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20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21.xml.rels" ContentType="application/vnd.openxmlformats-package.relationships+xml"/>
  <Override PartName="/xl/worksheets/_rels/sheet9.xml.rels" ContentType="application/vnd.openxmlformats-package.relationships+xml"/>
  <Override PartName="/xl/worksheets/_rels/sheet22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worksheets/_rels/sheet18.xml.rels" ContentType="application/vnd.openxmlformats-package.relationships+xml"/>
  <Override PartName="/xl/worksheets/_rels/sheet19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_rels/sheet26.xml.rels" ContentType="application/vnd.openxmlformats-package.relationships+xml"/>
  <Override PartName="/xl/worksheets/_rels/sheet27.xml.rels" ContentType="application/vnd.openxmlformats-package.relationships+xml"/>
  <Override PartName="/xl/worksheets/_rels/sheet28.xml.rels" ContentType="application/vnd.openxmlformats-package.relationships+xml"/>
  <Override PartName="/xl/worksheets/_rels/sheet29.xml.rels" ContentType="application/vnd.openxmlformats-package.relationships+xml"/>
  <Override PartName="/xl/worksheets/_rels/sheet30.xml.rels" ContentType="application/vnd.openxmlformats-package.relationships+xml"/>
  <Override PartName="/xl/worksheets/_rels/sheet31.xml.rels" ContentType="application/vnd.openxmlformats-package.relationships+xml"/>
  <Override PartName="/xl/worksheets/_rels/sheet32.xml.rels" ContentType="application/vnd.openxmlformats-package.relationships+xml"/>
  <Override PartName="/xl/worksheets/_rels/sheet33.xml.rels" ContentType="application/vnd.openxmlformats-package.relationships+xml"/>
  <Override PartName="/xl/worksheets/_rels/sheet34.xml.rels" ContentType="application/vnd.openxmlformats-package.relationships+xml"/>
  <Override PartName="/xl/worksheets/_rels/sheet35.xml.rels" ContentType="application/vnd.openxmlformats-package.relationships+xml"/>
  <Override PartName="/xl/worksheets/_rels/sheet36.xml.rels" ContentType="application/vnd.openxmlformats-package.relationships+xml"/>
  <Override PartName="/xl/worksheets/_rels/sheet37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omments7.xml" ContentType="application/vnd.openxmlformats-officedocument.spreadsheetml.comments+xml"/>
  <Override PartName="/xl/sharedStrings.xml" ContentType="application/vnd.openxmlformats-officedocument.spreadsheetml.sharedStrings+xml"/>
  <Override PartName="/xl/media/image1159.png" ContentType="image/png"/>
  <Override PartName="/xl/media/image269.png" ContentType="image/png"/>
  <Override PartName="/xl/media/image1896.png" ContentType="image/png"/>
  <Override PartName="/xl/media/image2167.png" ContentType="image/png"/>
  <Override PartName="/xl/media/image1.jpeg" ContentType="image/jpeg"/>
  <Override PartName="/xl/media/image1605.png" ContentType="image/png"/>
  <Override PartName="/xl/media/image715.png" ContentType="image/png"/>
  <Override PartName="/xl/media/image1281.png" ContentType="image/png"/>
  <Override PartName="/xl/media/image391.png" ContentType="image/png"/>
  <Override PartName="/xl/media/image100.png" ContentType="image/png"/>
  <Override PartName="/xl/media/image1438.png" ContentType="image/png"/>
  <Override PartName="/xl/media/image28.png" ContentType="image/png"/>
  <Override PartName="/xl/media/image548.png" ContentType="image/png"/>
  <Override PartName="/xl/media/image579.png" ContentType="image/png"/>
  <Override PartName="/xl/media/image59.png" ContentType="image/png"/>
  <Override PartName="/xl/media/image1469.png" ContentType="image/png"/>
  <Override PartName="/xl/media/image131.png" ContentType="image/png"/>
  <Override PartName="/xl/media/image1021.png" ContentType="image/png"/>
  <Override PartName="/xl/media/image1915.png" ContentType="image/png"/>
  <Override PartName="/xl/media/image3.png" ContentType="image/png"/>
  <Override PartName="/xl/media/image1189.png" ContentType="image/png"/>
  <Override PartName="/xl/media/image299.png" ContentType="image/png"/>
  <Override PartName="/xl/media/image2.png" ContentType="image/png"/>
  <Override PartName="/xl/media/image1914.png" ContentType="image/png"/>
  <Override PartName="/xl/media/image1020.png" ContentType="image/png"/>
  <Override PartName="/xl/media/image130.png" ContentType="image/png"/>
  <Override PartName="/xl/media/image1468.png" ContentType="image/png"/>
  <Override PartName="/xl/media/image58.png" ContentType="image/png"/>
  <Override PartName="/xl/media/image578.png" ContentType="image/png"/>
  <Override PartName="/xl/media/image4.png" ContentType="image/png"/>
  <Override PartName="/xl/media/image1480.png" ContentType="image/png"/>
  <Override PartName="/xl/media/image70.png" ContentType="image/png"/>
  <Override PartName="/xl/media/image590.png" ContentType="image/png"/>
  <Override PartName="/xl/media/image300.png" ContentType="image/png"/>
  <Override PartName="/xl/media/image5.png" ContentType="image/png"/>
  <Override PartName="/xl/media/image1481.png" ContentType="image/png"/>
  <Override PartName="/xl/media/image71.png" ContentType="image/png"/>
  <Override PartName="/xl/media/image591.png" ContentType="image/png"/>
  <Override PartName="/xl/media/image301.png" ContentType="image/png"/>
  <Override PartName="/xl/media/image6.png" ContentType="image/png"/>
  <Override PartName="/xl/media/image1482.png" ContentType="image/png"/>
  <Override PartName="/xl/media/image72.png" ContentType="image/png"/>
  <Override PartName="/xl/media/image592.png" ContentType="image/png"/>
  <Override PartName="/xl/media/image302.png" ContentType="image/png"/>
  <Override PartName="/xl/media/image7.png" ContentType="image/png"/>
  <Override PartName="/xl/media/image1483.png" ContentType="image/png"/>
  <Override PartName="/xl/media/image73.png" ContentType="image/png"/>
  <Override PartName="/xl/media/image593.png" ContentType="image/png"/>
  <Override PartName="/xl/media/image303.png" ContentType="image/png"/>
  <Override PartName="/xl/media/image8.png" ContentType="image/png"/>
  <Override PartName="/xl/media/image1484.png" ContentType="image/png"/>
  <Override PartName="/xl/media/image74.png" ContentType="image/png"/>
  <Override PartName="/xl/media/image594.png" ContentType="image/png"/>
  <Override PartName="/xl/media/image304.png" ContentType="image/png"/>
  <Override PartName="/xl/media/image9.png" ContentType="image/png"/>
  <Override PartName="/xl/media/image1485.png" ContentType="image/png"/>
  <Override PartName="/xl/media/image75.png" ContentType="image/png"/>
  <Override PartName="/xl/media/image595.png" ContentType="image/png"/>
  <Override PartName="/xl/media/image1420.png" ContentType="image/png"/>
  <Override PartName="/xl/media/image10.png" ContentType="image/png"/>
  <Override PartName="/xl/media/image530.png" ContentType="image/png"/>
  <Override PartName="/xl/media/image1421.png" ContentType="image/png"/>
  <Override PartName="/xl/media/image11.png" ContentType="image/png"/>
  <Override PartName="/xl/media/image531.png" ContentType="image/png"/>
  <Override PartName="/xl/media/image532.png" ContentType="image/png"/>
  <Override PartName="/xl/media/image12.png" ContentType="image/png"/>
  <Override PartName="/xl/media/image1422.png" ContentType="image/png"/>
  <Override PartName="/xl/media/image533.png" ContentType="image/png"/>
  <Override PartName="/xl/media/image13.png" ContentType="image/png"/>
  <Override PartName="/xl/media/image1423.png" ContentType="image/png"/>
  <Override PartName="/xl/media/image534.png" ContentType="image/png"/>
  <Override PartName="/xl/media/image14.png" ContentType="image/png"/>
  <Override PartName="/xl/media/image1424.png" ContentType="image/png"/>
  <Override PartName="/xl/media/image535.png" ContentType="image/png"/>
  <Override PartName="/xl/media/image15.png" ContentType="image/png"/>
  <Override PartName="/xl/media/image1425.png" ContentType="image/png"/>
  <Override PartName="/xl/media/image536.png" ContentType="image/png"/>
  <Override PartName="/xl/media/image16.png" ContentType="image/png"/>
  <Override PartName="/xl/media/image1426.png" ContentType="image/png"/>
  <Override PartName="/xl/media/image537.png" ContentType="image/png"/>
  <Override PartName="/xl/media/image17.png" ContentType="image/png"/>
  <Override PartName="/xl/media/image1427.png" ContentType="image/png"/>
  <Override PartName="/xl/media/image380.png" ContentType="image/png"/>
  <Override PartName="/xl/media/image1270.png" ContentType="image/png"/>
  <Override PartName="/xl/media/image538.png" ContentType="image/png"/>
  <Override PartName="/xl/media/image18.png" ContentType="image/png"/>
  <Override PartName="/xl/media/image1428.png" ContentType="image/png"/>
  <Override PartName="/xl/media/image381.png" ContentType="image/png"/>
  <Override PartName="/xl/media/image1271.png" ContentType="image/png"/>
  <Override PartName="/xl/media/image539.png" ContentType="image/png"/>
  <Override PartName="/xl/media/image19.png" ContentType="image/png"/>
  <Override PartName="/xl/media/image1429.png" ContentType="image/png"/>
  <Override PartName="/xl/media/image382.png" ContentType="image/png"/>
  <Override PartName="/xl/media/image1272.png" ContentType="image/png"/>
  <Override PartName="/xl/media/image540.png" ContentType="image/png"/>
  <Override PartName="/xl/media/image20.png" ContentType="image/png"/>
  <Override PartName="/xl/media/image1430.png" ContentType="image/png"/>
  <Override PartName="/xl/media/image541.png" ContentType="image/png"/>
  <Override PartName="/xl/media/image21.png" ContentType="image/png"/>
  <Override PartName="/xl/media/image1431.png" ContentType="image/png"/>
  <Override PartName="/xl/media/image542.png" ContentType="image/png"/>
  <Override PartName="/xl/media/image22.png" ContentType="image/png"/>
  <Override PartName="/xl/media/image1432.png" ContentType="image/png"/>
  <Override PartName="/xl/media/image543.png" ContentType="image/png"/>
  <Override PartName="/xl/media/image23.png" ContentType="image/png"/>
  <Override PartName="/xl/media/image1433.png" ContentType="image/png"/>
  <Override PartName="/xl/media/image544.png" ContentType="image/png"/>
  <Override PartName="/xl/media/image24.png" ContentType="image/png"/>
  <Override PartName="/xl/media/image1434.png" ContentType="image/png"/>
  <Override PartName="/xl/media/image545.png" ContentType="image/png"/>
  <Override PartName="/xl/media/image25.png" ContentType="image/png"/>
  <Override PartName="/xl/media/image1435.png" ContentType="image/png"/>
  <Override PartName="/xl/media/image546.png" ContentType="image/png"/>
  <Override PartName="/xl/media/image26.png" ContentType="image/png"/>
  <Override PartName="/xl/media/image1436.png" ContentType="image/png"/>
  <Override PartName="/xl/media/image547.png" ContentType="image/png"/>
  <Override PartName="/xl/media/image27.png" ContentType="image/png"/>
  <Override PartName="/xl/media/image1437.png" ContentType="image/png"/>
  <Override PartName="/xl/media/image390.png" ContentType="image/png"/>
  <Override PartName="/xl/media/image1280.png" ContentType="image/png"/>
  <Override PartName="/xl/media/image549.png" ContentType="image/png"/>
  <Override PartName="/xl/media/image29.png" ContentType="image/png"/>
  <Override PartName="/xl/media/image1439.png" ContentType="image/png"/>
  <Override PartName="/xl/media/image101.png" ContentType="image/png"/>
  <Override PartName="/xl/media/image392.png" ContentType="image/png"/>
  <Override PartName="/xl/media/image1282.png" ContentType="image/png"/>
  <Override PartName="/xl/media/image550.png" ContentType="image/png"/>
  <Override PartName="/xl/media/image30.png" ContentType="image/png"/>
  <Override PartName="/xl/media/image1440.png" ContentType="image/png"/>
  <Override PartName="/xl/media/image551.png" ContentType="image/png"/>
  <Override PartName="/xl/media/image31.png" ContentType="image/png"/>
  <Override PartName="/xl/media/image1441.png" ContentType="image/png"/>
  <Override PartName="/xl/media/image552.png" ContentType="image/png"/>
  <Override PartName="/xl/media/image32.png" ContentType="image/png"/>
  <Override PartName="/xl/media/image1442.png" ContentType="image/png"/>
  <Override PartName="/xl/media/image553.png" ContentType="image/png"/>
  <Override PartName="/xl/media/image33.png" ContentType="image/png"/>
  <Override PartName="/xl/media/image1443.png" ContentType="image/png"/>
  <Override PartName="/xl/media/image554.png" ContentType="image/png"/>
  <Override PartName="/xl/media/image34.png" ContentType="image/png"/>
  <Override PartName="/xl/media/image1444.png" ContentType="image/png"/>
  <Override PartName="/xl/media/image555.png" ContentType="image/png"/>
  <Override PartName="/xl/media/image35.png" ContentType="image/png"/>
  <Override PartName="/xl/media/image1445.png" ContentType="image/png"/>
  <Override PartName="/xl/media/image556.png" ContentType="image/png"/>
  <Override PartName="/xl/media/image36.png" ContentType="image/png"/>
  <Override PartName="/xl/media/image1446.png" ContentType="image/png"/>
  <Override PartName="/xl/media/image557.png" ContentType="image/png"/>
  <Override PartName="/xl/media/image37.png" ContentType="image/png"/>
  <Override PartName="/xl/media/image1447.png" ContentType="image/png"/>
  <Override PartName="/xl/media/image558.png" ContentType="image/png"/>
  <Override PartName="/xl/media/image38.png" ContentType="image/png"/>
  <Override PartName="/xl/media/image1448.png" ContentType="image/png"/>
  <Override PartName="/xl/media/image1000.png" ContentType="image/png"/>
  <Override PartName="/xl/media/image110.png" ContentType="image/png"/>
  <Override PartName="/xl/media/image559.png" ContentType="image/png"/>
  <Override PartName="/xl/media/image39.png" ContentType="image/png"/>
  <Override PartName="/xl/media/image1449.png" ContentType="image/png"/>
  <Override PartName="/xl/media/image1001.png" ContentType="image/png"/>
  <Override PartName="/xl/media/image111.png" ContentType="image/png"/>
  <Override PartName="/xl/media/image560.png" ContentType="image/png"/>
  <Override PartName="/xl/media/image40.png" ContentType="image/png"/>
  <Override PartName="/xl/media/image1450.png" ContentType="image/png"/>
  <Override PartName="/xl/media/image561.png" ContentType="image/png"/>
  <Override PartName="/xl/media/image41.png" ContentType="image/png"/>
  <Override PartName="/xl/media/image1451.png" ContentType="image/png"/>
  <Override PartName="/xl/media/image562.png" ContentType="image/png"/>
  <Override PartName="/xl/media/image42.png" ContentType="image/png"/>
  <Override PartName="/xl/media/image1452.png" ContentType="image/png"/>
  <Override PartName="/xl/media/image563.png" ContentType="image/png"/>
  <Override PartName="/xl/media/image43.png" ContentType="image/png"/>
  <Override PartName="/xl/media/image1453.png" ContentType="image/png"/>
  <Override PartName="/xl/media/image564.png" ContentType="image/png"/>
  <Override PartName="/xl/media/image44.png" ContentType="image/png"/>
  <Override PartName="/xl/media/image1454.png" ContentType="image/png"/>
  <Override PartName="/xl/media/image565.png" ContentType="image/png"/>
  <Override PartName="/xl/media/image45.png" ContentType="image/png"/>
  <Override PartName="/xl/media/image1455.png" ContentType="image/png"/>
  <Override PartName="/xl/media/image566.png" ContentType="image/png"/>
  <Override PartName="/xl/media/image46.png" ContentType="image/png"/>
  <Override PartName="/xl/media/image1456.png" ContentType="image/png"/>
  <Override PartName="/xl/media/image567.png" ContentType="image/png"/>
  <Override PartName="/xl/media/image47.png" ContentType="image/png"/>
  <Override PartName="/xl/media/image1457.png" ContentType="image/png"/>
  <Override PartName="/xl/media/image568.png" ContentType="image/png"/>
  <Override PartName="/xl/media/image48.png" ContentType="image/png"/>
  <Override PartName="/xl/media/image1458.png" ContentType="image/png"/>
  <Override PartName="/xl/media/image120.png" ContentType="image/png"/>
  <Override PartName="/xl/media/image1010.png" ContentType="image/png"/>
  <Override PartName="/xl/media/image1904.png" ContentType="image/png"/>
  <Override PartName="/xl/media/image569.png" ContentType="image/png"/>
  <Override PartName="/xl/media/image49.png" ContentType="image/png"/>
  <Override PartName="/xl/media/image1459.png" ContentType="image/png"/>
  <Override PartName="/xl/media/image121.png" ContentType="image/png"/>
  <Override PartName="/xl/media/image1011.png" ContentType="image/png"/>
  <Override PartName="/xl/media/image1905.png" ContentType="image/png"/>
  <Override PartName="/xl/media/image570.png" ContentType="image/png"/>
  <Override PartName="/xl/media/image50.png" ContentType="image/png"/>
  <Override PartName="/xl/media/image1460.png" ContentType="image/png"/>
  <Override PartName="/xl/media/image571.png" ContentType="image/png"/>
  <Override PartName="/xl/media/image51.png" ContentType="image/png"/>
  <Override PartName="/xl/media/image1461.png" ContentType="image/png"/>
  <Override PartName="/xl/media/image572.png" ContentType="image/png"/>
  <Override PartName="/xl/media/image52.png" ContentType="image/png"/>
  <Override PartName="/xl/media/image1462.png" ContentType="image/png"/>
  <Override PartName="/xl/media/image573.png" ContentType="image/png"/>
  <Override PartName="/xl/media/image53.png" ContentType="image/png"/>
  <Override PartName="/xl/media/image1463.png" ContentType="image/png"/>
  <Override PartName="/xl/media/image574.png" ContentType="image/png"/>
  <Override PartName="/xl/media/image54.png" ContentType="image/png"/>
  <Override PartName="/xl/media/image1464.png" ContentType="image/png"/>
  <Override PartName="/xl/media/image575.png" ContentType="image/png"/>
  <Override PartName="/xl/media/image55.png" ContentType="image/png"/>
  <Override PartName="/xl/media/image1465.png" ContentType="image/png"/>
  <Override PartName="/xl/media/image576.png" ContentType="image/png"/>
  <Override PartName="/xl/media/image56.png" ContentType="image/png"/>
  <Override PartName="/xl/media/image1466.png" ContentType="image/png"/>
  <Override PartName="/xl/media/image577.png" ContentType="image/png"/>
  <Override PartName="/xl/media/image57.png" ContentType="image/png"/>
  <Override PartName="/xl/media/image1467.png" ContentType="image/png"/>
  <Override PartName="/xl/media/image580.png" ContentType="image/png"/>
  <Override PartName="/xl/media/image60.png" ContentType="image/png"/>
  <Override PartName="/xl/media/image1470.png" ContentType="image/png"/>
  <Override PartName="/xl/media/image581.png" ContentType="image/png"/>
  <Override PartName="/xl/media/image61.png" ContentType="image/png"/>
  <Override PartName="/xl/media/image1471.png" ContentType="image/png"/>
  <Override PartName="/xl/media/image582.png" ContentType="image/png"/>
  <Override PartName="/xl/media/image62.png" ContentType="image/png"/>
  <Override PartName="/xl/media/image1472.png" ContentType="image/png"/>
  <Override PartName="/xl/media/image583.png" ContentType="image/png"/>
  <Override PartName="/xl/media/image63.png" ContentType="image/png"/>
  <Override PartName="/xl/media/image1473.png" ContentType="image/png"/>
  <Override PartName="/xl/media/image584.png" ContentType="image/png"/>
  <Override PartName="/xl/media/image64.png" ContentType="image/png"/>
  <Override PartName="/xl/media/image1474.png" ContentType="image/png"/>
  <Override PartName="/xl/media/image585.png" ContentType="image/png"/>
  <Override PartName="/xl/media/image65.png" ContentType="image/png"/>
  <Override PartName="/xl/media/image1475.png" ContentType="image/png"/>
  <Override PartName="/xl/media/image586.png" ContentType="image/png"/>
  <Override PartName="/xl/media/image66.png" ContentType="image/png"/>
  <Override PartName="/xl/media/image1476.png" ContentType="image/png"/>
  <Override PartName="/xl/media/image587.png" ContentType="image/png"/>
  <Override PartName="/xl/media/image67.png" ContentType="image/png"/>
  <Override PartName="/xl/media/image1477.png" ContentType="image/png"/>
  <Override PartName="/xl/media/image588.png" ContentType="image/png"/>
  <Override PartName="/xl/media/image68.png" ContentType="image/png"/>
  <Override PartName="/xl/media/image1478.png" ContentType="image/png"/>
  <Override PartName="/xl/media/image140.png" ContentType="image/png"/>
  <Override PartName="/xl/media/image1030.png" ContentType="image/png"/>
  <Override PartName="/xl/media/image1924.png" ContentType="image/png"/>
  <Override PartName="/xl/media/image589.png" ContentType="image/png"/>
  <Override PartName="/xl/media/image69.png" ContentType="image/png"/>
  <Override PartName="/xl/media/image1479.png" ContentType="image/png"/>
  <Override PartName="/xl/media/image141.png" ContentType="image/png"/>
  <Override PartName="/xl/media/image1031.png" ContentType="image/png"/>
  <Override PartName="/xl/media/image1925.png" ContentType="image/png"/>
  <Override PartName="/xl/media/image596.png" ContentType="image/png"/>
  <Override PartName="/xl/media/image76.png" ContentType="image/png"/>
  <Override PartName="/xl/media/image1486.png" ContentType="image/png"/>
  <Override PartName="/xl/media/image305.png" ContentType="image/png"/>
  <Override PartName="/xl/media/image597.png" ContentType="image/png"/>
  <Override PartName="/xl/media/image77.png" ContentType="image/png"/>
  <Override PartName="/xl/media/image1487.png" ContentType="image/png"/>
  <Override PartName="/xl/media/image306.png" ContentType="image/png"/>
  <Override PartName="/xl/media/image150.png" ContentType="image/png"/>
  <Override PartName="/xl/media/image2205.png" ContentType="image/png"/>
  <Override PartName="/xl/media/image1040.png" ContentType="image/png"/>
  <Override PartName="/xl/media/image1934.png" ContentType="image/png"/>
  <Override PartName="/xl/media/image598.png" ContentType="image/png"/>
  <Override PartName="/xl/media/image78.png" ContentType="image/png"/>
  <Override PartName="/xl/media/image1488.png" ContentType="image/png"/>
  <Override PartName="/xl/media/image307.png" ContentType="image/png"/>
  <Override PartName="/xl/media/image151.png" ContentType="image/png"/>
  <Override PartName="/xl/media/image2206.png" ContentType="image/png"/>
  <Override PartName="/xl/media/image1041.png" ContentType="image/png"/>
  <Override PartName="/xl/media/image1935.png" ContentType="image/png"/>
  <Override PartName="/xl/media/image599.png" ContentType="image/png"/>
  <Override PartName="/xl/media/image79.png" ContentType="image/png"/>
  <Override PartName="/xl/media/image1489.png" ContentType="image/png"/>
  <Override PartName="/xl/media/image308.png" ContentType="image/png"/>
  <Override PartName="/xl/media/image80.png" ContentType="image/png"/>
  <Override PartName="/xl/media/image1490.png" ContentType="image/png"/>
  <Override PartName="/xl/media/image81.png" ContentType="image/png"/>
  <Override PartName="/xl/media/image1491.png" ContentType="image/png"/>
  <Override PartName="/xl/media/image310.png" ContentType="image/png"/>
  <Override PartName="/xl/media/image1200.png" ContentType="image/png"/>
  <Override PartName="/xl/media/image82.png" ContentType="image/png"/>
  <Override PartName="/xl/media/image1492.png" ContentType="image/png"/>
  <Override PartName="/xl/media/image311.png" ContentType="image/png"/>
  <Override PartName="/xl/media/image1201.png" ContentType="image/png"/>
  <Override PartName="/xl/media/image83.png" ContentType="image/png"/>
  <Override PartName="/xl/media/image1493.png" ContentType="image/png"/>
  <Override PartName="/xl/media/image312.png" ContentType="image/png"/>
  <Override PartName="/xl/media/image1202.png" ContentType="image/png"/>
  <Override PartName="/xl/media/image84.png" ContentType="image/png"/>
  <Override PartName="/xl/media/image1494.png" ContentType="image/png"/>
  <Override PartName="/xl/media/image313.png" ContentType="image/png"/>
  <Override PartName="/xl/media/image1203.png" ContentType="image/png"/>
  <Override PartName="/xl/media/image85.png" ContentType="image/png"/>
  <Override PartName="/xl/media/image1495.png" ContentType="image/png"/>
  <Override PartName="/xl/media/image314.png" ContentType="image/png"/>
  <Override PartName="/xl/media/image1204.png" ContentType="image/png"/>
  <Override PartName="/xl/media/image86.png" ContentType="image/png"/>
  <Override PartName="/xl/media/image1496.png" ContentType="image/png"/>
  <Override PartName="/xl/media/image315.png" ContentType="image/png"/>
  <Override PartName="/xl/media/image1205.png" ContentType="image/png"/>
  <Override PartName="/xl/media/image87.png" ContentType="image/png"/>
  <Override PartName="/xl/media/image1497.png" ContentType="image/png"/>
  <Override PartName="/xl/media/image316.png" ContentType="image/png"/>
  <Override PartName="/xl/media/image1206.png" ContentType="image/png"/>
  <Override PartName="/xl/media/image160.png" ContentType="image/png"/>
  <Override PartName="/xl/media/image2215.png" ContentType="image/png"/>
  <Override PartName="/xl/media/image1050.png" ContentType="image/png"/>
  <Override PartName="/xl/media/image1944.png" ContentType="image/png"/>
  <Override PartName="/xl/media/image88.png" ContentType="image/png"/>
  <Override PartName="/xl/media/image1498.png" ContentType="image/png"/>
  <Override PartName="/xl/media/image317.png" ContentType="image/png"/>
  <Override PartName="/xl/media/image1207.png" ContentType="image/png"/>
  <Override PartName="/xl/media/image161.png" ContentType="image/png"/>
  <Override PartName="/xl/media/image2216.png" ContentType="image/png"/>
  <Override PartName="/xl/media/image1051.png" ContentType="image/png"/>
  <Override PartName="/xl/media/image1945.png" ContentType="image/png"/>
  <Override PartName="/xl/media/image89.png" ContentType="image/png"/>
  <Override PartName="/xl/media/image1499.png" ContentType="image/png"/>
  <Override PartName="/xl/media/image318.png" ContentType="image/png"/>
  <Override PartName="/xl/media/image1208.png" ContentType="image/png"/>
  <Override PartName="/xl/media/image90.png" ContentType="image/png"/>
  <Override PartName="/xl/media/image91.png" ContentType="image/png"/>
  <Override PartName="/xl/media/image320.png" ContentType="image/png"/>
  <Override PartName="/xl/media/image1210.png" ContentType="image/png"/>
  <Override PartName="/xl/media/image92.png" ContentType="image/png"/>
  <Override PartName="/xl/media/image321.png" ContentType="image/png"/>
  <Override PartName="/xl/media/image1211.png" ContentType="image/png"/>
  <Override PartName="/xl/media/image93.png" ContentType="image/png"/>
  <Override PartName="/xl/media/image322.png" ContentType="image/png"/>
  <Override PartName="/xl/media/image1212.png" ContentType="image/png"/>
  <Override PartName="/xl/media/image94.png" ContentType="image/png"/>
  <Override PartName="/xl/media/image323.png" ContentType="image/png"/>
  <Override PartName="/xl/media/image1213.png" ContentType="image/png"/>
  <Override PartName="/xl/media/image95.png" ContentType="image/png"/>
  <Override PartName="/xl/media/image324.png" ContentType="image/png"/>
  <Override PartName="/xl/media/image1214.png" ContentType="image/png"/>
  <Override PartName="/xl/media/image96.png" ContentType="image/png"/>
  <Override PartName="/xl/media/image325.png" ContentType="image/png"/>
  <Override PartName="/xl/media/image1215.png" ContentType="image/png"/>
  <Override PartName="/xl/media/image97.png" ContentType="image/png"/>
  <Override PartName="/xl/media/image326.png" ContentType="image/png"/>
  <Override PartName="/xl/media/image1216.png" ContentType="image/png"/>
  <Override PartName="/xl/media/image170.png" ContentType="image/png"/>
  <Override PartName="/xl/media/image2225.png" ContentType="image/png"/>
  <Override PartName="/xl/media/image1060.png" ContentType="image/png"/>
  <Override PartName="/xl/media/image1954.png" ContentType="image/png"/>
  <Override PartName="/xl/media/image98.png" ContentType="image/png"/>
  <Override PartName="/xl/media/image327.png" ContentType="image/png"/>
  <Override PartName="/xl/media/image1217.png" ContentType="image/png"/>
  <Override PartName="/xl/media/image171.png" ContentType="image/png"/>
  <Override PartName="/xl/media/image2226.png" ContentType="image/png"/>
  <Override PartName="/xl/media/image1061.png" ContentType="image/png"/>
  <Override PartName="/xl/media/image1955.png" ContentType="image/png"/>
  <Override PartName="/xl/media/image99.png" ContentType="image/png"/>
  <Override PartName="/xl/media/image328.png" ContentType="image/png"/>
  <Override PartName="/xl/media/image1218.png" ContentType="image/png"/>
  <Override PartName="/xl/media/image102.png" ContentType="image/png"/>
  <Override PartName="/xl/media/image393.png" ContentType="image/png"/>
  <Override PartName="/xl/media/image1283.png" ContentType="image/png"/>
  <Override PartName="/xl/media/image103.png" ContentType="image/png"/>
  <Override PartName="/xl/media/image394.png" ContentType="image/png"/>
  <Override PartName="/xl/media/image1284.png" ContentType="image/png"/>
  <Override PartName="/xl/media/image104.png" ContentType="image/png"/>
  <Override PartName="/xl/media/image395.png" ContentType="image/png"/>
  <Override PartName="/xl/media/image1285.png" ContentType="image/png"/>
  <Override PartName="/xl/media/image105.png" ContentType="image/png"/>
  <Override PartName="/xl/media/image396.png" ContentType="image/png"/>
  <Override PartName="/xl/media/image1286.png" ContentType="image/png"/>
  <Override PartName="/xl/media/image106.png" ContentType="image/png"/>
  <Override PartName="/xl/media/image397.png" ContentType="image/png"/>
  <Override PartName="/xl/media/image1287.png" ContentType="image/png"/>
  <Override PartName="/xl/media/image107.png" ContentType="image/png"/>
  <Override PartName="/xl/media/image398.png" ContentType="image/png"/>
  <Override PartName="/xl/media/image1288.png" ContentType="image/png"/>
  <Override PartName="/xl/media/image108.png" ContentType="image/png"/>
  <Override PartName="/xl/media/image399.png" ContentType="image/png"/>
  <Override PartName="/xl/media/image1289.png" ContentType="image/png"/>
  <Override PartName="/xl/media/image109.png" ContentType="image/png"/>
  <Override PartName="/xl/media/image1002.png" ContentType="image/png"/>
  <Override PartName="/xl/media/image112.png" ContentType="image/png"/>
  <Override PartName="/xl/media/image1003.png" ContentType="image/png"/>
  <Override PartName="/xl/media/image113.png" ContentType="image/png"/>
  <Override PartName="/xl/media/image1004.png" ContentType="image/png"/>
  <Override PartName="/xl/media/image114.png" ContentType="image/png"/>
  <Override PartName="/xl/media/image1005.png" ContentType="image/png"/>
  <Override PartName="/xl/media/image115.png" ContentType="image/png"/>
  <Override PartName="/xl/media/image1006.png" ContentType="image/png"/>
  <Override PartName="/xl/media/image116.png" ContentType="image/png"/>
  <Override PartName="/xl/media/image1007.png" ContentType="image/png"/>
  <Override PartName="/xl/media/image117.png" ContentType="image/png"/>
  <Override PartName="/xl/media/image1008.png" ContentType="image/png"/>
  <Override PartName="/xl/media/image118.png" ContentType="image/png"/>
  <Override PartName="/xl/media/image1009.png" ContentType="image/png"/>
  <Override PartName="/xl/media/image119.png" ContentType="image/png"/>
  <Override PartName="/xl/media/image122.png" ContentType="image/png"/>
  <Override PartName="/xl/media/image1012.png" ContentType="image/png"/>
  <Override PartName="/xl/media/image1906.png" ContentType="image/png"/>
  <Override PartName="/xl/media/image123.png" ContentType="image/png"/>
  <Override PartName="/xl/media/image1013.png" ContentType="image/png"/>
  <Override PartName="/xl/media/image1907.png" ContentType="image/png"/>
  <Override PartName="/xl/media/image124.png" ContentType="image/png"/>
  <Override PartName="/xl/media/image1014.png" ContentType="image/png"/>
  <Override PartName="/xl/media/image1908.png" ContentType="image/png"/>
  <Override PartName="/xl/media/image125.png" ContentType="image/png"/>
  <Override PartName="/xl/media/image1015.png" ContentType="image/png"/>
  <Override PartName="/xl/media/image1909.png" ContentType="image/png"/>
  <Override PartName="/xl/media/image1016.png" ContentType="image/png"/>
  <Override PartName="/xl/media/image126.png" ContentType="image/png"/>
  <Override PartName="/xl/media/image1017.png" ContentType="image/png"/>
  <Override PartName="/xl/media/image127.png" ContentType="image/png"/>
  <Override PartName="/xl/media/image1018.png" ContentType="image/png"/>
  <Override PartName="/xl/media/image128.png" ContentType="image/png"/>
  <Override PartName="/xl/media/image1019.png" ContentType="image/png"/>
  <Override PartName="/xl/media/image129.png" ContentType="image/png"/>
  <Override PartName="/xl/media/image132.png" ContentType="image/png"/>
  <Override PartName="/xl/media/image1022.png" ContentType="image/png"/>
  <Override PartName="/xl/media/image1916.png" ContentType="image/png"/>
  <Override PartName="/xl/media/image133.png" ContentType="image/png"/>
  <Override PartName="/xl/media/image1023.png" ContentType="image/png"/>
  <Override PartName="/xl/media/image1917.png" ContentType="image/png"/>
  <Override PartName="/xl/media/image134.png" ContentType="image/png"/>
  <Override PartName="/xl/media/image1024.png" ContentType="image/png"/>
  <Override PartName="/xl/media/image1918.png" ContentType="image/png"/>
  <Override PartName="/xl/media/image135.png" ContentType="image/png"/>
  <Override PartName="/xl/media/image1025.png" ContentType="image/png"/>
  <Override PartName="/xl/media/image1919.png" ContentType="image/png"/>
  <Override PartName="/xl/media/image136.png" ContentType="image/png"/>
  <Override PartName="/xl/media/image1026.png" ContentType="image/png"/>
  <Override PartName="/xl/media/image137.png" ContentType="image/png"/>
  <Override PartName="/xl/media/image1027.png" ContentType="image/png"/>
  <Override PartName="/xl/media/image138.png" ContentType="image/png"/>
  <Override PartName="/xl/media/image1028.png" ContentType="image/png"/>
  <Override PartName="/xl/media/image139.png" ContentType="image/png"/>
  <Override PartName="/xl/media/image1029.png" ContentType="image/png"/>
  <Override PartName="/xl/media/image142.png" ContentType="image/png"/>
  <Override PartName="/xl/media/image1032.png" ContentType="image/png"/>
  <Override PartName="/xl/media/image1926.png" ContentType="image/png"/>
  <Override PartName="/xl/media/image143.png" ContentType="image/png"/>
  <Override PartName="/xl/media/image1033.png" ContentType="image/png"/>
  <Override PartName="/xl/media/image1927.png" ContentType="image/png"/>
  <Override PartName="/xl/media/image144.png" ContentType="image/png"/>
  <Override PartName="/xl/media/image1034.png" ContentType="image/png"/>
  <Override PartName="/xl/media/image1928.png" ContentType="image/png"/>
  <Override PartName="/xl/media/image145.png" ContentType="image/png"/>
  <Override PartName="/xl/media/image1035.png" ContentType="image/png"/>
  <Override PartName="/xl/media/image1929.png" ContentType="image/png"/>
  <Override PartName="/xl/media/image146.png" ContentType="image/png"/>
  <Override PartName="/xl/media/image1036.png" ContentType="image/png"/>
  <Override PartName="/xl/media/image147.png" ContentType="image/png"/>
  <Override PartName="/xl/media/image1037.png" ContentType="image/png"/>
  <Override PartName="/xl/media/image148.png" ContentType="image/png"/>
  <Override PartName="/xl/media/image1038.png" ContentType="image/png"/>
  <Override PartName="/xl/media/image149.png" ContentType="image/png"/>
  <Override PartName="/xl/media/image1039.png" ContentType="image/png"/>
  <Override PartName="/xl/media/image152.png" ContentType="image/png"/>
  <Override PartName="/xl/media/image2207.png" ContentType="image/png"/>
  <Override PartName="/xl/media/image1042.png" ContentType="image/png"/>
  <Override PartName="/xl/media/image1936.png" ContentType="image/png"/>
  <Override PartName="/xl/media/image309.png" ContentType="image/png"/>
  <Override PartName="/xl/media/image153.png" ContentType="image/png"/>
  <Override PartName="/xl/media/image2208.png" ContentType="image/png"/>
  <Override PartName="/xl/media/image1043.png" ContentType="image/png"/>
  <Override PartName="/xl/media/image1937.png" ContentType="image/png"/>
  <Override PartName="/xl/media/image154.png" ContentType="image/png"/>
  <Override PartName="/xl/media/image2209.png" ContentType="image/png"/>
  <Override PartName="/xl/media/image1044.png" ContentType="image/png"/>
  <Override PartName="/xl/media/image1938.png" ContentType="image/png"/>
  <Override PartName="/xl/media/image155.png" ContentType="image/png"/>
  <Override PartName="/xl/media/image1045.png" ContentType="image/png"/>
  <Override PartName="/xl/media/image1939.png" ContentType="image/png"/>
  <Override PartName="/xl/media/image156.png" ContentType="image/png"/>
  <Override PartName="/xl/media/image1046.png" ContentType="image/png"/>
  <Override PartName="/xl/media/image157.png" ContentType="image/png"/>
  <Override PartName="/xl/media/image1047.png" ContentType="image/png"/>
  <Override PartName="/xl/media/image158.png" ContentType="image/png"/>
  <Override PartName="/xl/media/image1048.png" ContentType="image/png"/>
  <Override PartName="/xl/media/image159.png" ContentType="image/png"/>
  <Override PartName="/xl/media/image1049.png" ContentType="image/png"/>
  <Override PartName="/xl/media/image162.png" ContentType="image/png"/>
  <Override PartName="/xl/media/image2217.png" ContentType="image/png"/>
  <Override PartName="/xl/media/image1052.png" ContentType="image/png"/>
  <Override PartName="/xl/media/image1946.png" ContentType="image/png"/>
  <Override PartName="/xl/media/image319.png" ContentType="image/png"/>
  <Override PartName="/xl/media/image1209.png" ContentType="image/png"/>
  <Override PartName="/xl/media/image163.png" ContentType="image/png"/>
  <Override PartName="/xl/media/image2218.png" ContentType="image/png"/>
  <Override PartName="/xl/media/image1053.png" ContentType="image/png"/>
  <Override PartName="/xl/media/image1947.png" ContentType="image/png"/>
  <Override PartName="/xl/media/image164.png" ContentType="image/png"/>
  <Override PartName="/xl/media/image2219.png" ContentType="image/png"/>
  <Override PartName="/xl/media/image1054.png" ContentType="image/png"/>
  <Override PartName="/xl/media/image1948.png" ContentType="image/png"/>
  <Override PartName="/xl/media/image165.png" ContentType="image/png"/>
  <Override PartName="/xl/media/image1055.png" ContentType="image/png"/>
  <Override PartName="/xl/media/image1949.png" ContentType="image/png"/>
  <Override PartName="/xl/media/image166.png" ContentType="image/png"/>
  <Override PartName="/xl/media/image1056.png" ContentType="image/png"/>
  <Override PartName="/xl/media/image167.png" ContentType="image/png"/>
  <Override PartName="/xl/media/image1057.png" ContentType="image/png"/>
  <Override PartName="/xl/media/image168.png" ContentType="image/png"/>
  <Override PartName="/xl/media/image1058.png" ContentType="image/png"/>
  <Override PartName="/xl/media/image169.png" ContentType="image/png"/>
  <Override PartName="/xl/media/image1059.png" ContentType="image/png"/>
  <Override PartName="/xl/media/image1956.png" ContentType="image/png"/>
  <Override PartName="/xl/media/image1062.png" ContentType="image/png"/>
  <Override PartName="/xl/media/image2227.png" ContentType="image/png"/>
  <Override PartName="/xl/media/image172.png" ContentType="image/png"/>
  <Override PartName="/xl/media/image329.png" ContentType="image/png"/>
  <Override PartName="/xl/media/image1219.png" ContentType="image/png"/>
  <Override PartName="/xl/media/image1957.png" ContentType="image/png"/>
  <Override PartName="/xl/media/image1063.png" ContentType="image/png"/>
  <Override PartName="/xl/media/image2228.png" ContentType="image/png"/>
  <Override PartName="/xl/media/image173.png" ContentType="image/png"/>
  <Override PartName="/xl/media/image1958.png" ContentType="image/png"/>
  <Override PartName="/xl/media/image1064.png" ContentType="image/png"/>
  <Override PartName="/xl/media/image2229.png" ContentType="image/png"/>
  <Override PartName="/xl/media/image174.png" ContentType="image/png"/>
  <Override PartName="/xl/media/image1959.png" ContentType="image/png"/>
  <Override PartName="/xl/media/image1065.png" ContentType="image/png"/>
  <Override PartName="/xl/media/image175.png" ContentType="image/png"/>
  <Override PartName="/xl/media/image1066.png" ContentType="image/png"/>
  <Override PartName="/xl/media/image176.png" ContentType="image/png"/>
  <Override PartName="/xl/media/image1067.png" ContentType="image/png"/>
  <Override PartName="/xl/media/image177.png" ContentType="image/png"/>
  <Override PartName="/xl/media/image1068.png" ContentType="image/png"/>
  <Override PartName="/xl/media/image178.png" ContentType="image/png"/>
  <Override PartName="/xl/media/image1069.png" ContentType="image/png"/>
  <Override PartName="/xl/media/image179.png" ContentType="image/png"/>
  <Override PartName="/xl/media/image1227.png" ContentType="image/png"/>
  <Override PartName="/xl/media/image337.png" ContentType="image/png"/>
  <Override PartName="/xl/media/image1964.png" ContentType="image/png"/>
  <Override PartName="/xl/media/image1070.png" ContentType="image/png"/>
  <Override PartName="/xl/media/image2235.png" ContentType="image/png"/>
  <Override PartName="/xl/media/image180.png" ContentType="image/png"/>
  <Override PartName="/xl/media/image1228.png" ContentType="image/png"/>
  <Override PartName="/xl/media/image338.png" ContentType="image/png"/>
  <Override PartName="/xl/media/image1965.png" ContentType="image/png"/>
  <Override PartName="/xl/media/image1071.png" ContentType="image/png"/>
  <Override PartName="/xl/media/image2236.png" ContentType="image/png"/>
  <Override PartName="/xl/media/image181.png" ContentType="image/png"/>
  <Override PartName="/xl/media/image1229.png" ContentType="image/png"/>
  <Override PartName="/xl/media/image339.png" ContentType="image/png"/>
  <Override PartName="/xl/media/image1966.png" ContentType="image/png"/>
  <Override PartName="/xl/media/image1072.png" ContentType="image/png"/>
  <Override PartName="/xl/media/image2237.png" ContentType="image/png"/>
  <Override PartName="/xl/media/image182.png" ContentType="image/png"/>
  <Override PartName="/xl/media/image1967.png" ContentType="image/png"/>
  <Override PartName="/xl/media/image1073.png" ContentType="image/png"/>
  <Override PartName="/xl/media/image2238.png" ContentType="image/png"/>
  <Override PartName="/xl/media/image183.png" ContentType="image/png"/>
  <Override PartName="/xl/media/image1968.png" ContentType="image/png"/>
  <Override PartName="/xl/media/image1074.png" ContentType="image/png"/>
  <Override PartName="/xl/media/image2239.png" ContentType="image/png"/>
  <Override PartName="/xl/media/image184.png" ContentType="image/png"/>
  <Override PartName="/xl/media/image1969.png" ContentType="image/png"/>
  <Override PartName="/xl/media/image1075.png" ContentType="image/png"/>
  <Override PartName="/xl/media/image185.png" ContentType="image/png"/>
  <Override PartName="/xl/media/image1076.png" ContentType="image/png"/>
  <Override PartName="/xl/media/image186.png" ContentType="image/png"/>
  <Override PartName="/xl/media/image1077.png" ContentType="image/png"/>
  <Override PartName="/xl/media/image187.png" ContentType="image/png"/>
  <Override PartName="/xl/media/image1078.png" ContentType="image/png"/>
  <Override PartName="/xl/media/image188.png" ContentType="image/png"/>
  <Override PartName="/xl/media/image1079.png" ContentType="image/png"/>
  <Override PartName="/xl/media/image189.png" ContentType="image/png"/>
  <Override PartName="/xl/media/image1237.png" ContentType="image/png"/>
  <Override PartName="/xl/media/image347.png" ContentType="image/png"/>
  <Override PartName="/xl/media/image1974.png" ContentType="image/png"/>
  <Override PartName="/xl/media/image1080.png" ContentType="image/png"/>
  <Override PartName="/xl/media/image2245.png" ContentType="image/png"/>
  <Override PartName="/xl/media/image190.png" ContentType="image/png"/>
  <Override PartName="/xl/media/image1238.png" ContentType="image/png"/>
  <Override PartName="/xl/media/image348.png" ContentType="image/png"/>
  <Override PartName="/xl/media/image1975.png" ContentType="image/png"/>
  <Override PartName="/xl/media/image1081.png" ContentType="image/png"/>
  <Override PartName="/xl/media/image2246.png" ContentType="image/png"/>
  <Override PartName="/xl/media/image191.png" ContentType="image/png"/>
  <Override PartName="/xl/media/image1239.png" ContentType="image/png"/>
  <Override PartName="/xl/media/image349.png" ContentType="image/png"/>
  <Override PartName="/xl/media/image1976.png" ContentType="image/png"/>
  <Override PartName="/xl/media/image1082.png" ContentType="image/png"/>
  <Override PartName="/xl/media/image2247.png" ContentType="image/png"/>
  <Override PartName="/xl/media/image192.png" ContentType="image/png"/>
  <Override PartName="/xl/media/image1977.png" ContentType="image/png"/>
  <Override PartName="/xl/media/image1083.png" ContentType="image/png"/>
  <Override PartName="/xl/media/image2248.png" ContentType="image/png"/>
  <Override PartName="/xl/media/image193.png" ContentType="image/png"/>
  <Override PartName="/xl/media/image1978.png" ContentType="image/png"/>
  <Override PartName="/xl/media/image1084.png" ContentType="image/png"/>
  <Override PartName="/xl/media/image2249.png" ContentType="image/png"/>
  <Override PartName="/xl/media/image194.png" ContentType="image/png"/>
  <Override PartName="/xl/media/image1979.png" ContentType="image/png"/>
  <Override PartName="/xl/media/image1085.png" ContentType="image/png"/>
  <Override PartName="/xl/media/image195.png" ContentType="image/png"/>
  <Override PartName="/xl/media/image1086.png" ContentType="image/png"/>
  <Override PartName="/xl/media/image196.png" ContentType="image/png"/>
  <Override PartName="/xl/media/image1087.png" ContentType="image/png"/>
  <Override PartName="/xl/media/image197.png" ContentType="image/png"/>
  <Override PartName="/xl/media/image1088.png" ContentType="image/png"/>
  <Override PartName="/xl/media/image198.png" ContentType="image/png"/>
  <Override PartName="/xl/media/image1089.png" ContentType="image/png"/>
  <Override PartName="/xl/media/image199.png" ContentType="image/png"/>
  <Override PartName="/xl/media/image1381.png" ContentType="image/png"/>
  <Override PartName="/xl/media/image491.png" ContentType="image/png"/>
  <Override PartName="/xl/media/image200.png" ContentType="image/png"/>
  <Override PartName="/xl/media/image1382.png" ContentType="image/png"/>
  <Override PartName="/xl/media/image492.png" ContentType="image/png"/>
  <Override PartName="/xl/media/image201.png" ContentType="image/png"/>
  <Override PartName="/xl/media/image1383.png" ContentType="image/png"/>
  <Override PartName="/xl/media/image493.png" ContentType="image/png"/>
  <Override PartName="/xl/media/image202.png" ContentType="image/png"/>
  <Override PartName="/xl/media/image1384.png" ContentType="image/png"/>
  <Override PartName="/xl/media/image494.png" ContentType="image/png"/>
  <Override PartName="/xl/media/image203.png" ContentType="image/png"/>
  <Override PartName="/xl/media/image1385.png" ContentType="image/png"/>
  <Override PartName="/xl/media/image495.png" ContentType="image/png"/>
  <Override PartName="/xl/media/image204.png" ContentType="image/png"/>
  <Override PartName="/xl/media/image1386.png" ContentType="image/png"/>
  <Override PartName="/xl/media/image496.png" ContentType="image/png"/>
  <Override PartName="/xl/media/image205.png" ContentType="image/png"/>
  <Override PartName="/xl/media/image1387.png" ContentType="image/png"/>
  <Override PartName="/xl/media/image497.png" ContentType="image/png"/>
  <Override PartName="/xl/media/image206.png" ContentType="image/png"/>
  <Override PartName="/xl/media/image1388.png" ContentType="image/png"/>
  <Override PartName="/xl/media/image498.png" ContentType="image/png"/>
  <Override PartName="/xl/media/image207.png" ContentType="image/png"/>
  <Override PartName="/xl/media/image1389.png" ContentType="image/png"/>
  <Override PartName="/xl/media/image499.png" ContentType="image/png"/>
  <Override PartName="/xl/media/image208.png" ContentType="image/png"/>
  <Override PartName="/xl/media/image209.png" ContentType="image/png"/>
  <Override PartName="/xl/media/image1100.png" ContentType="image/png"/>
  <Override PartName="/xl/media/image210.png" ContentType="image/png"/>
  <Override PartName="/xl/media/image1101.png" ContentType="image/png"/>
  <Override PartName="/xl/media/image211.png" ContentType="image/png"/>
  <Override PartName="/xl/media/image1102.png" ContentType="image/png"/>
  <Override PartName="/xl/media/image212.png" ContentType="image/png"/>
  <Override PartName="/xl/media/image1103.png" ContentType="image/png"/>
  <Override PartName="/xl/media/image213.png" ContentType="image/png"/>
  <Override PartName="/xl/media/image1104.png" ContentType="image/png"/>
  <Override PartName="/xl/media/image214.png" ContentType="image/png"/>
  <Override PartName="/xl/media/image1105.png" ContentType="image/png"/>
  <Override PartName="/xl/media/image215.png" ContentType="image/png"/>
  <Override PartName="/xl/media/image1106.png" ContentType="image/png"/>
  <Override PartName="/xl/media/image216.png" ContentType="image/png"/>
  <Override PartName="/xl/media/image1107.png" ContentType="image/png"/>
  <Override PartName="/xl/media/image217.png" ContentType="image/png"/>
  <Override PartName="/xl/media/image1108.png" ContentType="image/png"/>
  <Override PartName="/xl/media/image218.png" ContentType="image/png"/>
  <Override PartName="/xl/media/image1109.png" ContentType="image/png"/>
  <Override PartName="/xl/media/image219.png" ContentType="image/png"/>
  <Override PartName="/xl/media/image1110.png" ContentType="image/png"/>
  <Override PartName="/xl/media/image220.png" ContentType="image/png"/>
  <Override PartName="/xl/media/image1111.png" ContentType="image/png"/>
  <Override PartName="/xl/media/image221.png" ContentType="image/png"/>
  <Override PartName="/xl/media/image1112.png" ContentType="image/png"/>
  <Override PartName="/xl/media/image222.png" ContentType="image/png"/>
  <Override PartName="/xl/media/image1113.png" ContentType="image/png"/>
  <Override PartName="/xl/media/image223.png" ContentType="image/png"/>
  <Override PartName="/xl/media/image1114.png" ContentType="image/png"/>
  <Override PartName="/xl/media/image224.png" ContentType="image/png"/>
  <Override PartName="/xl/media/image1115.png" ContentType="image/png"/>
  <Override PartName="/xl/media/image225.png" ContentType="image/png"/>
  <Override PartName="/xl/media/image1116.png" ContentType="image/png"/>
  <Override PartName="/xl/media/image226.png" ContentType="image/png"/>
  <Override PartName="/xl/media/image1117.png" ContentType="image/png"/>
  <Override PartName="/xl/media/image227.png" ContentType="image/png"/>
  <Override PartName="/xl/media/image1118.png" ContentType="image/png"/>
  <Override PartName="/xl/media/image228.png" ContentType="image/png"/>
  <Override PartName="/xl/media/image1119.png" ContentType="image/png"/>
  <Override PartName="/xl/media/image229.png" ContentType="image/png"/>
  <Override PartName="/xl/media/image1120.png" ContentType="image/png"/>
  <Override PartName="/xl/media/image230.png" ContentType="image/png"/>
  <Override PartName="/xl/media/image1121.png" ContentType="image/png"/>
  <Override PartName="/xl/media/image231.png" ContentType="image/png"/>
  <Override PartName="/xl/media/image1122.png" ContentType="image/png"/>
  <Override PartName="/xl/media/image232.png" ContentType="image/png"/>
  <Override PartName="/xl/media/image1123.png" ContentType="image/png"/>
  <Override PartName="/xl/media/image233.png" ContentType="image/png"/>
  <Override PartName="/xl/media/image1124.png" ContentType="image/png"/>
  <Override PartName="/xl/media/image234.png" ContentType="image/png"/>
  <Override PartName="/xl/media/image1125.png" ContentType="image/png"/>
  <Override PartName="/xl/media/image235.png" ContentType="image/png"/>
  <Override PartName="/xl/media/image1126.png" ContentType="image/png"/>
  <Override PartName="/xl/media/image236.png" ContentType="image/png"/>
  <Override PartName="/xl/media/image1127.png" ContentType="image/png"/>
  <Override PartName="/xl/media/image237.png" ContentType="image/png"/>
  <Override PartName="/xl/media/image1128.png" ContentType="image/png"/>
  <Override PartName="/xl/media/image238.png" ContentType="image/png"/>
  <Override PartName="/xl/media/image1129.png" ContentType="image/png"/>
  <Override PartName="/xl/media/image239.png" ContentType="image/png"/>
  <Override PartName="/xl/media/image1130.png" ContentType="image/png"/>
  <Override PartName="/xl/media/image240.png" ContentType="image/png"/>
  <Override PartName="/xl/media/image1131.png" ContentType="image/png"/>
  <Override PartName="/xl/media/image241.png" ContentType="image/png"/>
  <Override PartName="/xl/media/image1132.png" ContentType="image/png"/>
  <Override PartName="/xl/media/image242.png" ContentType="image/png"/>
  <Override PartName="/xl/media/image1133.png" ContentType="image/png"/>
  <Override PartName="/xl/media/image243.png" ContentType="image/png"/>
  <Override PartName="/xl/media/image1134.png" ContentType="image/png"/>
  <Override PartName="/xl/media/image244.png" ContentType="image/png"/>
  <Override PartName="/xl/media/image1135.png" ContentType="image/png"/>
  <Override PartName="/xl/media/image245.png" ContentType="image/png"/>
  <Override PartName="/xl/media/image1136.png" ContentType="image/png"/>
  <Override PartName="/xl/media/image246.png" ContentType="image/png"/>
  <Override PartName="/xl/media/image1137.png" ContentType="image/png"/>
  <Override PartName="/xl/media/image247.png" ContentType="image/png"/>
  <Override PartName="/xl/media/image1138.png" ContentType="image/png"/>
  <Override PartName="/xl/media/image248.png" ContentType="image/png"/>
  <Override PartName="/xl/media/image1139.png" ContentType="image/png"/>
  <Override PartName="/xl/media/image249.png" ContentType="image/png"/>
  <Override PartName="/xl/media/image407.png" ContentType="image/png"/>
  <Override PartName="/xl/media/image1588.png" ContentType="image/png"/>
  <Override PartName="/xl/media/image698.png" ContentType="image/png"/>
  <Override PartName="/xl/media/image1140.png" ContentType="image/png"/>
  <Override PartName="/xl/media/image2305.png" ContentType="image/png"/>
  <Override PartName="/xl/media/image250.png" ContentType="image/png"/>
  <Override PartName="/xl/media/image408.png" ContentType="image/png"/>
  <Override PartName="/xl/media/image1589.png" ContentType="image/png"/>
  <Override PartName="/xl/media/image699.png" ContentType="image/png"/>
  <Override PartName="/xl/media/image1141.png" ContentType="image/png"/>
  <Override PartName="/xl/media/image2306.png" ContentType="image/png"/>
  <Override PartName="/xl/media/image251.png" ContentType="image/png"/>
  <Override PartName="/xl/media/image409.png" ContentType="image/png"/>
  <Override PartName="/xl/media/image1142.png" ContentType="image/png"/>
  <Override PartName="/xl/media/image2307.png" ContentType="image/png"/>
  <Override PartName="/xl/media/image252.png" ContentType="image/png"/>
  <Override PartName="/xl/media/image1143.png" ContentType="image/png"/>
  <Override PartName="/xl/media/image2308.png" ContentType="image/png"/>
  <Override PartName="/xl/media/image253.png" ContentType="image/png"/>
  <Override PartName="/xl/media/image1144.png" ContentType="image/png"/>
  <Override PartName="/xl/media/image2309.png" ContentType="image/png"/>
  <Override PartName="/xl/media/image254.png" ContentType="image/png"/>
  <Override PartName="/xl/media/image1145.png" ContentType="image/png"/>
  <Override PartName="/xl/media/image255.png" ContentType="image/png"/>
  <Override PartName="/xl/media/image1146.png" ContentType="image/png"/>
  <Override PartName="/xl/media/image256.png" ContentType="image/png"/>
  <Override PartName="/xl/media/image1147.png" ContentType="image/png"/>
  <Override PartName="/xl/media/image257.png" ContentType="image/png"/>
  <Override PartName="/xl/media/image1148.png" ContentType="image/png"/>
  <Override PartName="/xl/media/image258.png" ContentType="image/png"/>
  <Override PartName="/xl/media/image1149.png" ContentType="image/png"/>
  <Override PartName="/xl/media/image259.png" ContentType="image/png"/>
  <Override PartName="/xl/media/image1307.png" ContentType="image/png"/>
  <Override PartName="/xl/media/image417.png" ContentType="image/png"/>
  <Override PartName="/xl/media/image1150.png" ContentType="image/png"/>
  <Override PartName="/xl/media/image2315.png" ContentType="image/png"/>
  <Override PartName="/xl/media/image260.png" ContentType="image/png"/>
  <Override PartName="/xl/media/image1308.png" ContentType="image/png"/>
  <Override PartName="/xl/media/image418.png" ContentType="image/png"/>
  <Override PartName="/xl/media/image1151.png" ContentType="image/png"/>
  <Override PartName="/xl/media/image2316.png" ContentType="image/png"/>
  <Override PartName="/xl/media/image261.png" ContentType="image/png"/>
  <Override PartName="/xl/media/image1309.png" ContentType="image/png"/>
  <Override PartName="/xl/media/image419.png" ContentType="image/png"/>
  <Override PartName="/xl/media/image1152.png" ContentType="image/png"/>
  <Override PartName="/xl/media/image2317.png" ContentType="image/png"/>
  <Override PartName="/xl/media/image262.png" ContentType="image/png"/>
  <Override PartName="/xl/media/image1153.png" ContentType="image/png"/>
  <Override PartName="/xl/media/image2318.png" ContentType="image/png"/>
  <Override PartName="/xl/media/image263.png" ContentType="image/png"/>
  <Override PartName="/xl/media/image1154.png" ContentType="image/png"/>
  <Override PartName="/xl/media/image2319.png" ContentType="image/png"/>
  <Override PartName="/xl/media/image264.png" ContentType="image/png"/>
  <Override PartName="/xl/media/image1155.png" ContentType="image/png"/>
  <Override PartName="/xl/media/image265.png" ContentType="image/png"/>
  <Override PartName="/xl/media/image1156.png" ContentType="image/png"/>
  <Override PartName="/xl/media/image266.png" ContentType="image/png"/>
  <Override PartName="/xl/media/image1157.png" ContentType="image/png"/>
  <Override PartName="/xl/media/image267.png" ContentType="image/png"/>
  <Override PartName="/xl/media/image1158.png" ContentType="image/png"/>
  <Override PartName="/xl/media/image268.png" ContentType="image/png"/>
  <Override PartName="/xl/media/image1317.png" ContentType="image/png"/>
  <Override PartName="/xl/media/image427.png" ContentType="image/png"/>
  <Override PartName="/xl/media/image1160.png" ContentType="image/png"/>
  <Override PartName="/xl/media/image2325.png" ContentType="image/png"/>
  <Override PartName="/xl/media/image270.png" ContentType="image/png"/>
  <Override PartName="/xl/media/image1318.png" ContentType="image/png"/>
  <Override PartName="/xl/media/image428.png" ContentType="image/png"/>
  <Override PartName="/xl/media/image1161.png" ContentType="image/png"/>
  <Override PartName="/xl/media/image2326.png" ContentType="image/png"/>
  <Override PartName="/xl/media/image271.png" ContentType="image/png"/>
  <Override PartName="/xl/media/image1319.png" ContentType="image/png"/>
  <Override PartName="/xl/media/image429.png" ContentType="image/png"/>
  <Override PartName="/xl/media/image1162.png" ContentType="image/png"/>
  <Override PartName="/xl/media/image2327.png" ContentType="image/png"/>
  <Override PartName="/xl/media/image272.png" ContentType="image/png"/>
  <Override PartName="/xl/media/image1163.png" ContentType="image/png"/>
  <Override PartName="/xl/media/image2328.png" ContentType="image/png"/>
  <Override PartName="/xl/media/image273.png" ContentType="image/png"/>
  <Override PartName="/xl/media/image1164.png" ContentType="image/png"/>
  <Override PartName="/xl/media/image2329.png" ContentType="image/png"/>
  <Override PartName="/xl/media/image274.png" ContentType="image/png"/>
  <Override PartName="/xl/media/image1165.png" ContentType="image/png"/>
  <Override PartName="/xl/media/image275.png" ContentType="image/png"/>
  <Override PartName="/xl/media/image1166.png" ContentType="image/png"/>
  <Override PartName="/xl/media/image276.png" ContentType="image/png"/>
  <Override PartName="/xl/media/image1167.png" ContentType="image/png"/>
  <Override PartName="/xl/media/image277.png" ContentType="image/png"/>
  <Override PartName="/xl/media/image1168.png" ContentType="image/png"/>
  <Override PartName="/xl/media/image278.png" ContentType="image/png"/>
  <Override PartName="/xl/media/image1169.png" ContentType="image/png"/>
  <Override PartName="/xl/media/image279.png" ContentType="image/png"/>
  <Override PartName="/xl/media/image1327.png" ContentType="image/png"/>
  <Override PartName="/xl/media/image437.png" ContentType="image/png"/>
  <Override PartName="/xl/media/image1170.png" ContentType="image/png"/>
  <Override PartName="/xl/media/image2335.png" ContentType="image/png"/>
  <Override PartName="/xl/media/image280.png" ContentType="image/png"/>
  <Override PartName="/xl/media/image1328.png" ContentType="image/png"/>
  <Override PartName="/xl/media/image438.png" ContentType="image/png"/>
  <Override PartName="/xl/media/image1171.png" ContentType="image/png"/>
  <Override PartName="/xl/media/image2336.png" ContentType="image/png"/>
  <Override PartName="/xl/media/image281.png" ContentType="image/png"/>
  <Override PartName="/xl/media/image1329.png" ContentType="image/png"/>
  <Override PartName="/xl/media/image439.png" ContentType="image/png"/>
  <Override PartName="/xl/media/image1172.png" ContentType="image/png"/>
  <Override PartName="/xl/media/image2337.png" ContentType="image/png"/>
  <Override PartName="/xl/media/image282.png" ContentType="image/png"/>
  <Override PartName="/xl/media/image1173.png" ContentType="image/png"/>
  <Override PartName="/xl/media/image2338.png" ContentType="image/png"/>
  <Override PartName="/xl/media/image283.png" ContentType="image/png"/>
  <Override PartName="/xl/media/image1174.png" ContentType="image/png"/>
  <Override PartName="/xl/media/image2339.png" ContentType="image/png"/>
  <Override PartName="/xl/media/image284.png" ContentType="image/png"/>
  <Override PartName="/xl/media/image1175.png" ContentType="image/png"/>
  <Override PartName="/xl/media/image285.png" ContentType="image/png"/>
  <Override PartName="/xl/media/image1176.png" ContentType="image/png"/>
  <Override PartName="/xl/media/image286.png" ContentType="image/png"/>
  <Override PartName="/xl/media/image1177.png" ContentType="image/png"/>
  <Override PartName="/xl/media/image287.png" ContentType="image/png"/>
  <Override PartName="/xl/media/image1178.png" ContentType="image/png"/>
  <Override PartName="/xl/media/image288.png" ContentType="image/png"/>
  <Override PartName="/xl/media/image1179.png" ContentType="image/png"/>
  <Override PartName="/xl/media/image289.png" ContentType="image/png"/>
  <Override PartName="/xl/media/image1337.png" ContentType="image/png"/>
  <Override PartName="/xl/media/image447.png" ContentType="image/png"/>
  <Override PartName="/xl/media/image1180.png" ContentType="image/png"/>
  <Override PartName="/xl/media/image2345.png" ContentType="image/png"/>
  <Override PartName="/xl/media/image290.png" ContentType="image/png"/>
  <Override PartName="/xl/media/image1338.png" ContentType="image/png"/>
  <Override PartName="/xl/media/image448.png" ContentType="image/png"/>
  <Override PartName="/xl/media/image1181.png" ContentType="image/png"/>
  <Override PartName="/xl/media/image2346.png" ContentType="image/png"/>
  <Override PartName="/xl/media/image291.png" ContentType="image/png"/>
  <Override PartName="/xl/media/image1339.png" ContentType="image/png"/>
  <Override PartName="/xl/media/image449.png" ContentType="image/png"/>
  <Override PartName="/xl/media/image1182.png" ContentType="image/png"/>
  <Override PartName="/xl/media/image2347.png" ContentType="image/png"/>
  <Override PartName="/xl/media/image292.png" ContentType="image/png"/>
  <Override PartName="/xl/media/image1183.png" ContentType="image/png"/>
  <Override PartName="/xl/media/image2348.png" ContentType="image/png"/>
  <Override PartName="/xl/media/image293.png" ContentType="image/png"/>
  <Override PartName="/xl/media/image1184.png" ContentType="image/png"/>
  <Override PartName="/xl/media/image2349.png" ContentType="image/png"/>
  <Override PartName="/xl/media/image294.png" ContentType="image/png"/>
  <Override PartName="/xl/media/image1185.png" ContentType="image/png"/>
  <Override PartName="/xl/media/image295.png" ContentType="image/png"/>
  <Override PartName="/xl/media/image1186.png" ContentType="image/png"/>
  <Override PartName="/xl/media/image296.png" ContentType="image/png"/>
  <Override PartName="/xl/media/image1187.png" ContentType="image/png"/>
  <Override PartName="/xl/media/image297.png" ContentType="image/png"/>
  <Override PartName="/xl/media/image1188.png" ContentType="image/png"/>
  <Override PartName="/xl/media/image298.png" ContentType="image/png"/>
  <Override PartName="/xl/media/image1220.png" ContentType="image/png"/>
  <Override PartName="/xl/media/image330.png" ContentType="image/png"/>
  <Override PartName="/xl/media/image1221.png" ContentType="image/png"/>
  <Override PartName="/xl/media/image331.png" ContentType="image/png"/>
  <Override PartName="/xl/media/image1222.png" ContentType="image/png"/>
  <Override PartName="/xl/media/image332.png" ContentType="image/png"/>
  <Override PartName="/xl/media/image1223.png" ContentType="image/png"/>
  <Override PartName="/xl/media/image333.png" ContentType="image/png"/>
  <Override PartName="/xl/media/image1224.png" ContentType="image/png"/>
  <Override PartName="/xl/media/image334.png" ContentType="image/png"/>
  <Override PartName="/xl/media/image1225.png" ContentType="image/png"/>
  <Override PartName="/xl/media/image335.png" ContentType="image/png"/>
  <Override PartName="/xl/media/image1226.png" ContentType="image/png"/>
  <Override PartName="/xl/media/image336.png" ContentType="image/png"/>
  <Override PartName="/xl/media/image1230.png" ContentType="image/png"/>
  <Override PartName="/xl/media/image340.png" ContentType="image/png"/>
  <Override PartName="/xl/media/image1231.png" ContentType="image/png"/>
  <Override PartName="/xl/media/image341.png" ContentType="image/png"/>
  <Override PartName="/xl/media/image1232.png" ContentType="image/png"/>
  <Override PartName="/xl/media/image342.png" ContentType="image/png"/>
  <Override PartName="/xl/media/image1233.png" ContentType="image/png"/>
  <Override PartName="/xl/media/image343.png" ContentType="image/png"/>
  <Override PartName="/xl/media/image1234.png" ContentType="image/png"/>
  <Override PartName="/xl/media/image344.png" ContentType="image/png"/>
  <Override PartName="/xl/media/image1235.png" ContentType="image/png"/>
  <Override PartName="/xl/media/image345.png" ContentType="image/png"/>
  <Override PartName="/xl/media/image1236.png" ContentType="image/png"/>
  <Override PartName="/xl/media/image346.png" ContentType="image/png"/>
  <Override PartName="/xl/media/image507.png" ContentType="image/png"/>
  <Override PartName="/xl/media/image1688.png" ContentType="image/png"/>
  <Override PartName="/xl/media/image798.png" ContentType="image/png"/>
  <Override PartName="/xl/media/image1240.png" ContentType="image/png"/>
  <Override PartName="/xl/media/image350.png" ContentType="image/png"/>
  <Override PartName="/xl/media/image508.png" ContentType="image/png"/>
  <Override PartName="/xl/media/image1689.png" ContentType="image/png"/>
  <Override PartName="/xl/media/image799.png" ContentType="image/png"/>
  <Override PartName="/xl/media/image1241.png" ContentType="image/png"/>
  <Override PartName="/xl/media/image351.png" ContentType="image/png"/>
  <Override PartName="/xl/media/image509.png" ContentType="image/png"/>
  <Override PartName="/xl/media/image1242.png" ContentType="image/png"/>
  <Override PartName="/xl/media/image352.png" ContentType="image/png"/>
  <Override PartName="/xl/media/image1243.png" ContentType="image/png"/>
  <Override PartName="/xl/media/image353.png" ContentType="image/png"/>
  <Override PartName="/xl/media/image1244.png" ContentType="image/png"/>
  <Override PartName="/xl/media/image354.png" ContentType="image/png"/>
  <Override PartName="/xl/media/image1245.png" ContentType="image/png"/>
  <Override PartName="/xl/media/image355.png" ContentType="image/png"/>
  <Override PartName="/xl/media/image1246.png" ContentType="image/png"/>
  <Override PartName="/xl/media/image356.png" ContentType="image/png"/>
  <Override PartName="/xl/media/image1247.png" ContentType="image/png"/>
  <Override PartName="/xl/media/image357.png" ContentType="image/png"/>
  <Override PartName="/xl/media/image1248.png" ContentType="image/png"/>
  <Override PartName="/xl/media/image358.png" ContentType="image/png"/>
  <Override PartName="/xl/media/image1249.png" ContentType="image/png"/>
  <Override PartName="/xl/media/image359.png" ContentType="image/png"/>
  <Override PartName="/xl/media/image1250.png" ContentType="image/png"/>
  <Override PartName="/xl/media/image360.png" ContentType="image/png"/>
  <Override PartName="/xl/media/image1251.png" ContentType="image/png"/>
  <Override PartName="/xl/media/image361.png" ContentType="image/png"/>
  <Override PartName="/xl/media/image1252.png" ContentType="image/png"/>
  <Override PartName="/xl/media/image362.png" ContentType="image/png"/>
  <Override PartName="/xl/media/image1253.png" ContentType="image/png"/>
  <Override PartName="/xl/media/image363.png" ContentType="image/png"/>
  <Override PartName="/xl/media/image1254.png" ContentType="image/png"/>
  <Override PartName="/xl/media/image364.png" ContentType="image/png"/>
  <Override PartName="/xl/media/image1255.png" ContentType="image/png"/>
  <Override PartName="/xl/media/image365.png" ContentType="image/png"/>
  <Override PartName="/xl/media/image1256.png" ContentType="image/png"/>
  <Override PartName="/xl/media/image366.png" ContentType="image/png"/>
  <Override PartName="/xl/media/image1257.png" ContentType="image/png"/>
  <Override PartName="/xl/media/image367.png" ContentType="image/png"/>
  <Override PartName="/xl/media/image1258.png" ContentType="image/png"/>
  <Override PartName="/xl/media/image368.png" ContentType="image/png"/>
  <Override PartName="/xl/media/image1259.png" ContentType="image/png"/>
  <Override PartName="/xl/media/image369.png" ContentType="image/png"/>
  <Override PartName="/xl/media/image1260.png" ContentType="image/png"/>
  <Override PartName="/xl/media/image370.png" ContentType="image/png"/>
  <Override PartName="/xl/media/image1261.png" ContentType="image/png"/>
  <Override PartName="/xl/media/image371.png" ContentType="image/png"/>
  <Override PartName="/xl/media/image1262.png" ContentType="image/png"/>
  <Override PartName="/xl/media/image372.png" ContentType="image/png"/>
  <Override PartName="/xl/media/image1263.png" ContentType="image/png"/>
  <Override PartName="/xl/media/image373.png" ContentType="image/png"/>
  <Override PartName="/xl/media/image1264.png" ContentType="image/png"/>
  <Override PartName="/xl/media/image374.png" ContentType="image/png"/>
  <Override PartName="/xl/media/image1265.png" ContentType="image/png"/>
  <Override PartName="/xl/media/image375.png" ContentType="image/png"/>
  <Override PartName="/xl/media/image1266.png" ContentType="image/png"/>
  <Override PartName="/xl/media/image376.png" ContentType="image/png"/>
  <Override PartName="/xl/media/image1267.png" ContentType="image/png"/>
  <Override PartName="/xl/media/image377.png" ContentType="image/png"/>
  <Override PartName="/xl/media/image1268.png" ContentType="image/png"/>
  <Override PartName="/xl/media/image378.png" ContentType="image/png"/>
  <Override PartName="/xl/media/image1269.png" ContentType="image/png"/>
  <Override PartName="/xl/media/image379.png" ContentType="image/png"/>
  <Override PartName="/xl/media/image1273.png" ContentType="image/png"/>
  <Override PartName="/xl/media/image383.png" ContentType="image/png"/>
  <Override PartName="/xl/media/image1274.png" ContentType="image/png"/>
  <Override PartName="/xl/media/image384.png" ContentType="image/png"/>
  <Override PartName="/xl/media/image1275.png" ContentType="image/png"/>
  <Override PartName="/xl/media/image385.png" ContentType="image/png"/>
  <Override PartName="/xl/media/image1276.png" ContentType="image/png"/>
  <Override PartName="/xl/media/image386.png" ContentType="image/png"/>
  <Override PartName="/xl/media/image1277.png" ContentType="image/png"/>
  <Override PartName="/xl/media/image387.png" ContentType="image/png"/>
  <Override PartName="/xl/media/image1278.png" ContentType="image/png"/>
  <Override PartName="/xl/media/image388.png" ContentType="image/png"/>
  <Override PartName="/xl/media/image1279.png" ContentType="image/png"/>
  <Override PartName="/xl/media/image389.png" ContentType="image/png"/>
  <Override PartName="/xl/media/image400.png" ContentType="image/png"/>
  <Override PartName="/xl/media/image1581.png" ContentType="image/png"/>
  <Override PartName="/xl/media/image691.png" ContentType="image/png"/>
  <Override PartName="/xl/media/image401.png" ContentType="image/png"/>
  <Override PartName="/xl/media/image1582.png" ContentType="image/png"/>
  <Override PartName="/xl/media/image692.png" ContentType="image/png"/>
  <Override PartName="/xl/media/image402.png" ContentType="image/png"/>
  <Override PartName="/xl/media/image1583.png" ContentType="image/png"/>
  <Override PartName="/xl/media/image693.png" ContentType="image/png"/>
  <Override PartName="/xl/media/image403.png" ContentType="image/png"/>
  <Override PartName="/xl/media/image1584.png" ContentType="image/png"/>
  <Override PartName="/xl/media/image694.png" ContentType="image/png"/>
  <Override PartName="/xl/media/image404.png" ContentType="image/png"/>
  <Override PartName="/xl/media/image1585.png" ContentType="image/png"/>
  <Override PartName="/xl/media/image695.png" ContentType="image/png"/>
  <Override PartName="/xl/media/image405.png" ContentType="image/png"/>
  <Override PartName="/xl/media/image1586.png" ContentType="image/png"/>
  <Override PartName="/xl/media/image696.png" ContentType="image/png"/>
  <Override PartName="/xl/media/image406.png" ContentType="image/png"/>
  <Override PartName="/xl/media/image1587.png" ContentType="image/png"/>
  <Override PartName="/xl/media/image697.png" ContentType="image/png"/>
  <Override PartName="/xl/media/image1300.png" ContentType="image/png"/>
  <Override PartName="/xl/media/image410.png" ContentType="image/png"/>
  <Override PartName="/xl/media/image1301.png" ContentType="image/png"/>
  <Override PartName="/xl/media/image411.png" ContentType="image/png"/>
  <Override PartName="/xl/media/image1302.png" ContentType="image/png"/>
  <Override PartName="/xl/media/image412.png" ContentType="image/png"/>
  <Override PartName="/xl/media/image1303.png" ContentType="image/png"/>
  <Override PartName="/xl/media/image413.png" ContentType="image/png"/>
  <Override PartName="/xl/media/image1304.png" ContentType="image/png"/>
  <Override PartName="/xl/media/image414.png" ContentType="image/png"/>
  <Override PartName="/xl/media/image1305.png" ContentType="image/png"/>
  <Override PartName="/xl/media/image415.png" ContentType="image/png"/>
  <Override PartName="/xl/media/image1306.png" ContentType="image/png"/>
  <Override PartName="/xl/media/image416.png" ContentType="image/png"/>
  <Override PartName="/xl/media/image1310.png" ContentType="image/png"/>
  <Override PartName="/xl/media/image420.png" ContentType="image/png"/>
  <Override PartName="/xl/media/image1311.png" ContentType="image/png"/>
  <Override PartName="/xl/media/image421.png" ContentType="image/png"/>
  <Override PartName="/xl/media/image1312.png" ContentType="image/png"/>
  <Override PartName="/xl/media/image422.png" ContentType="image/png"/>
  <Override PartName="/xl/media/image1313.png" ContentType="image/png"/>
  <Override PartName="/xl/media/image423.png" ContentType="image/png"/>
  <Override PartName="/xl/media/image1314.png" ContentType="image/png"/>
  <Override PartName="/xl/media/image424.png" ContentType="image/png"/>
  <Override PartName="/xl/media/image1315.png" ContentType="image/png"/>
  <Override PartName="/xl/media/image425.png" ContentType="image/png"/>
  <Override PartName="/xl/media/image426.png" ContentType="image/png"/>
  <Override PartName="/xl/media/image1316.png" ContentType="image/png"/>
  <Override PartName="/xl/media/image430.png" ContentType="image/png"/>
  <Override PartName="/xl/media/image1320.png" ContentType="image/png"/>
  <Override PartName="/xl/media/image431.png" ContentType="image/png"/>
  <Override PartName="/xl/media/image1321.png" ContentType="image/png"/>
  <Override PartName="/xl/media/image432.png" ContentType="image/png"/>
  <Override PartName="/xl/media/image1322.png" ContentType="image/png"/>
  <Override PartName="/xl/media/image433.png" ContentType="image/png"/>
  <Override PartName="/xl/media/image1323.png" ContentType="image/png"/>
  <Override PartName="/xl/media/image434.png" ContentType="image/png"/>
  <Override PartName="/xl/media/image1324.png" ContentType="image/png"/>
  <Override PartName="/xl/media/image435.png" ContentType="image/png"/>
  <Override PartName="/xl/media/image1325.png" ContentType="image/png"/>
  <Override PartName="/xl/media/image436.png" ContentType="image/png"/>
  <Override PartName="/xl/media/image1326.png" ContentType="image/png"/>
  <Override PartName="/xl/media/image440.png" ContentType="image/png"/>
  <Override PartName="/xl/media/image1330.png" ContentType="image/png"/>
  <Override PartName="/xl/media/image441.png" ContentType="image/png"/>
  <Override PartName="/xl/media/image1331.png" ContentType="image/png"/>
  <Override PartName="/xl/media/image442.png" ContentType="image/png"/>
  <Override PartName="/xl/media/image1332.png" ContentType="image/png"/>
  <Override PartName="/xl/media/image443.png" ContentType="image/png"/>
  <Override PartName="/xl/media/image1333.png" ContentType="image/png"/>
  <Override PartName="/xl/media/image444.png" ContentType="image/png"/>
  <Override PartName="/xl/media/image1334.png" ContentType="image/png"/>
  <Override PartName="/xl/media/image445.png" ContentType="image/png"/>
  <Override PartName="/xl/media/image1335.png" ContentType="image/png"/>
  <Override PartName="/xl/media/image446.png" ContentType="image/png"/>
  <Override PartName="/xl/media/image1336.png" ContentType="image/png"/>
  <Override PartName="/xl/media/image450.png" ContentType="image/png"/>
  <Override PartName="/xl/media/image1340.png" ContentType="image/png"/>
  <Override PartName="/xl/media/image451.png" ContentType="image/png"/>
  <Override PartName="/xl/media/image1341.png" ContentType="image/png"/>
  <Override PartName="/xl/media/image452.png" ContentType="image/png"/>
  <Override PartName="/xl/media/image1342.png" ContentType="image/png"/>
  <Override PartName="/xl/media/image453.png" ContentType="image/png"/>
  <Override PartName="/xl/media/image1343.png" ContentType="image/png"/>
  <Override PartName="/xl/media/image454.png" ContentType="image/png"/>
  <Override PartName="/xl/media/image1344.png" ContentType="image/png"/>
  <Override PartName="/xl/media/image455.png" ContentType="image/png"/>
  <Override PartName="/xl/media/image1345.png" ContentType="image/png"/>
  <Override PartName="/xl/media/image456.png" ContentType="image/png"/>
  <Override PartName="/xl/media/image1346.png" ContentType="image/png"/>
  <Override PartName="/xl/media/image457.png" ContentType="image/png"/>
  <Override PartName="/xl/media/image1347.png" ContentType="image/png"/>
  <Override PartName="/xl/media/image458.png" ContentType="image/png"/>
  <Override PartName="/xl/media/image1348.png" ContentType="image/png"/>
  <Override PartName="/xl/media/image459.png" ContentType="image/png"/>
  <Override PartName="/xl/media/image1349.png" ContentType="image/png"/>
  <Override PartName="/xl/media/image460.png" ContentType="image/png"/>
  <Override PartName="/xl/media/image1350.png" ContentType="image/png"/>
  <Override PartName="/xl/media/image461.png" ContentType="image/png"/>
  <Override PartName="/xl/media/image1351.png" ContentType="image/png"/>
  <Override PartName="/xl/media/image462.png" ContentType="image/png"/>
  <Override PartName="/xl/media/image1352.png" ContentType="image/png"/>
  <Override PartName="/xl/media/image463.png" ContentType="image/png"/>
  <Override PartName="/xl/media/image1353.png" ContentType="image/png"/>
  <Override PartName="/xl/media/image464.png" ContentType="image/png"/>
  <Override PartName="/xl/media/image1354.png" ContentType="image/png"/>
  <Override PartName="/xl/media/image465.png" ContentType="image/png"/>
  <Override PartName="/xl/media/image1355.png" ContentType="image/png"/>
  <Override PartName="/xl/media/image466.png" ContentType="image/png"/>
  <Override PartName="/xl/media/image1356.png" ContentType="image/png"/>
  <Override PartName="/xl/media/image467.png" ContentType="image/png"/>
  <Override PartName="/xl/media/image1357.png" ContentType="image/png"/>
  <Override PartName="/xl/media/image468.png" ContentType="image/png"/>
  <Override PartName="/xl/media/image1358.png" ContentType="image/png"/>
  <Override PartName="/xl/media/image469.png" ContentType="image/png"/>
  <Override PartName="/xl/media/image1359.png" ContentType="image/png"/>
  <Override PartName="/xl/media/image470.png" ContentType="image/png"/>
  <Override PartName="/xl/media/image1360.png" ContentType="image/png"/>
  <Override PartName="/xl/media/image471.png" ContentType="image/png"/>
  <Override PartName="/xl/media/image1361.png" ContentType="image/png"/>
  <Override PartName="/xl/media/image472.png" ContentType="image/png"/>
  <Override PartName="/xl/media/image1362.png" ContentType="image/png"/>
  <Override PartName="/xl/media/image473.png" ContentType="image/png"/>
  <Override PartName="/xl/media/image1363.png" ContentType="image/png"/>
  <Override PartName="/xl/media/image474.png" ContentType="image/png"/>
  <Override PartName="/xl/media/image1364.png" ContentType="image/png"/>
  <Override PartName="/xl/media/image475.png" ContentType="image/png"/>
  <Override PartName="/xl/media/image1365.png" ContentType="image/png"/>
  <Override PartName="/xl/media/image476.png" ContentType="image/png"/>
  <Override PartName="/xl/media/image1366.png" ContentType="image/png"/>
  <Override PartName="/xl/media/image477.png" ContentType="image/png"/>
  <Override PartName="/xl/media/image1367.png" ContentType="image/png"/>
  <Override PartName="/xl/media/image478.png" ContentType="image/png"/>
  <Override PartName="/xl/media/image1368.png" ContentType="image/png"/>
  <Override PartName="/xl/media/image479.png" ContentType="image/png"/>
  <Override PartName="/xl/media/image1369.png" ContentType="image/png"/>
  <Override PartName="/xl/media/image480.png" ContentType="image/png"/>
  <Override PartName="/xl/media/image1370.png" ContentType="image/png"/>
  <Override PartName="/xl/media/image481.png" ContentType="image/png"/>
  <Override PartName="/xl/media/image1371.png" ContentType="image/png"/>
  <Override PartName="/xl/media/image482.png" ContentType="image/png"/>
  <Override PartName="/xl/media/image1372.png" ContentType="image/png"/>
  <Override PartName="/xl/media/image483.png" ContentType="image/png"/>
  <Override PartName="/xl/media/image1373.png" ContentType="image/png"/>
  <Override PartName="/xl/media/image484.png" ContentType="image/png"/>
  <Override PartName="/xl/media/image1374.png" ContentType="image/png"/>
  <Override PartName="/xl/media/image485.png" ContentType="image/png"/>
  <Override PartName="/xl/media/image1375.png" ContentType="image/png"/>
  <Override PartName="/xl/media/image486.png" ContentType="image/png"/>
  <Override PartName="/xl/media/image1376.png" ContentType="image/png"/>
  <Override PartName="/xl/media/image487.png" ContentType="image/png"/>
  <Override PartName="/xl/media/image1377.png" ContentType="image/png"/>
  <Override PartName="/xl/media/image488.png" ContentType="image/png"/>
  <Override PartName="/xl/media/image1378.png" ContentType="image/png"/>
  <Override PartName="/xl/media/image489.png" ContentType="image/png"/>
  <Override PartName="/xl/media/image1379.png" ContentType="image/png"/>
  <Override PartName="/xl/media/image490.png" ContentType="image/png"/>
  <Override PartName="/xl/media/image1380.png" ContentType="image/png"/>
  <Override PartName="/xl/media/image791.png" ContentType="image/png"/>
  <Override PartName="/xl/media/image1681.png" ContentType="image/png"/>
  <Override PartName="/xl/media/image500.png" ContentType="image/png"/>
  <Override PartName="/xl/media/image792.png" ContentType="image/png"/>
  <Override PartName="/xl/media/image1682.png" ContentType="image/png"/>
  <Override PartName="/xl/media/image501.png" ContentType="image/png"/>
  <Override PartName="/xl/media/image793.png" ContentType="image/png"/>
  <Override PartName="/xl/media/image1683.png" ContentType="image/png"/>
  <Override PartName="/xl/media/image502.png" ContentType="image/png"/>
  <Override PartName="/xl/media/image794.png" ContentType="image/png"/>
  <Override PartName="/xl/media/image1684.png" ContentType="image/png"/>
  <Override PartName="/xl/media/image503.png" ContentType="image/png"/>
  <Override PartName="/xl/media/image795.png" ContentType="image/png"/>
  <Override PartName="/xl/media/image1685.png" ContentType="image/png"/>
  <Override PartName="/xl/media/image504.png" ContentType="image/png"/>
  <Override PartName="/xl/media/image796.png" ContentType="image/png"/>
  <Override PartName="/xl/media/image1686.png" ContentType="image/png"/>
  <Override PartName="/xl/media/image505.png" ContentType="image/png"/>
  <Override PartName="/xl/media/image797.png" ContentType="image/png"/>
  <Override PartName="/xl/media/image1687.png" ContentType="image/png"/>
  <Override PartName="/xl/media/image506.png" ContentType="image/png"/>
  <Override PartName="/xl/media/image510.png" ContentType="image/png"/>
  <Override PartName="/xl/media/image1400.png" ContentType="image/png"/>
  <Override PartName="/xl/media/image511.png" ContentType="image/png"/>
  <Override PartName="/xl/media/image1401.png" ContentType="image/png"/>
  <Override PartName="/xl/media/image512.png" ContentType="image/png"/>
  <Override PartName="/xl/media/image1402.png" ContentType="image/png"/>
  <Override PartName="/xl/media/image513.png" ContentType="image/png"/>
  <Override PartName="/xl/media/image1403.png" ContentType="image/png"/>
  <Override PartName="/xl/media/image514.png" ContentType="image/png"/>
  <Override PartName="/xl/media/image1404.png" ContentType="image/png"/>
  <Override PartName="/xl/media/image515.png" ContentType="image/png"/>
  <Override PartName="/xl/media/image1405.png" ContentType="image/png"/>
  <Override PartName="/xl/media/image516.png" ContentType="image/png"/>
  <Override PartName="/xl/media/image1406.png" ContentType="image/png"/>
  <Override PartName="/xl/media/image517.png" ContentType="image/png"/>
  <Override PartName="/xl/media/image1407.png" ContentType="image/png"/>
  <Override PartName="/xl/media/image518.png" ContentType="image/png"/>
  <Override PartName="/xl/media/image1408.png" ContentType="image/png"/>
  <Override PartName="/xl/media/image519.png" ContentType="image/png"/>
  <Override PartName="/xl/media/image1409.png" ContentType="image/png"/>
  <Override PartName="/xl/media/image520.png" ContentType="image/png"/>
  <Override PartName="/xl/media/image1410.png" ContentType="image/png"/>
  <Override PartName="/xl/media/image521.png" ContentType="image/png"/>
  <Override PartName="/xl/media/image1411.png" ContentType="image/png"/>
  <Override PartName="/xl/media/image522.png" ContentType="image/png"/>
  <Override PartName="/xl/media/image1412.png" ContentType="image/png"/>
  <Override PartName="/xl/media/image523.png" ContentType="image/png"/>
  <Override PartName="/xl/media/image1413.png" ContentType="image/png"/>
  <Override PartName="/xl/media/image524.png" ContentType="image/png"/>
  <Override PartName="/xl/media/image1414.png" ContentType="image/png"/>
  <Override PartName="/xl/media/image525.png" ContentType="image/png"/>
  <Override PartName="/xl/media/image1415.png" ContentType="image/png"/>
  <Override PartName="/xl/media/image526.png" ContentType="image/png"/>
  <Override PartName="/xl/media/image1416.png" ContentType="image/png"/>
  <Override PartName="/xl/media/image527.png" ContentType="image/png"/>
  <Override PartName="/xl/media/image1417.png" ContentType="image/png"/>
  <Override PartName="/xl/media/image528.png" ContentType="image/png"/>
  <Override PartName="/xl/media/image1418.png" ContentType="image/png"/>
  <Override PartName="/xl/media/image529.png" ContentType="image/png"/>
  <Override PartName="/xl/media/image1419.png" ContentType="image/png"/>
  <Override PartName="/xl/media/image891.png" ContentType="image/png"/>
  <Override PartName="/xl/media/image2052.png" ContentType="image/png"/>
  <Override PartName="/xl/media/image1781.png" ContentType="image/png"/>
  <Override PartName="/xl/media/image600.png" ContentType="image/png"/>
  <Override PartName="/xl/media/image892.png" ContentType="image/png"/>
  <Override PartName="/xl/media/image2053.png" ContentType="image/png"/>
  <Override PartName="/xl/media/image1782.png" ContentType="image/png"/>
  <Override PartName="/xl/media/image601.png" ContentType="image/png"/>
  <Override PartName="/xl/media/image893.png" ContentType="image/png"/>
  <Override PartName="/xl/media/image2054.png" ContentType="image/png"/>
  <Override PartName="/xl/media/image1783.png" ContentType="image/png"/>
  <Override PartName="/xl/media/image602.png" ContentType="image/png"/>
  <Override PartName="/xl/media/image894.png" ContentType="image/png"/>
  <Override PartName="/xl/media/image2055.png" ContentType="image/png"/>
  <Override PartName="/xl/media/image1784.png" ContentType="image/png"/>
  <Override PartName="/xl/media/image603.png" ContentType="image/png"/>
  <Override PartName="/xl/media/image895.png" ContentType="image/png"/>
  <Override PartName="/xl/media/image2056.png" ContentType="image/png"/>
  <Override PartName="/xl/media/image1785.png" ContentType="image/png"/>
  <Override PartName="/xl/media/image604.png" ContentType="image/png"/>
  <Override PartName="/xl/media/image896.png" ContentType="image/png"/>
  <Override PartName="/xl/media/image2057.png" ContentType="image/png"/>
  <Override PartName="/xl/media/image1786.png" ContentType="image/png"/>
  <Override PartName="/xl/media/image605.png" ContentType="image/png"/>
  <Override PartName="/xl/media/image897.png" ContentType="image/png"/>
  <Override PartName="/xl/media/image2058.png" ContentType="image/png"/>
  <Override PartName="/xl/media/image1787.png" ContentType="image/png"/>
  <Override PartName="/xl/media/image606.png" ContentType="image/png"/>
  <Override PartName="/xl/media/image898.png" ContentType="image/png"/>
  <Override PartName="/xl/media/image2059.png" ContentType="image/png"/>
  <Override PartName="/xl/media/image1788.png" ContentType="image/png"/>
  <Override PartName="/xl/media/image607.png" ContentType="image/png"/>
  <Override PartName="/xl/media/image899.png" ContentType="image/png"/>
  <Override PartName="/xl/media/image1789.png" ContentType="image/png"/>
  <Override PartName="/xl/media/image608.png" ContentType="image/png"/>
  <Override PartName="/xl/media/image609.png" ContentType="image/png"/>
  <Override PartName="/xl/media/image610.png" ContentType="image/png"/>
  <Override PartName="/xl/media/image1500.png" ContentType="image/png"/>
  <Override PartName="/xl/media/image611.png" ContentType="image/png"/>
  <Override PartName="/xl/media/image1501.png" ContentType="image/png"/>
  <Override PartName="/xl/media/image612.png" ContentType="image/png"/>
  <Override PartName="/xl/media/image1502.png" ContentType="image/png"/>
  <Override PartName="/xl/media/image613.png" ContentType="image/png"/>
  <Override PartName="/xl/media/image1503.png" ContentType="image/png"/>
  <Override PartName="/xl/media/image614.png" ContentType="image/png"/>
  <Override PartName="/xl/media/image1504.png" ContentType="image/png"/>
  <Override PartName="/xl/media/image615.png" ContentType="image/png"/>
  <Override PartName="/xl/media/image1505.png" ContentType="image/png"/>
  <Override PartName="/xl/media/image616.png" ContentType="image/png"/>
  <Override PartName="/xl/media/image1506.png" ContentType="image/png"/>
  <Override PartName="/xl/media/image617.png" ContentType="image/png"/>
  <Override PartName="/xl/media/image1507.png" ContentType="image/png"/>
  <Override PartName="/xl/media/image618.png" ContentType="image/png"/>
  <Override PartName="/xl/media/image1508.png" ContentType="image/png"/>
  <Override PartName="/xl/media/image619.png" ContentType="image/png"/>
  <Override PartName="/xl/media/image1509.png" ContentType="image/png"/>
  <Override PartName="/xl/media/image620.png" ContentType="image/png"/>
  <Override PartName="/xl/media/image1510.png" ContentType="image/png"/>
  <Override PartName="/xl/media/image621.png" ContentType="image/png"/>
  <Override PartName="/xl/media/image1511.png" ContentType="image/png"/>
  <Override PartName="/xl/media/image622.png" ContentType="image/png"/>
  <Override PartName="/xl/media/image1512.png" ContentType="image/png"/>
  <Override PartName="/xl/media/image623.png" ContentType="image/png"/>
  <Override PartName="/xl/media/image1513.png" ContentType="image/png"/>
  <Override PartName="/xl/media/image624.png" ContentType="image/png"/>
  <Override PartName="/xl/media/image1514.png" ContentType="image/png"/>
  <Override PartName="/xl/media/image625.png" ContentType="image/png"/>
  <Override PartName="/xl/media/image1515.png" ContentType="image/png"/>
  <Override PartName="/xl/media/image626.png" ContentType="image/png"/>
  <Override PartName="/xl/media/image1516.png" ContentType="image/png"/>
  <Override PartName="/xl/media/image627.png" ContentType="image/png"/>
  <Override PartName="/xl/media/image1517.png" ContentType="image/png"/>
  <Override PartName="/xl/media/image628.png" ContentType="image/png"/>
  <Override PartName="/xl/media/image1518.png" ContentType="image/png"/>
  <Override PartName="/xl/media/image629.png" ContentType="image/png"/>
  <Override PartName="/xl/media/image1519.png" ContentType="image/png"/>
  <Override PartName="/xl/media/image630.png" ContentType="image/png"/>
  <Override PartName="/xl/media/image1520.png" ContentType="image/png"/>
  <Override PartName="/xl/media/image631.png" ContentType="image/png"/>
  <Override PartName="/xl/media/image1521.png" ContentType="image/png"/>
  <Override PartName="/xl/media/image632.png" ContentType="image/png"/>
  <Override PartName="/xl/media/image1522.png" ContentType="image/png"/>
  <Override PartName="/xl/media/image633.png" ContentType="image/png"/>
  <Override PartName="/xl/media/image1523.png" ContentType="image/png"/>
  <Override PartName="/xl/media/image634.png" ContentType="image/png"/>
  <Override PartName="/xl/media/image1524.png" ContentType="image/png"/>
  <Override PartName="/xl/media/image635.png" ContentType="image/png"/>
  <Override PartName="/xl/media/image1525.png" ContentType="image/png"/>
  <Override PartName="/xl/media/image636.png" ContentType="image/png"/>
  <Override PartName="/xl/media/image1526.png" ContentType="image/png"/>
  <Override PartName="/xl/media/image637.png" ContentType="image/png"/>
  <Override PartName="/xl/media/image1527.png" ContentType="image/png"/>
  <Override PartName="/xl/media/image638.png" ContentType="image/png"/>
  <Override PartName="/xl/media/image1528.png" ContentType="image/png"/>
  <Override PartName="/xl/media/image639.png" ContentType="image/png"/>
  <Override PartName="/xl/media/image1529.png" ContentType="image/png"/>
  <Override PartName="/xl/media/image640.png" ContentType="image/png"/>
  <Override PartName="/xl/media/image1530.png" ContentType="image/png"/>
  <Override PartName="/xl/media/image641.png" ContentType="image/png"/>
  <Override PartName="/xl/media/image1531.png" ContentType="image/png"/>
  <Override PartName="/xl/media/image642.png" ContentType="image/png"/>
  <Override PartName="/xl/media/image1532.png" ContentType="image/png"/>
  <Override PartName="/xl/media/image643.png" ContentType="image/png"/>
  <Override PartName="/xl/media/image1533.png" ContentType="image/png"/>
  <Override PartName="/xl/media/image644.png" ContentType="image/png"/>
  <Override PartName="/xl/media/image1534.png" ContentType="image/png"/>
  <Override PartName="/xl/media/image645.png" ContentType="image/png"/>
  <Override PartName="/xl/media/image1535.png" ContentType="image/png"/>
  <Override PartName="/xl/media/image646.png" ContentType="image/png"/>
  <Override PartName="/xl/media/image1536.png" ContentType="image/png"/>
  <Override PartName="/xl/media/image647.png" ContentType="image/png"/>
  <Override PartName="/xl/media/image1537.png" ContentType="image/png"/>
  <Override PartName="/xl/media/image648.png" ContentType="image/png"/>
  <Override PartName="/xl/media/image1538.png" ContentType="image/png"/>
  <Override PartName="/xl/media/image649.png" ContentType="image/png"/>
  <Override PartName="/xl/media/image1539.png" ContentType="image/png"/>
  <Override PartName="/xl/media/image650.png" ContentType="image/png"/>
  <Override PartName="/xl/media/image1540.png" ContentType="image/png"/>
  <Override PartName="/xl/media/image651.png" ContentType="image/png"/>
  <Override PartName="/xl/media/image1541.png" ContentType="image/png"/>
  <Override PartName="/xl/media/image652.png" ContentType="image/png"/>
  <Override PartName="/xl/media/image1542.png" ContentType="image/png"/>
  <Override PartName="/xl/media/image653.png" ContentType="image/png"/>
  <Override PartName="/xl/media/image1543.png" ContentType="image/png"/>
  <Override PartName="/xl/media/image654.png" ContentType="image/png"/>
  <Override PartName="/xl/media/image1544.png" ContentType="image/png"/>
  <Override PartName="/xl/media/image655.png" ContentType="image/png"/>
  <Override PartName="/xl/media/image1545.png" ContentType="image/png"/>
  <Override PartName="/xl/media/image656.png" ContentType="image/png"/>
  <Override PartName="/xl/media/image1546.png" ContentType="image/png"/>
  <Override PartName="/xl/media/image657.png" ContentType="image/png"/>
  <Override PartName="/xl/media/image1547.png" ContentType="image/png"/>
  <Override PartName="/xl/media/image658.png" ContentType="image/png"/>
  <Override PartName="/xl/media/image1548.png" ContentType="image/png"/>
  <Override PartName="/xl/media/image659.png" ContentType="image/png"/>
  <Override PartName="/xl/media/image1549.png" ContentType="image/png"/>
  <Override PartName="/xl/media/image660.png" ContentType="image/png"/>
  <Override PartName="/xl/media/image1550.png" ContentType="image/png"/>
  <Override PartName="/xl/media/image661.png" ContentType="image/png"/>
  <Override PartName="/xl/media/image1551.png" ContentType="image/png"/>
  <Override PartName="/xl/media/image662.png" ContentType="image/png"/>
  <Override PartName="/xl/media/image1552.png" ContentType="image/png"/>
  <Override PartName="/xl/media/image663.png" ContentType="image/png"/>
  <Override PartName="/xl/media/image1553.png" ContentType="image/png"/>
  <Override PartName="/xl/media/image664.png" ContentType="image/png"/>
  <Override PartName="/xl/media/image1554.png" ContentType="image/png"/>
  <Override PartName="/xl/media/image665.png" ContentType="image/png"/>
  <Override PartName="/xl/media/image1555.png" ContentType="image/png"/>
  <Override PartName="/xl/media/image666.png" ContentType="image/png"/>
  <Override PartName="/xl/media/image1556.png" ContentType="image/png"/>
  <Override PartName="/xl/media/image667.png" ContentType="image/png"/>
  <Override PartName="/xl/media/image1557.png" ContentType="image/png"/>
  <Override PartName="/xl/media/image668.png" ContentType="image/png"/>
  <Override PartName="/xl/media/image1558.png" ContentType="image/png"/>
  <Override PartName="/xl/media/image669.png" ContentType="image/png"/>
  <Override PartName="/xl/media/image1559.png" ContentType="image/png"/>
  <Override PartName="/xl/media/image670.png" ContentType="image/png"/>
  <Override PartName="/xl/media/image1560.png" ContentType="image/png"/>
  <Override PartName="/xl/media/image671.png" ContentType="image/png"/>
  <Override PartName="/xl/media/image1561.png" ContentType="image/png"/>
  <Override PartName="/xl/media/image672.png" ContentType="image/png"/>
  <Override PartName="/xl/media/image1562.png" ContentType="image/png"/>
  <Override PartName="/xl/media/image673.png" ContentType="image/png"/>
  <Override PartName="/xl/media/image1563.png" ContentType="image/png"/>
  <Override PartName="/xl/media/image674.png" ContentType="image/png"/>
  <Override PartName="/xl/media/image1564.png" ContentType="image/png"/>
  <Override PartName="/xl/media/image675.png" ContentType="image/png"/>
  <Override PartName="/xl/media/image1565.png" ContentType="image/png"/>
  <Override PartName="/xl/media/image676.png" ContentType="image/png"/>
  <Override PartName="/xl/media/image1566.png" ContentType="image/png"/>
  <Override PartName="/xl/media/image677.png" ContentType="image/png"/>
  <Override PartName="/xl/media/image1567.png" ContentType="image/png"/>
  <Override PartName="/xl/media/image678.png" ContentType="image/png"/>
  <Override PartName="/xl/media/image1568.png" ContentType="image/png"/>
  <Override PartName="/xl/media/image679.png" ContentType="image/png"/>
  <Override PartName="/xl/media/image1569.png" ContentType="image/png"/>
  <Override PartName="/xl/media/image680.png" ContentType="image/png"/>
  <Override PartName="/xl/media/image1570.png" ContentType="image/png"/>
  <Override PartName="/xl/media/image681.png" ContentType="image/png"/>
  <Override PartName="/xl/media/image1571.png" ContentType="image/png"/>
  <Override PartName="/xl/media/image682.png" ContentType="image/png"/>
  <Override PartName="/xl/media/image1572.png" ContentType="image/png"/>
  <Override PartName="/xl/media/image683.png" ContentType="image/png"/>
  <Override PartName="/xl/media/image1573.png" ContentType="image/png"/>
  <Override PartName="/xl/media/image684.png" ContentType="image/png"/>
  <Override PartName="/xl/media/image1574.png" ContentType="image/png"/>
  <Override PartName="/xl/media/image685.png" ContentType="image/png"/>
  <Override PartName="/xl/media/image1575.png" ContentType="image/png"/>
  <Override PartName="/xl/media/image686.png" ContentType="image/png"/>
  <Override PartName="/xl/media/image1576.png" ContentType="image/png"/>
  <Override PartName="/xl/media/image687.png" ContentType="image/png"/>
  <Override PartName="/xl/media/image1577.png" ContentType="image/png"/>
  <Override PartName="/xl/media/image688.png" ContentType="image/png"/>
  <Override PartName="/xl/media/image1578.png" ContentType="image/png"/>
  <Override PartName="/xl/media/image689.png" ContentType="image/png"/>
  <Override PartName="/xl/media/image1579.png" ContentType="image/png"/>
  <Override PartName="/xl/media/image690.png" ContentType="image/png"/>
  <Override PartName="/xl/media/image1580.png" ContentType="image/png"/>
  <Override PartName="/xl/media/image991.png" ContentType="image/png"/>
  <Override PartName="/xl/media/image2152.png" ContentType="image/png"/>
  <Override PartName="/xl/media/image1881.png" ContentType="image/png"/>
  <Override PartName="/xl/media/image700.png" ContentType="image/png"/>
  <Override PartName="/xl/media/image992.png" ContentType="image/png"/>
  <Override PartName="/xl/media/image2153.png" ContentType="image/png"/>
  <Override PartName="/xl/media/image1882.png" ContentType="image/png"/>
  <Override PartName="/xl/media/image701.png" ContentType="image/png"/>
  <Override PartName="/xl/media/image993.png" ContentType="image/png"/>
  <Override PartName="/xl/media/image2154.png" ContentType="image/png"/>
  <Override PartName="/xl/media/image1883.png" ContentType="image/png"/>
  <Override PartName="/xl/media/image702.png" ContentType="image/png"/>
  <Override PartName="/xl/media/image994.png" ContentType="image/png"/>
  <Override PartName="/xl/media/image2155.png" ContentType="image/png"/>
  <Override PartName="/xl/media/image1884.png" ContentType="image/png"/>
  <Override PartName="/xl/media/image703.png" ContentType="image/png"/>
  <Override PartName="/xl/media/image995.png" ContentType="image/png"/>
  <Override PartName="/xl/media/image2156.png" ContentType="image/png"/>
  <Override PartName="/xl/media/image1885.png" ContentType="image/png"/>
  <Override PartName="/xl/media/image704.png" ContentType="image/png"/>
  <Override PartName="/xl/media/image996.png" ContentType="image/png"/>
  <Override PartName="/xl/media/image2157.png" ContentType="image/png"/>
  <Override PartName="/xl/media/image1886.png" ContentType="image/png"/>
  <Override PartName="/xl/media/image705.png" ContentType="image/png"/>
  <Override PartName="/xl/media/image997.png" ContentType="image/png"/>
  <Override PartName="/xl/media/image2158.png" ContentType="image/png"/>
  <Override PartName="/xl/media/image1887.png" ContentType="image/png"/>
  <Override PartName="/xl/media/image706.png" ContentType="image/png"/>
  <Override PartName="/xl/media/image998.png" ContentType="image/png"/>
  <Override PartName="/xl/media/image2159.png" ContentType="image/png"/>
  <Override PartName="/xl/media/image1888.png" ContentType="image/png"/>
  <Override PartName="/xl/media/image707.png" ContentType="image/png"/>
  <Override PartName="/xl/media/image999.png" ContentType="image/png"/>
  <Override PartName="/xl/media/image1889.png" ContentType="image/png"/>
  <Override PartName="/xl/media/image708.png" ContentType="image/png"/>
  <Override PartName="/xl/media/image709.png" ContentType="image/png"/>
  <Override PartName="/xl/media/image710.png" ContentType="image/png"/>
  <Override PartName="/xl/media/image1600.png" ContentType="image/png"/>
  <Override PartName="/xl/media/image711.png" ContentType="image/png"/>
  <Override PartName="/xl/media/image1601.png" ContentType="image/png"/>
  <Override PartName="/xl/media/image712.png" ContentType="image/png"/>
  <Override PartName="/xl/media/image1602.png" ContentType="image/png"/>
  <Override PartName="/xl/media/image713.png" ContentType="image/png"/>
  <Override PartName="/xl/media/image1603.png" ContentType="image/png"/>
  <Override PartName="/xl/media/image714.png" ContentType="image/png"/>
  <Override PartName="/xl/media/image1604.png" ContentType="image/png"/>
  <Override PartName="/xl/media/image716.png" ContentType="image/png"/>
  <Override PartName="/xl/media/image1606.png" ContentType="image/png"/>
  <Override PartName="/xl/media/image717.png" ContentType="image/png"/>
  <Override PartName="/xl/media/image1607.png" ContentType="image/png"/>
  <Override PartName="/xl/media/image718.png" ContentType="image/png"/>
  <Override PartName="/xl/media/image1608.png" ContentType="image/png"/>
  <Override PartName="/xl/media/image719.png" ContentType="image/png"/>
  <Override PartName="/xl/media/image1609.png" ContentType="image/png"/>
  <Override PartName="/xl/media/image720.png" ContentType="image/png"/>
  <Override PartName="/xl/media/image1610.png" ContentType="image/png"/>
  <Override PartName="/xl/media/image721.png" ContentType="image/png"/>
  <Override PartName="/xl/media/image1611.png" ContentType="image/png"/>
  <Override PartName="/xl/media/image722.png" ContentType="image/png"/>
  <Override PartName="/xl/media/image1612.png" ContentType="image/png"/>
  <Override PartName="/xl/media/image723.png" ContentType="image/png"/>
  <Override PartName="/xl/media/image1613.png" ContentType="image/png"/>
  <Override PartName="/xl/media/image724.png" ContentType="image/png"/>
  <Override PartName="/xl/media/image1614.png" ContentType="image/png"/>
  <Override PartName="/xl/media/image725.png" ContentType="image/png"/>
  <Override PartName="/xl/media/image1615.png" ContentType="image/png"/>
  <Override PartName="/xl/media/image726.png" ContentType="image/png"/>
  <Override PartName="/xl/media/image1616.png" ContentType="image/png"/>
  <Override PartName="/xl/media/image727.png" ContentType="image/png"/>
  <Override PartName="/xl/media/image1617.png" ContentType="image/png"/>
  <Override PartName="/xl/media/image728.png" ContentType="image/png"/>
  <Override PartName="/xl/media/image1618.png" ContentType="image/png"/>
  <Override PartName="/xl/media/image729.png" ContentType="image/png"/>
  <Override PartName="/xl/media/image1619.png" ContentType="image/png"/>
  <Override PartName="/xl/media/image730.png" ContentType="image/png"/>
  <Override PartName="/xl/media/image1620.png" ContentType="image/png"/>
  <Override PartName="/xl/media/image731.png" ContentType="image/png"/>
  <Override PartName="/xl/media/image1621.png" ContentType="image/png"/>
  <Override PartName="/xl/media/image732.png" ContentType="image/png"/>
  <Override PartName="/xl/media/image1622.png" ContentType="image/png"/>
  <Override PartName="/xl/media/image733.png" ContentType="image/png"/>
  <Override PartName="/xl/media/image1623.png" ContentType="image/png"/>
  <Override PartName="/xl/media/image734.png" ContentType="image/png"/>
  <Override PartName="/xl/media/image1624.png" ContentType="image/png"/>
  <Override PartName="/xl/media/image735.png" ContentType="image/png"/>
  <Override PartName="/xl/media/image1625.png" ContentType="image/png"/>
  <Override PartName="/xl/media/image736.png" ContentType="image/png"/>
  <Override PartName="/xl/media/image1626.png" ContentType="image/png"/>
  <Override PartName="/xl/media/image737.png" ContentType="image/png"/>
  <Override PartName="/xl/media/image1627.png" ContentType="image/png"/>
  <Override PartName="/xl/media/image738.png" ContentType="image/png"/>
  <Override PartName="/xl/media/image1628.png" ContentType="image/png"/>
  <Override PartName="/xl/media/image739.png" ContentType="image/png"/>
  <Override PartName="/xl/media/image1629.png" ContentType="image/png"/>
  <Override PartName="/xl/media/image740.png" ContentType="image/png"/>
  <Override PartName="/xl/media/image1630.png" ContentType="image/png"/>
  <Override PartName="/xl/media/image741.png" ContentType="image/png"/>
  <Override PartName="/xl/media/image1631.png" ContentType="image/png"/>
  <Override PartName="/xl/media/image742.png" ContentType="image/png"/>
  <Override PartName="/xl/media/image1632.png" ContentType="image/png"/>
  <Override PartName="/xl/media/image743.png" ContentType="image/png"/>
  <Override PartName="/xl/media/image1633.png" ContentType="image/png"/>
  <Override PartName="/xl/media/image744.png" ContentType="image/png"/>
  <Override PartName="/xl/media/image1634.png" ContentType="image/png"/>
  <Override PartName="/xl/media/image745.png" ContentType="image/png"/>
  <Override PartName="/xl/media/image1635.png" ContentType="image/png"/>
  <Override PartName="/xl/media/image746.png" ContentType="image/png"/>
  <Override PartName="/xl/media/image1636.png" ContentType="image/png"/>
  <Override PartName="/xl/media/image747.png" ContentType="image/png"/>
  <Override PartName="/xl/media/image1637.png" ContentType="image/png"/>
  <Override PartName="/xl/media/image748.png" ContentType="image/png"/>
  <Override PartName="/xl/media/image1638.png" ContentType="image/png"/>
  <Override PartName="/xl/media/image749.png" ContentType="image/png"/>
  <Override PartName="/xl/media/image1639.png" ContentType="image/png"/>
  <Override PartName="/xl/media/image750.png" ContentType="image/png"/>
  <Override PartName="/xl/media/image1640.png" ContentType="image/png"/>
  <Override PartName="/xl/media/image751.png" ContentType="image/png"/>
  <Override PartName="/xl/media/image1641.png" ContentType="image/png"/>
  <Override PartName="/xl/media/image752.png" ContentType="image/png"/>
  <Override PartName="/xl/media/image1642.png" ContentType="image/png"/>
  <Override PartName="/xl/media/image753.png" ContentType="image/png"/>
  <Override PartName="/xl/media/image1643.png" ContentType="image/png"/>
  <Override PartName="/xl/media/image754.png" ContentType="image/png"/>
  <Override PartName="/xl/media/image1644.png" ContentType="image/png"/>
  <Override PartName="/xl/media/image755.png" ContentType="image/png"/>
  <Override PartName="/xl/media/image1645.png" ContentType="image/png"/>
  <Override PartName="/xl/media/image756.png" ContentType="image/png"/>
  <Override PartName="/xl/media/image1646.png" ContentType="image/png"/>
  <Override PartName="/xl/media/image757.png" ContentType="image/png"/>
  <Override PartName="/xl/media/image1647.png" ContentType="image/png"/>
  <Override PartName="/xl/media/image758.png" ContentType="image/png"/>
  <Override PartName="/xl/media/image1648.png" ContentType="image/png"/>
  <Override PartName="/xl/media/image759.png" ContentType="image/png"/>
  <Override PartName="/xl/media/image1649.png" ContentType="image/png"/>
  <Override PartName="/xl/media/image760.png" ContentType="image/png"/>
  <Override PartName="/xl/media/image1650.png" ContentType="image/png"/>
  <Override PartName="/xl/media/image761.png" ContentType="image/png"/>
  <Override PartName="/xl/media/image1651.png" ContentType="image/png"/>
  <Override PartName="/xl/media/image762.png" ContentType="image/png"/>
  <Override PartName="/xl/media/image1652.png" ContentType="image/png"/>
  <Override PartName="/xl/media/image763.png" ContentType="image/png"/>
  <Override PartName="/xl/media/image1653.png" ContentType="image/png"/>
  <Override PartName="/xl/media/image764.png" ContentType="image/png"/>
  <Override PartName="/xl/media/image1654.png" ContentType="image/png"/>
  <Override PartName="/xl/media/image765.png" ContentType="image/png"/>
  <Override PartName="/xl/media/image1655.png" ContentType="image/png"/>
  <Override PartName="/xl/media/image766.png" ContentType="image/png"/>
  <Override PartName="/xl/media/image1656.png" ContentType="image/png"/>
  <Override PartName="/xl/media/image767.png" ContentType="image/png"/>
  <Override PartName="/xl/media/image1657.png" ContentType="image/png"/>
  <Override PartName="/xl/media/image768.png" ContentType="image/png"/>
  <Override PartName="/xl/media/image1658.png" ContentType="image/png"/>
  <Override PartName="/xl/media/image769.png" ContentType="image/png"/>
  <Override PartName="/xl/media/image1659.png" ContentType="image/png"/>
  <Override PartName="/xl/media/image770.png" ContentType="image/png"/>
  <Override PartName="/xl/media/image1660.png" ContentType="image/png"/>
  <Override PartName="/xl/media/image771.png" ContentType="image/png"/>
  <Override PartName="/xl/media/image1661.png" ContentType="image/png"/>
  <Override PartName="/xl/media/image772.png" ContentType="image/png"/>
  <Override PartName="/xl/media/image1662.png" ContentType="image/png"/>
  <Override PartName="/xl/media/image773.png" ContentType="image/png"/>
  <Override PartName="/xl/media/image1663.png" ContentType="image/png"/>
  <Override PartName="/xl/media/image774.png" ContentType="image/png"/>
  <Override PartName="/xl/media/image1664.png" ContentType="image/png"/>
  <Override PartName="/xl/media/image775.png" ContentType="image/png"/>
  <Override PartName="/xl/media/image1665.png" ContentType="image/png"/>
  <Override PartName="/xl/media/image776.png" ContentType="image/png"/>
  <Override PartName="/xl/media/image1666.png" ContentType="image/png"/>
  <Override PartName="/xl/media/image777.png" ContentType="image/png"/>
  <Override PartName="/xl/media/image1667.png" ContentType="image/png"/>
  <Override PartName="/xl/media/image778.png" ContentType="image/png"/>
  <Override PartName="/xl/media/image1668.png" ContentType="image/png"/>
  <Override PartName="/xl/media/image779.png" ContentType="image/png"/>
  <Override PartName="/xl/media/image1669.png" ContentType="image/png"/>
  <Override PartName="/xl/media/image780.png" ContentType="image/png"/>
  <Override PartName="/xl/media/image1670.png" ContentType="image/png"/>
  <Override PartName="/xl/media/image781.png" ContentType="image/png"/>
  <Override PartName="/xl/media/image1671.png" ContentType="image/png"/>
  <Override PartName="/xl/media/image782.png" ContentType="image/png"/>
  <Override PartName="/xl/media/image1672.png" ContentType="image/png"/>
  <Override PartName="/xl/media/image783.png" ContentType="image/png"/>
  <Override PartName="/xl/media/image1673.png" ContentType="image/png"/>
  <Override PartName="/xl/media/image784.png" ContentType="image/png"/>
  <Override PartName="/xl/media/image1674.png" ContentType="image/png"/>
  <Override PartName="/xl/media/image785.png" ContentType="image/png"/>
  <Override PartName="/xl/media/image1675.png" ContentType="image/png"/>
  <Override PartName="/xl/media/image786.png" ContentType="image/png"/>
  <Override PartName="/xl/media/image1676.png" ContentType="image/png"/>
  <Override PartName="/xl/media/image787.png" ContentType="image/png"/>
  <Override PartName="/xl/media/image1677.png" ContentType="image/png"/>
  <Override PartName="/xl/media/image788.png" ContentType="image/png"/>
  <Override PartName="/xl/media/image1678.png" ContentType="image/png"/>
  <Override PartName="/xl/media/image789.png" ContentType="image/png"/>
  <Override PartName="/xl/media/image1679.png" ContentType="image/png"/>
  <Override PartName="/xl/media/image790.png" ContentType="image/png"/>
  <Override PartName="/xl/media/image1680.png" ContentType="image/png"/>
  <Override PartName="/xl/media/image800.png" ContentType="image/png"/>
  <Override PartName="/xl/media/image801.png" ContentType="image/png"/>
  <Override PartName="/xl/media/image802.png" ContentType="image/png"/>
  <Override PartName="/xl/media/image803.png" ContentType="image/png"/>
  <Override PartName="/xl/media/image804.png" ContentType="image/png"/>
  <Override PartName="/xl/media/image805.png" ContentType="image/png"/>
  <Override PartName="/xl/media/image806.png" ContentType="image/png"/>
  <Override PartName="/xl/media/image807.png" ContentType="image/png"/>
  <Override PartName="/xl/media/image808.png" ContentType="image/png"/>
  <Override PartName="/xl/media/image809.png" ContentType="image/png"/>
  <Override PartName="/xl/media/image810.png" ContentType="image/png"/>
  <Override PartName="/xl/media/image1700.png" ContentType="image/png"/>
  <Override PartName="/xl/media/image811.png" ContentType="image/png"/>
  <Override PartName="/xl/media/image1701.png" ContentType="image/png"/>
  <Override PartName="/xl/media/image812.png" ContentType="image/png"/>
  <Override PartName="/xl/media/image1702.png" ContentType="image/png"/>
  <Override PartName="/xl/media/image813.png" ContentType="image/png"/>
  <Override PartName="/xl/media/image1703.png" ContentType="image/png"/>
  <Override PartName="/xl/media/image814.png" ContentType="image/png"/>
  <Override PartName="/xl/media/image1704.png" ContentType="image/png"/>
  <Override PartName="/xl/media/image815.png" ContentType="image/png"/>
  <Override PartName="/xl/media/image1705.png" ContentType="image/png"/>
  <Override PartName="/xl/media/image816.png" ContentType="image/png"/>
  <Override PartName="/xl/media/image1706.png" ContentType="image/png"/>
  <Override PartName="/xl/media/image817.png" ContentType="image/png"/>
  <Override PartName="/xl/media/image1707.png" ContentType="image/png"/>
  <Override PartName="/xl/media/image818.png" ContentType="image/png"/>
  <Override PartName="/xl/media/image1708.png" ContentType="image/png"/>
  <Override PartName="/xl/media/image819.png" ContentType="image/png"/>
  <Override PartName="/xl/media/image1709.png" ContentType="image/png"/>
  <Override PartName="/xl/media/image820.png" ContentType="image/png"/>
  <Override PartName="/xl/media/image1710.png" ContentType="image/png"/>
  <Override PartName="/xl/media/image821.png" ContentType="image/png"/>
  <Override PartName="/xl/media/image1711.png" ContentType="image/png"/>
  <Override PartName="/xl/media/image822.png" ContentType="image/png"/>
  <Override PartName="/xl/media/image1712.png" ContentType="image/png"/>
  <Override PartName="/xl/media/image823.png" ContentType="image/png"/>
  <Override PartName="/xl/media/image1713.png" ContentType="image/png"/>
  <Override PartName="/xl/media/image824.png" ContentType="image/png"/>
  <Override PartName="/xl/media/image1714.png" ContentType="image/png"/>
  <Override PartName="/xl/media/image825.png" ContentType="image/png"/>
  <Override PartName="/xl/media/image1715.png" ContentType="image/png"/>
  <Override PartName="/xl/media/image826.png" ContentType="image/png"/>
  <Override PartName="/xl/media/image1716.png" ContentType="image/png"/>
  <Override PartName="/xl/media/image827.png" ContentType="image/png"/>
  <Override PartName="/xl/media/image1717.png" ContentType="image/png"/>
  <Override PartName="/xl/media/image828.png" ContentType="image/png"/>
  <Override PartName="/xl/media/image1718.png" ContentType="image/png"/>
  <Override PartName="/xl/media/image829.png" ContentType="image/png"/>
  <Override PartName="/xl/media/image1719.png" ContentType="image/png"/>
  <Override PartName="/xl/media/image830.png" ContentType="image/png"/>
  <Override PartName="/xl/media/image1720.png" ContentType="image/png"/>
  <Override PartName="/xl/media/image831.png" ContentType="image/png"/>
  <Override PartName="/xl/media/image1721.png" ContentType="image/png"/>
  <Override PartName="/xl/media/image832.png" ContentType="image/png"/>
  <Override PartName="/xl/media/image1722.png" ContentType="image/png"/>
  <Override PartName="/xl/media/image833.png" ContentType="image/png"/>
  <Override PartName="/xl/media/image1723.png" ContentType="image/png"/>
  <Override PartName="/xl/media/image834.png" ContentType="image/png"/>
  <Override PartName="/xl/media/image1724.png" ContentType="image/png"/>
  <Override PartName="/xl/media/image835.png" ContentType="image/png"/>
  <Override PartName="/xl/media/image1725.png" ContentType="image/png"/>
  <Override PartName="/xl/media/image836.png" ContentType="image/png"/>
  <Override PartName="/xl/media/image1726.png" ContentType="image/png"/>
  <Override PartName="/xl/media/image837.png" ContentType="image/png"/>
  <Override PartName="/xl/media/image1727.png" ContentType="image/png"/>
  <Override PartName="/xl/media/image838.png" ContentType="image/png"/>
  <Override PartName="/xl/media/image1728.png" ContentType="image/png"/>
  <Override PartName="/xl/media/image839.png" ContentType="image/png"/>
  <Override PartName="/xl/media/image1729.png" ContentType="image/png"/>
  <Override PartName="/xl/media/image840.png" ContentType="image/png"/>
  <Override PartName="/xl/media/image1730.png" ContentType="image/png"/>
  <Override PartName="/xl/media/image2001.png" ContentType="image/png"/>
  <Override PartName="/xl/media/image841.png" ContentType="image/png"/>
  <Override PartName="/xl/media/image1731.png" ContentType="image/png"/>
  <Override PartName="/xl/media/image2002.png" ContentType="image/png"/>
  <Override PartName="/xl/media/image842.png" ContentType="image/png"/>
  <Override PartName="/xl/media/image1732.png" ContentType="image/png"/>
  <Override PartName="/xl/media/image2003.png" ContentType="image/png"/>
  <Override PartName="/xl/media/image843.png" ContentType="image/png"/>
  <Override PartName="/xl/media/image1733.png" ContentType="image/png"/>
  <Override PartName="/xl/media/image2004.png" ContentType="image/png"/>
  <Override PartName="/xl/media/image844.png" ContentType="image/png"/>
  <Override PartName="/xl/media/image1734.png" ContentType="image/png"/>
  <Override PartName="/xl/media/image2005.png" ContentType="image/png"/>
  <Override PartName="/xl/media/image845.png" ContentType="image/png"/>
  <Override PartName="/xl/media/image1735.png" ContentType="image/png"/>
  <Override PartName="/xl/media/image2006.png" ContentType="image/png"/>
  <Override PartName="/xl/media/image846.png" ContentType="image/png"/>
  <Override PartName="/xl/media/image1736.png" ContentType="image/png"/>
  <Override PartName="/xl/media/image2007.png" ContentType="image/png"/>
  <Override PartName="/xl/media/image847.png" ContentType="image/png"/>
  <Override PartName="/xl/media/image1737.png" ContentType="image/png"/>
  <Override PartName="/xl/media/image2008.png" ContentType="image/png"/>
  <Override PartName="/xl/media/image848.png" ContentType="image/png"/>
  <Override PartName="/xl/media/image1738.png" ContentType="image/png"/>
  <Override PartName="/xl/media/image2009.png" ContentType="image/png"/>
  <Override PartName="/xl/media/image849.png" ContentType="image/png"/>
  <Override PartName="/xl/media/image1739.png" ContentType="image/png"/>
  <Override PartName="/xl/media/image850.png" ContentType="image/png"/>
  <Override PartName="/xl/media/image1740.png" ContentType="image/png"/>
  <Override PartName="/xl/media/image2011.png" ContentType="image/png"/>
  <Override PartName="/xl/media/image851.png" ContentType="image/png"/>
  <Override PartName="/xl/media/image1741.png" ContentType="image/png"/>
  <Override PartName="/xl/media/image2012.png" ContentType="image/png"/>
  <Override PartName="/xl/media/image852.png" ContentType="image/png"/>
  <Override PartName="/xl/media/image1742.png" ContentType="image/png"/>
  <Override PartName="/xl/media/image2013.png" ContentType="image/png"/>
  <Override PartName="/xl/media/image853.png" ContentType="image/png"/>
  <Override PartName="/xl/media/image1743.png" ContentType="image/png"/>
  <Override PartName="/xl/media/image2014.png" ContentType="image/png"/>
  <Override PartName="/xl/media/image854.png" ContentType="image/png"/>
  <Override PartName="/xl/media/image1744.png" ContentType="image/png"/>
  <Override PartName="/xl/media/image2015.png" ContentType="image/png"/>
  <Override PartName="/xl/media/image855.png" ContentType="image/png"/>
  <Override PartName="/xl/media/image1745.png" ContentType="image/png"/>
  <Override PartName="/xl/media/image2016.png" ContentType="image/png"/>
  <Override PartName="/xl/media/image856.png" ContentType="image/png"/>
  <Override PartName="/xl/media/image1746.png" ContentType="image/png"/>
  <Override PartName="/xl/media/image2017.png" ContentType="image/png"/>
  <Override PartName="/xl/media/image857.png" ContentType="image/png"/>
  <Override PartName="/xl/media/image1747.png" ContentType="image/png"/>
  <Override PartName="/xl/media/image2018.png" ContentType="image/png"/>
  <Override PartName="/xl/media/image858.png" ContentType="image/png"/>
  <Override PartName="/xl/media/image1748.png" ContentType="image/png"/>
  <Override PartName="/xl/media/image2019.png" ContentType="image/png"/>
  <Override PartName="/xl/media/image859.png" ContentType="image/png"/>
  <Override PartName="/xl/media/image1749.png" ContentType="image/png"/>
  <Override PartName="/xl/media/image860.png" ContentType="image/png"/>
  <Override PartName="/xl/media/image1750.png" ContentType="image/png"/>
  <Override PartName="/xl/media/image2021.png" ContentType="image/png"/>
  <Override PartName="/xl/media/image861.png" ContentType="image/png"/>
  <Override PartName="/xl/media/image1751.png" ContentType="image/png"/>
  <Override PartName="/xl/media/image2022.png" ContentType="image/png"/>
  <Override PartName="/xl/media/image862.png" ContentType="image/png"/>
  <Override PartName="/xl/media/image1752.png" ContentType="image/png"/>
  <Override PartName="/xl/media/image2023.png" ContentType="image/png"/>
  <Override PartName="/xl/media/image863.png" ContentType="image/png"/>
  <Override PartName="/xl/media/image1753.png" ContentType="image/png"/>
  <Override PartName="/xl/media/image2024.png" ContentType="image/png"/>
  <Override PartName="/xl/media/image864.png" ContentType="image/png"/>
  <Override PartName="/xl/media/image1754.png" ContentType="image/png"/>
  <Override PartName="/xl/media/image2025.png" ContentType="image/png"/>
  <Override PartName="/xl/media/image865.png" ContentType="image/png"/>
  <Override PartName="/xl/media/image1755.png" ContentType="image/png"/>
  <Override PartName="/xl/media/image2026.png" ContentType="image/png"/>
  <Override PartName="/xl/media/image866.png" ContentType="image/png"/>
  <Override PartName="/xl/media/image1756.png" ContentType="image/png"/>
  <Override PartName="/xl/media/image2027.png" ContentType="image/png"/>
  <Override PartName="/xl/media/image867.png" ContentType="image/png"/>
  <Override PartName="/xl/media/image1757.png" ContentType="image/png"/>
  <Override PartName="/xl/media/image2028.png" ContentType="image/png"/>
  <Override PartName="/xl/media/image868.png" ContentType="image/png"/>
  <Override PartName="/xl/media/image1758.png" ContentType="image/png"/>
  <Override PartName="/xl/media/image2029.png" ContentType="image/png"/>
  <Override PartName="/xl/media/image869.png" ContentType="image/png"/>
  <Override PartName="/xl/media/image1759.png" ContentType="image/png"/>
  <Override PartName="/xl/media/image870.png" ContentType="image/png"/>
  <Override PartName="/xl/media/image1760.png" ContentType="image/png"/>
  <Override PartName="/xl/media/image2031.png" ContentType="image/png"/>
  <Override PartName="/xl/media/image871.png" ContentType="image/png"/>
  <Override PartName="/xl/media/image1761.png" ContentType="image/png"/>
  <Override PartName="/xl/media/image2032.png" ContentType="image/png"/>
  <Override PartName="/xl/media/image872.png" ContentType="image/png"/>
  <Override PartName="/xl/media/image1762.png" ContentType="image/png"/>
  <Override PartName="/xl/media/image2033.png" ContentType="image/png"/>
  <Override PartName="/xl/media/image873.png" ContentType="image/png"/>
  <Override PartName="/xl/media/image1763.png" ContentType="image/png"/>
  <Override PartName="/xl/media/image2034.png" ContentType="image/png"/>
  <Override PartName="/xl/media/image874.png" ContentType="image/png"/>
  <Override PartName="/xl/media/image1764.png" ContentType="image/png"/>
  <Override PartName="/xl/media/image2035.png" ContentType="image/png"/>
  <Override PartName="/xl/media/image875.png" ContentType="image/png"/>
  <Override PartName="/xl/media/image1765.png" ContentType="image/png"/>
  <Override PartName="/xl/media/image2036.png" ContentType="image/png"/>
  <Override PartName="/xl/media/image876.png" ContentType="image/png"/>
  <Override PartName="/xl/media/image1766.png" ContentType="image/png"/>
  <Override PartName="/xl/media/image2037.png" ContentType="image/png"/>
  <Override PartName="/xl/media/image877.png" ContentType="image/png"/>
  <Override PartName="/xl/media/image1767.png" ContentType="image/png"/>
  <Override PartName="/xl/media/image2038.png" ContentType="image/png"/>
  <Override PartName="/xl/media/image878.png" ContentType="image/png"/>
  <Override PartName="/xl/media/image1768.png" ContentType="image/png"/>
  <Override PartName="/xl/media/image2039.png" ContentType="image/png"/>
  <Override PartName="/xl/media/image879.png" ContentType="image/png"/>
  <Override PartName="/xl/media/image1769.png" ContentType="image/png"/>
  <Override PartName="/xl/media/image880.png" ContentType="image/png"/>
  <Override PartName="/xl/media/image1770.png" ContentType="image/png"/>
  <Override PartName="/xl/media/image2041.png" ContentType="image/png"/>
  <Override PartName="/xl/media/image881.png" ContentType="image/png"/>
  <Override PartName="/xl/media/image1771.png" ContentType="image/png"/>
  <Override PartName="/xl/media/image2042.png" ContentType="image/png"/>
  <Override PartName="/xl/media/image882.png" ContentType="image/png"/>
  <Override PartName="/xl/media/image1772.png" ContentType="image/png"/>
  <Override PartName="/xl/media/image2043.png" ContentType="image/png"/>
  <Override PartName="/xl/media/image883.png" ContentType="image/png"/>
  <Override PartName="/xl/media/image1773.png" ContentType="image/png"/>
  <Override PartName="/xl/media/image2044.png" ContentType="image/png"/>
  <Override PartName="/xl/media/image884.png" ContentType="image/png"/>
  <Override PartName="/xl/media/image1774.png" ContentType="image/png"/>
  <Override PartName="/xl/media/image2045.png" ContentType="image/png"/>
  <Override PartName="/xl/media/image885.png" ContentType="image/png"/>
  <Override PartName="/xl/media/image1775.png" ContentType="image/png"/>
  <Override PartName="/xl/media/image2046.png" ContentType="image/png"/>
  <Override PartName="/xl/media/image886.png" ContentType="image/png"/>
  <Override PartName="/xl/media/image1776.png" ContentType="image/png"/>
  <Override PartName="/xl/media/image2047.png" ContentType="image/png"/>
  <Override PartName="/xl/media/image887.png" ContentType="image/png"/>
  <Override PartName="/xl/media/image1777.png" ContentType="image/png"/>
  <Override PartName="/xl/media/image2048.png" ContentType="image/png"/>
  <Override PartName="/xl/media/image888.png" ContentType="image/png"/>
  <Override PartName="/xl/media/image2049.png" ContentType="image/png"/>
  <Override PartName="/xl/media/image1778.png" ContentType="image/png"/>
  <Override PartName="/xl/media/image889.png" ContentType="image/png"/>
  <Override PartName="/xl/media/image1779.png" ContentType="image/png"/>
  <Override PartName="/xl/media/image890.png" ContentType="image/png"/>
  <Override PartName="/xl/media/image2051.png" ContentType="image/png"/>
  <Override PartName="/xl/media/image1780.png" ContentType="image/png"/>
  <Override PartName="/xl/media/image900.png" ContentType="image/png"/>
  <Override PartName="/xl/media/image901.png" ContentType="image/png"/>
  <Override PartName="/xl/media/image902.png" ContentType="image/png"/>
  <Override PartName="/xl/media/image903.png" ContentType="image/png"/>
  <Override PartName="/xl/media/image904.png" ContentType="image/png"/>
  <Override PartName="/xl/media/image905.png" ContentType="image/png"/>
  <Override PartName="/xl/media/image906.png" ContentType="image/png"/>
  <Override PartName="/xl/media/image907.png" ContentType="image/png"/>
  <Override PartName="/xl/media/image908.png" ContentType="image/png"/>
  <Override PartName="/xl/media/image909.png" ContentType="image/png"/>
  <Override PartName="/xl/media/image910.png" ContentType="image/png"/>
  <Override PartName="/xl/media/image1800.png" ContentType="image/png"/>
  <Override PartName="/xl/media/image911.png" ContentType="image/png"/>
  <Override PartName="/xl/media/image1801.png" ContentType="image/png"/>
  <Override PartName="/xl/media/image912.png" ContentType="image/png"/>
  <Override PartName="/xl/media/image1802.png" ContentType="image/png"/>
  <Override PartName="/xl/media/image913.png" ContentType="image/png"/>
  <Override PartName="/xl/media/image1803.png" ContentType="image/png"/>
  <Override PartName="/xl/media/image914.png" ContentType="image/png"/>
  <Override PartName="/xl/media/image1804.png" ContentType="image/png"/>
  <Override PartName="/xl/media/image915.png" ContentType="image/png"/>
  <Override PartName="/xl/media/image1805.png" ContentType="image/png"/>
  <Override PartName="/xl/media/image916.png" ContentType="image/png"/>
  <Override PartName="/xl/media/image1806.png" ContentType="image/png"/>
  <Override PartName="/xl/media/image917.png" ContentType="image/png"/>
  <Override PartName="/xl/media/image1807.png" ContentType="image/png"/>
  <Override PartName="/xl/media/image918.png" ContentType="image/png"/>
  <Override PartName="/xl/media/image1808.png" ContentType="image/png"/>
  <Override PartName="/xl/media/image919.png" ContentType="image/png"/>
  <Override PartName="/xl/media/image1809.png" ContentType="image/png"/>
  <Override PartName="/xl/media/image920.png" ContentType="image/png"/>
  <Override PartName="/xl/media/image1810.png" ContentType="image/png"/>
  <Override PartName="/xl/media/image921.png" ContentType="image/png"/>
  <Override PartName="/xl/media/image1811.png" ContentType="image/png"/>
  <Override PartName="/xl/media/image922.png" ContentType="image/png"/>
  <Override PartName="/xl/media/image1812.png" ContentType="image/png"/>
  <Override PartName="/xl/media/image923.png" ContentType="image/png"/>
  <Override PartName="/xl/media/image1813.png" ContentType="image/png"/>
  <Override PartName="/xl/media/image924.png" ContentType="image/png"/>
  <Override PartName="/xl/media/image1814.png" ContentType="image/png"/>
  <Override PartName="/xl/media/image925.png" ContentType="image/png"/>
  <Override PartName="/xl/media/image1815.png" ContentType="image/png"/>
  <Override PartName="/xl/media/image926.png" ContentType="image/png"/>
  <Override PartName="/xl/media/image1816.png" ContentType="image/png"/>
  <Override PartName="/xl/media/image927.png" ContentType="image/png"/>
  <Override PartName="/xl/media/image1817.png" ContentType="image/png"/>
  <Override PartName="/xl/media/image928.png" ContentType="image/png"/>
  <Override PartName="/xl/media/image1818.png" ContentType="image/png"/>
  <Override PartName="/xl/media/image929.png" ContentType="image/png"/>
  <Override PartName="/xl/media/image1819.png" ContentType="image/png"/>
  <Override PartName="/xl/media/image930.png" ContentType="image/png"/>
  <Override PartName="/xl/media/image1820.png" ContentType="image/png"/>
  <Override PartName="/xl/media/image931.png" ContentType="image/png"/>
  <Override PartName="/xl/media/image1821.png" ContentType="image/png"/>
  <Override PartName="/xl/media/image932.png" ContentType="image/png"/>
  <Override PartName="/xl/media/image1822.png" ContentType="image/png"/>
  <Override PartName="/xl/media/image933.png" ContentType="image/png"/>
  <Override PartName="/xl/media/image1823.png" ContentType="image/png"/>
  <Override PartName="/xl/media/image934.png" ContentType="image/png"/>
  <Override PartName="/xl/media/image1824.png" ContentType="image/png"/>
  <Override PartName="/xl/media/image935.png" ContentType="image/png"/>
  <Override PartName="/xl/media/image1825.png" ContentType="image/png"/>
  <Override PartName="/xl/media/image936.png" ContentType="image/png"/>
  <Override PartName="/xl/media/image1826.png" ContentType="image/png"/>
  <Override PartName="/xl/media/image937.png" ContentType="image/png"/>
  <Override PartName="/xl/media/image1827.png" ContentType="image/png"/>
  <Override PartName="/xl/media/image938.png" ContentType="image/png"/>
  <Override PartName="/xl/media/image1828.png" ContentType="image/png"/>
  <Override PartName="/xl/media/image939.png" ContentType="image/png"/>
  <Override PartName="/xl/media/image1829.png" ContentType="image/png"/>
  <Override PartName="/xl/media/image940.png" ContentType="image/png"/>
  <Override PartName="/xl/media/image2101.png" ContentType="image/png"/>
  <Override PartName="/xl/media/image1830.png" ContentType="image/png"/>
  <Override PartName="/xl/media/image941.png" ContentType="image/png"/>
  <Override PartName="/xl/media/image2102.png" ContentType="image/png"/>
  <Override PartName="/xl/media/image1831.png" ContentType="image/png"/>
  <Override PartName="/xl/media/image942.png" ContentType="image/png"/>
  <Override PartName="/xl/media/image2103.png" ContentType="image/png"/>
  <Override PartName="/xl/media/image1832.png" ContentType="image/png"/>
  <Override PartName="/xl/media/image943.png" ContentType="image/png"/>
  <Override PartName="/xl/media/image2104.png" ContentType="image/png"/>
  <Override PartName="/xl/media/image1833.png" ContentType="image/png"/>
  <Override PartName="/xl/media/image944.png" ContentType="image/png"/>
  <Override PartName="/xl/media/image2105.png" ContentType="image/png"/>
  <Override PartName="/xl/media/image1834.png" ContentType="image/png"/>
  <Override PartName="/xl/media/image945.png" ContentType="image/png"/>
  <Override PartName="/xl/media/image2106.png" ContentType="image/png"/>
  <Override PartName="/xl/media/image1835.png" ContentType="image/png"/>
  <Override PartName="/xl/media/image946.png" ContentType="image/png"/>
  <Override PartName="/xl/media/image2107.png" ContentType="image/png"/>
  <Override PartName="/xl/media/image1836.png" ContentType="image/png"/>
  <Override PartName="/xl/media/image947.png" ContentType="image/png"/>
  <Override PartName="/xl/media/image2108.png" ContentType="image/png"/>
  <Override PartName="/xl/media/image1837.png" ContentType="image/png"/>
  <Override PartName="/xl/media/image948.png" ContentType="image/png"/>
  <Override PartName="/xl/media/image2109.png" ContentType="image/png"/>
  <Override PartName="/xl/media/image1838.png" ContentType="image/png"/>
  <Override PartName="/xl/media/image949.png" ContentType="image/png"/>
  <Override PartName="/xl/media/image1839.png" ContentType="image/png"/>
  <Override PartName="/xl/media/image950.png" ContentType="image/png"/>
  <Override PartName="/xl/media/image2111.png" ContentType="image/png"/>
  <Override PartName="/xl/media/image1840.png" ContentType="image/png"/>
  <Override PartName="/xl/media/image951.png" ContentType="image/png"/>
  <Override PartName="/xl/media/image2112.png" ContentType="image/png"/>
  <Override PartName="/xl/media/image1841.png" ContentType="image/png"/>
  <Override PartName="/xl/media/image952.png" ContentType="image/png"/>
  <Override PartName="/xl/media/image2113.png" ContentType="image/png"/>
  <Override PartName="/xl/media/image1842.png" ContentType="image/png"/>
  <Override PartName="/xl/media/image953.png" ContentType="image/png"/>
  <Override PartName="/xl/media/image2114.png" ContentType="image/png"/>
  <Override PartName="/xl/media/image1843.png" ContentType="image/png"/>
  <Override PartName="/xl/media/image954.png" ContentType="image/png"/>
  <Override PartName="/xl/media/image2115.png" ContentType="image/png"/>
  <Override PartName="/xl/media/image1844.png" ContentType="image/png"/>
  <Override PartName="/xl/media/image955.png" ContentType="image/png"/>
  <Override PartName="/xl/media/image2116.png" ContentType="image/png"/>
  <Override PartName="/xl/media/image1845.png" ContentType="image/png"/>
  <Override PartName="/xl/media/image956.png" ContentType="image/png"/>
  <Override PartName="/xl/media/image2117.png" ContentType="image/png"/>
  <Override PartName="/xl/media/image1846.png" ContentType="image/png"/>
  <Override PartName="/xl/media/image957.png" ContentType="image/png"/>
  <Override PartName="/xl/media/image2118.png" ContentType="image/png"/>
  <Override PartName="/xl/media/image1847.png" ContentType="image/png"/>
  <Override PartName="/xl/media/image958.png" ContentType="image/png"/>
  <Override PartName="/xl/media/image2119.png" ContentType="image/png"/>
  <Override PartName="/xl/media/image1848.png" ContentType="image/png"/>
  <Override PartName="/xl/media/image959.png" ContentType="image/png"/>
  <Override PartName="/xl/media/image1849.png" ContentType="image/png"/>
  <Override PartName="/xl/media/image960.png" ContentType="image/png"/>
  <Override PartName="/xl/media/image2121.png" ContentType="image/png"/>
  <Override PartName="/xl/media/image1850.png" ContentType="image/png"/>
  <Override PartName="/xl/media/image961.png" ContentType="image/png"/>
  <Override PartName="/xl/media/image2122.png" ContentType="image/png"/>
  <Override PartName="/xl/media/image1851.png" ContentType="image/png"/>
  <Override PartName="/xl/media/image962.png" ContentType="image/png"/>
  <Override PartName="/xl/media/image2123.png" ContentType="image/png"/>
  <Override PartName="/xl/media/image1852.png" ContentType="image/png"/>
  <Override PartName="/xl/media/image963.png" ContentType="image/png"/>
  <Override PartName="/xl/media/image2124.png" ContentType="image/png"/>
  <Override PartName="/xl/media/image1853.png" ContentType="image/png"/>
  <Override PartName="/xl/media/image964.png" ContentType="image/png"/>
  <Override PartName="/xl/media/image2125.png" ContentType="image/png"/>
  <Override PartName="/xl/media/image1854.png" ContentType="image/png"/>
  <Override PartName="/xl/media/image965.png" ContentType="image/png"/>
  <Override PartName="/xl/media/image2126.png" ContentType="image/png"/>
  <Override PartName="/xl/media/image1855.png" ContentType="image/png"/>
  <Override PartName="/xl/media/image966.png" ContentType="image/png"/>
  <Override PartName="/xl/media/image2127.png" ContentType="image/png"/>
  <Override PartName="/xl/media/image1856.png" ContentType="image/png"/>
  <Override PartName="/xl/media/image967.png" ContentType="image/png"/>
  <Override PartName="/xl/media/image2128.png" ContentType="image/png"/>
  <Override PartName="/xl/media/image1857.png" ContentType="image/png"/>
  <Override PartName="/xl/media/image968.png" ContentType="image/png"/>
  <Override PartName="/xl/media/image2129.png" ContentType="image/png"/>
  <Override PartName="/xl/media/image1858.png" ContentType="image/png"/>
  <Override PartName="/xl/media/image969.png" ContentType="image/png"/>
  <Override PartName="/xl/media/image1859.png" ContentType="image/png"/>
  <Override PartName="/xl/media/image970.png" ContentType="image/png"/>
  <Override PartName="/xl/media/image2131.png" ContentType="image/png"/>
  <Override PartName="/xl/media/image1860.png" ContentType="image/png"/>
  <Override PartName="/xl/media/image971.png" ContentType="image/png"/>
  <Override PartName="/xl/media/image2132.png" ContentType="image/png"/>
  <Override PartName="/xl/media/image1861.png" ContentType="image/png"/>
  <Override PartName="/xl/media/image972.png" ContentType="image/png"/>
  <Override PartName="/xl/media/image2133.png" ContentType="image/png"/>
  <Override PartName="/xl/media/image1862.png" ContentType="image/png"/>
  <Override PartName="/xl/media/image973.png" ContentType="image/png"/>
  <Override PartName="/xl/media/image2134.png" ContentType="image/png"/>
  <Override PartName="/xl/media/image1863.png" ContentType="image/png"/>
  <Override PartName="/xl/media/image974.png" ContentType="image/png"/>
  <Override PartName="/xl/media/image2135.png" ContentType="image/png"/>
  <Override PartName="/xl/media/image1864.png" ContentType="image/png"/>
  <Override PartName="/xl/media/image975.png" ContentType="image/png"/>
  <Override PartName="/xl/media/image2136.png" ContentType="image/png"/>
  <Override PartName="/xl/media/image1865.png" ContentType="image/png"/>
  <Override PartName="/xl/media/image976.png" ContentType="image/png"/>
  <Override PartName="/xl/media/image2137.png" ContentType="image/png"/>
  <Override PartName="/xl/media/image1866.png" ContentType="image/png"/>
  <Override PartName="/xl/media/image977.png" ContentType="image/png"/>
  <Override PartName="/xl/media/image2138.png" ContentType="image/png"/>
  <Override PartName="/xl/media/image1867.png" ContentType="image/png"/>
  <Override PartName="/xl/media/image978.png" ContentType="image/png"/>
  <Override PartName="/xl/media/image2139.png" ContentType="image/png"/>
  <Override PartName="/xl/media/image1868.png" ContentType="image/png"/>
  <Override PartName="/xl/media/image979.png" ContentType="image/png"/>
  <Override PartName="/xl/media/image1869.png" ContentType="image/png"/>
  <Override PartName="/xl/media/image980.png" ContentType="image/png"/>
  <Override PartName="/xl/media/image2141.png" ContentType="image/png"/>
  <Override PartName="/xl/media/image1870.png" ContentType="image/png"/>
  <Override PartName="/xl/media/image981.png" ContentType="image/png"/>
  <Override PartName="/xl/media/image2142.png" ContentType="image/png"/>
  <Override PartName="/xl/media/image1871.png" ContentType="image/png"/>
  <Override PartName="/xl/media/image982.png" ContentType="image/png"/>
  <Override PartName="/xl/media/image2143.png" ContentType="image/png"/>
  <Override PartName="/xl/media/image1872.png" ContentType="image/png"/>
  <Override PartName="/xl/media/image983.png" ContentType="image/png"/>
  <Override PartName="/xl/media/image2144.png" ContentType="image/png"/>
  <Override PartName="/xl/media/image1873.png" ContentType="image/png"/>
  <Override PartName="/xl/media/image984.png" ContentType="image/png"/>
  <Override PartName="/xl/media/image2145.png" ContentType="image/png"/>
  <Override PartName="/xl/media/image1874.png" ContentType="image/png"/>
  <Override PartName="/xl/media/image985.png" ContentType="image/png"/>
  <Override PartName="/xl/media/image2146.png" ContentType="image/png"/>
  <Override PartName="/xl/media/image1875.png" ContentType="image/png"/>
  <Override PartName="/xl/media/image986.png" ContentType="image/png"/>
  <Override PartName="/xl/media/image2147.png" ContentType="image/png"/>
  <Override PartName="/xl/media/image1876.png" ContentType="image/png"/>
  <Override PartName="/xl/media/image987.png" ContentType="image/png"/>
  <Override PartName="/xl/media/image2148.png" ContentType="image/png"/>
  <Override PartName="/xl/media/image1877.png" ContentType="image/png"/>
  <Override PartName="/xl/media/image988.png" ContentType="image/png"/>
  <Override PartName="/xl/media/image2149.png" ContentType="image/png"/>
  <Override PartName="/xl/media/image1878.png" ContentType="image/png"/>
  <Override PartName="/xl/media/image989.png" ContentType="image/png"/>
  <Override PartName="/xl/media/image1879.png" ContentType="image/png"/>
  <Override PartName="/xl/media/image990.png" ContentType="image/png"/>
  <Override PartName="/xl/media/image2151.png" ContentType="image/png"/>
  <Override PartName="/xl/media/image1880.png" ContentType="image/png"/>
  <Override PartName="/xl/media/image2255.png" ContentType="image/png"/>
  <Override PartName="/xl/media/image1090.png" ContentType="image/png"/>
  <Override PartName="/xl/media/image1984.png" ContentType="image/png"/>
  <Override PartName="/xl/media/image2256.png" ContentType="image/png"/>
  <Override PartName="/xl/media/image1091.png" ContentType="image/png"/>
  <Override PartName="/xl/media/image1985.png" ContentType="image/png"/>
  <Override PartName="/xl/media/image2257.png" ContentType="image/png"/>
  <Override PartName="/xl/media/image1092.png" ContentType="image/png"/>
  <Override PartName="/xl/media/image1986.png" ContentType="image/png"/>
  <Override PartName="/xl/media/image2258.png" ContentType="image/png"/>
  <Override PartName="/xl/media/image1093.png" ContentType="image/png"/>
  <Override PartName="/xl/media/image1987.png" ContentType="image/png"/>
  <Override PartName="/xl/media/image2259.png" ContentType="image/png"/>
  <Override PartName="/xl/media/image1094.png" ContentType="image/png"/>
  <Override PartName="/xl/media/image1988.png" ContentType="image/png"/>
  <Override PartName="/xl/media/image1095.png" ContentType="image/png"/>
  <Override PartName="/xl/media/image1989.png" ContentType="image/png"/>
  <Override PartName="/xl/media/image1096.png" ContentType="image/png"/>
  <Override PartName="/xl/media/image1097.png" ContentType="image/png"/>
  <Override PartName="/xl/media/image1098.png" ContentType="image/png"/>
  <Override PartName="/xl/media/image1099.png" ContentType="image/png"/>
  <Override PartName="/xl/media/image1190.png" ContentType="image/png"/>
  <Override PartName="/xl/media/image2355.png" ContentType="image/png"/>
  <Override PartName="/xl/media/image1191.png" ContentType="image/png"/>
  <Override PartName="/xl/media/image2356.png" ContentType="image/png"/>
  <Override PartName="/xl/media/image1192.png" ContentType="image/png"/>
  <Override PartName="/xl/media/image2357.png" ContentType="image/png"/>
  <Override PartName="/xl/media/image1193.png" ContentType="image/png"/>
  <Override PartName="/xl/media/image2358.png" ContentType="image/png"/>
  <Override PartName="/xl/media/image1194.png" ContentType="image/png"/>
  <Override PartName="/xl/media/image2359.png" ContentType="image/png"/>
  <Override PartName="/xl/media/image1195.png" ContentType="image/png"/>
  <Override PartName="/xl/media/image1196.png" ContentType="image/png"/>
  <Override PartName="/xl/media/image1197.png" ContentType="image/png"/>
  <Override PartName="/xl/media/image1198.png" ContentType="image/png"/>
  <Override PartName="/xl/media/image1199.png" ContentType="image/png"/>
  <Override PartName="/xl/media/image1290.png" ContentType="image/png"/>
  <Override PartName="/xl/media/image1291.png" ContentType="image/png"/>
  <Override PartName="/xl/media/image1292.png" ContentType="image/png"/>
  <Override PartName="/xl/media/image1293.png" ContentType="image/png"/>
  <Override PartName="/xl/media/image1294.png" ContentType="image/png"/>
  <Override PartName="/xl/media/image1295.png" ContentType="image/png"/>
  <Override PartName="/xl/media/image1296.png" ContentType="image/png"/>
  <Override PartName="/xl/media/image1297.png" ContentType="image/png"/>
  <Override PartName="/xl/media/image1298.png" ContentType="image/png"/>
  <Override PartName="/xl/media/image1299.png" ContentType="image/png"/>
  <Override PartName="/xl/media/image1390.png" ContentType="image/png"/>
  <Override PartName="/xl/media/image1391.png" ContentType="image/png"/>
  <Override PartName="/xl/media/image1392.png" ContentType="image/png"/>
  <Override PartName="/xl/media/image1393.png" ContentType="image/png"/>
  <Override PartName="/xl/media/image1394.png" ContentType="image/png"/>
  <Override PartName="/xl/media/image1395.png" ContentType="image/png"/>
  <Override PartName="/xl/media/image1396.png" ContentType="image/png"/>
  <Override PartName="/xl/media/image1397.png" ContentType="image/png"/>
  <Override PartName="/xl/media/image1398.png" ContentType="image/png"/>
  <Override PartName="/xl/media/image1399.png" ContentType="image/png"/>
  <Override PartName="/xl/media/image1590.png" ContentType="image/png"/>
  <Override PartName="/xl/media/image1591.png" ContentType="image/png"/>
  <Override PartName="/xl/media/image1592.png" ContentType="image/png"/>
  <Override PartName="/xl/media/image1593.png" ContentType="image/png"/>
  <Override PartName="/xl/media/image1594.png" ContentType="image/png"/>
  <Override PartName="/xl/media/image1595.png" ContentType="image/png"/>
  <Override PartName="/xl/media/image1596.png" ContentType="image/png"/>
  <Override PartName="/xl/media/image1597.png" ContentType="image/png"/>
  <Override PartName="/xl/media/image1598.png" ContentType="image/png"/>
  <Override PartName="/xl/media/image1599.png" ContentType="image/png"/>
  <Override PartName="/xl/media/image1690.png" ContentType="image/png"/>
  <Override PartName="/xl/media/image1691.png" ContentType="image/png"/>
  <Override PartName="/xl/media/image1692.png" ContentType="image/png"/>
  <Override PartName="/xl/media/image1693.png" ContentType="image/png"/>
  <Override PartName="/xl/media/image1694.png" ContentType="image/png"/>
  <Override PartName="/xl/media/image1695.png" ContentType="image/png"/>
  <Override PartName="/xl/media/image1696.png" ContentType="image/png"/>
  <Override PartName="/xl/media/image1697.png" ContentType="image/png"/>
  <Override PartName="/xl/media/image1698.png" ContentType="image/png"/>
  <Override PartName="/xl/media/image1699.png" ContentType="image/png"/>
  <Override PartName="/xl/media/image1790.png" ContentType="image/png"/>
  <Override PartName="/xl/media/image2061.png" ContentType="image/png"/>
  <Override PartName="/xl/media/image1791.png" ContentType="image/png"/>
  <Override PartName="/xl/media/image2062.png" ContentType="image/png"/>
  <Override PartName="/xl/media/image1792.png" ContentType="image/png"/>
  <Override PartName="/xl/media/image2063.png" ContentType="image/png"/>
  <Override PartName="/xl/media/image1793.png" ContentType="image/png"/>
  <Override PartName="/xl/media/image2064.png" ContentType="image/png"/>
  <Override PartName="/xl/media/image1794.png" ContentType="image/png"/>
  <Override PartName="/xl/media/image2065.png" ContentType="image/png"/>
  <Override PartName="/xl/media/image1795.png" ContentType="image/png"/>
  <Override PartName="/xl/media/image2066.png" ContentType="image/png"/>
  <Override PartName="/xl/media/image1796.png" ContentType="image/png"/>
  <Override PartName="/xl/media/image2067.png" ContentType="image/png"/>
  <Override PartName="/xl/media/image1797.png" ContentType="image/png"/>
  <Override PartName="/xl/media/image2068.png" ContentType="image/png"/>
  <Override PartName="/xl/media/image1798.png" ContentType="image/png"/>
  <Override PartName="/xl/media/image2069.png" ContentType="image/png"/>
  <Override PartName="/xl/media/image1799.png" ContentType="image/png"/>
  <Override PartName="/xl/media/image1890.png" ContentType="image/png"/>
  <Override PartName="/xl/media/image2161.png" ContentType="image/png"/>
  <Override PartName="/xl/media/image1891.png" ContentType="image/png"/>
  <Override PartName="/xl/media/image2162.png" ContentType="image/png"/>
  <Override PartName="/xl/media/image1892.png" ContentType="image/png"/>
  <Override PartName="/xl/media/image2163.png" ContentType="image/png"/>
  <Override PartName="/xl/media/image1893.png" ContentType="image/png"/>
  <Override PartName="/xl/media/image2164.png" ContentType="image/png"/>
  <Override PartName="/xl/media/image1894.png" ContentType="image/png"/>
  <Override PartName="/xl/media/image2165.png" ContentType="image/png"/>
  <Override PartName="/xl/media/image1895.png" ContentType="image/png"/>
  <Override PartName="/xl/media/image2166.png" ContentType="image/png"/>
  <Override PartName="/xl/media/image1897.png" ContentType="image/png"/>
  <Override PartName="/xl/media/image2168.png" ContentType="image/png"/>
  <Override PartName="/xl/media/image1898.png" ContentType="image/png"/>
  <Override PartName="/xl/media/image2169.png" ContentType="image/png"/>
  <Override PartName="/xl/media/image1899.png" ContentType="image/png"/>
  <Override PartName="/xl/media/image1900.png" ContentType="image/png"/>
  <Override PartName="/xl/media/image1901.png" ContentType="image/png"/>
  <Override PartName="/xl/media/image1902.png" ContentType="image/png"/>
  <Override PartName="/xl/media/image1903.png" ContentType="image/png"/>
  <Override PartName="/xl/media/image1910.png" ContentType="image/png"/>
  <Override PartName="/xl/media/image1911.png" ContentType="image/png"/>
  <Override PartName="/xl/media/image1912.png" ContentType="image/png"/>
  <Override PartName="/xl/media/image1913.png" ContentType="image/png"/>
  <Override PartName="/xl/media/image1920.png" ContentType="image/png"/>
  <Override PartName="/xl/media/image1921.png" ContentType="image/png"/>
  <Override PartName="/xl/media/image1922.png" ContentType="image/png"/>
  <Override PartName="/xl/media/image1923.png" ContentType="image/png"/>
  <Override PartName="/xl/media/image1930.png" ContentType="image/png"/>
  <Override PartName="/xl/media/image2201.png" ContentType="image/png"/>
  <Override PartName="/xl/media/image1931.png" ContentType="image/png"/>
  <Override PartName="/xl/media/image2202.png" ContentType="image/png"/>
  <Override PartName="/xl/media/image1932.png" ContentType="image/png"/>
  <Override PartName="/xl/media/image2203.png" ContentType="image/png"/>
  <Override PartName="/xl/media/image1933.png" ContentType="image/png"/>
  <Override PartName="/xl/media/image2204.png" ContentType="image/png"/>
  <Override PartName="/xl/media/image1940.png" ContentType="image/png"/>
  <Override PartName="/xl/media/image2211.png" ContentType="image/png"/>
  <Override PartName="/xl/media/image1941.png" ContentType="image/png"/>
  <Override PartName="/xl/media/image2212.png" ContentType="image/png"/>
  <Override PartName="/xl/media/image1942.png" ContentType="image/png"/>
  <Override PartName="/xl/media/image2213.png" ContentType="image/png"/>
  <Override PartName="/xl/media/image1943.png" ContentType="image/png"/>
  <Override PartName="/xl/media/image2214.png" ContentType="image/png"/>
  <Override PartName="/xl/media/image1950.png" ContentType="image/png"/>
  <Override PartName="/xl/media/image2221.png" ContentType="image/png"/>
  <Override PartName="/xl/media/image1951.png" ContentType="image/png"/>
  <Override PartName="/xl/media/image2222.png" ContentType="image/png"/>
  <Override PartName="/xl/media/image1952.png" ContentType="image/png"/>
  <Override PartName="/xl/media/image2223.png" ContentType="image/png"/>
  <Override PartName="/xl/media/image1953.png" ContentType="image/png"/>
  <Override PartName="/xl/media/image2224.png" ContentType="image/png"/>
  <Override PartName="/xl/media/image1960.png" ContentType="image/png"/>
  <Override PartName="/xl/media/image2231.png" ContentType="image/png"/>
  <Override PartName="/xl/media/image1961.png" ContentType="image/png"/>
  <Override PartName="/xl/media/image2232.png" ContentType="image/png"/>
  <Override PartName="/xl/media/image1962.png" ContentType="image/png"/>
  <Override PartName="/xl/media/image2233.png" ContentType="image/png"/>
  <Override PartName="/xl/media/image1963.png" ContentType="image/png"/>
  <Override PartName="/xl/media/image2234.png" ContentType="image/png"/>
  <Override PartName="/xl/media/image1970.png" ContentType="image/png"/>
  <Override PartName="/xl/media/image2241.png" ContentType="image/png"/>
  <Override PartName="/xl/media/image1971.png" ContentType="image/png"/>
  <Override PartName="/xl/media/image2242.png" ContentType="image/png"/>
  <Override PartName="/xl/media/image1972.png" ContentType="image/png"/>
  <Override PartName="/xl/media/image2243.png" ContentType="image/png"/>
  <Override PartName="/xl/media/image1973.png" ContentType="image/png"/>
  <Override PartName="/xl/media/image2244.png" ContentType="image/png"/>
  <Override PartName="/xl/media/image1980.png" ContentType="image/png"/>
  <Override PartName="/xl/media/image2251.png" ContentType="image/png"/>
  <Override PartName="/xl/media/image1981.png" ContentType="image/png"/>
  <Override PartName="/xl/media/image2252.png" ContentType="image/png"/>
  <Override PartName="/xl/media/image1982.png" ContentType="image/png"/>
  <Override PartName="/xl/media/image2253.png" ContentType="image/png"/>
  <Override PartName="/xl/media/image1983.png" ContentType="image/png"/>
  <Override PartName="/xl/media/image2254.png" ContentType="image/png"/>
  <Override PartName="/xl/media/image1990.png" ContentType="image/png"/>
  <Override PartName="/xl/media/image2261.png" ContentType="image/png"/>
  <Override PartName="/xl/media/image1991.png" ContentType="image/png"/>
  <Override PartName="/xl/media/image2262.png" ContentType="image/png"/>
  <Override PartName="/xl/media/image1992.png" ContentType="image/png"/>
  <Override PartName="/xl/media/image2263.png" ContentType="image/png"/>
  <Override PartName="/xl/media/image1993.png" ContentType="image/png"/>
  <Override PartName="/xl/media/image2264.png" ContentType="image/png"/>
  <Override PartName="/xl/media/image1994.png" ContentType="image/png"/>
  <Override PartName="/xl/media/image2265.png" ContentType="image/png"/>
  <Override PartName="/xl/media/image1995.png" ContentType="image/png"/>
  <Override PartName="/xl/media/image2266.png" ContentType="image/png"/>
  <Override PartName="/xl/media/image1996.png" ContentType="image/png"/>
  <Override PartName="/xl/media/image2267.png" ContentType="image/png"/>
  <Override PartName="/xl/media/image1997.png" ContentType="image/png"/>
  <Override PartName="/xl/media/image2268.png" ContentType="image/png"/>
  <Override PartName="/xl/media/image1998.png" ContentType="image/png"/>
  <Override PartName="/xl/media/image2269.png" ContentType="image/png"/>
  <Override PartName="/xl/media/image1999.png" ContentType="image/png"/>
  <Override PartName="/xl/media/image2000.png" ContentType="image/png"/>
  <Override PartName="/xl/media/image2010.png" ContentType="image/png"/>
  <Override PartName="/xl/media/image2020.png" ContentType="image/png"/>
  <Override PartName="/xl/media/image2030.png" ContentType="image/png"/>
  <Override PartName="/xl/media/image2040.png" ContentType="image/png"/>
  <Override PartName="/xl/media/image2050.png" ContentType="image/png"/>
  <Override PartName="/xl/media/image2060.png" ContentType="image/png"/>
  <Override PartName="/xl/media/image2070.png" ContentType="image/png"/>
  <Override PartName="/xl/media/image2071.png" ContentType="image/png"/>
  <Override PartName="/xl/media/image2072.png" ContentType="image/png"/>
  <Override PartName="/xl/media/image2073.png" ContentType="image/png"/>
  <Override PartName="/xl/media/image2074.png" ContentType="image/png"/>
  <Override PartName="/xl/media/image2075.png" ContentType="image/png"/>
  <Override PartName="/xl/media/image2076.png" ContentType="image/png"/>
  <Override PartName="/xl/media/image2077.png" ContentType="image/png"/>
  <Override PartName="/xl/media/image2078.png" ContentType="image/png"/>
  <Override PartName="/xl/media/image2079.png" ContentType="image/png"/>
  <Override PartName="/xl/media/image2080.png" ContentType="image/png"/>
  <Override PartName="/xl/media/image2081.png" ContentType="image/png"/>
  <Override PartName="/xl/media/image2082.png" ContentType="image/png"/>
  <Override PartName="/xl/media/image2083.png" ContentType="image/png"/>
  <Override PartName="/xl/media/image2084.png" ContentType="image/png"/>
  <Override PartName="/xl/media/image2085.png" ContentType="image/png"/>
  <Override PartName="/xl/media/image2086.png" ContentType="image/png"/>
  <Override PartName="/xl/media/image2087.png" ContentType="image/png"/>
  <Override PartName="/xl/media/image2088.png" ContentType="image/png"/>
  <Override PartName="/xl/media/image2089.png" ContentType="image/png"/>
  <Override PartName="/xl/media/image2090.png" ContentType="image/png"/>
  <Override PartName="/xl/media/image2091.png" ContentType="image/png"/>
  <Override PartName="/xl/media/image2092.png" ContentType="image/png"/>
  <Override PartName="/xl/media/image2093.png" ContentType="image/png"/>
  <Override PartName="/xl/media/image2094.png" ContentType="image/png"/>
  <Override PartName="/xl/media/image2095.png" ContentType="image/png"/>
  <Override PartName="/xl/media/image2096.png" ContentType="image/png"/>
  <Override PartName="/xl/media/image2097.png" ContentType="image/png"/>
  <Override PartName="/xl/media/image2098.png" ContentType="image/png"/>
  <Override PartName="/xl/media/image2099.png" ContentType="image/png"/>
  <Override PartName="/xl/media/image2100.png" ContentType="image/png"/>
  <Override PartName="/xl/media/image2110.png" ContentType="image/png"/>
  <Override PartName="/xl/media/image2120.png" ContentType="image/png"/>
  <Override PartName="/xl/media/image2130.png" ContentType="image/png"/>
  <Override PartName="/xl/media/image2140.png" ContentType="image/png"/>
  <Override PartName="/xl/media/image2150.png" ContentType="image/png"/>
  <Override PartName="/xl/media/image2160.png" ContentType="image/png"/>
  <Override PartName="/xl/media/image2170.png" ContentType="image/png"/>
  <Override PartName="/xl/media/image2171.png" ContentType="image/png"/>
  <Override PartName="/xl/media/image2172.png" ContentType="image/png"/>
  <Override PartName="/xl/media/image2173.png" ContentType="image/png"/>
  <Override PartName="/xl/media/image2174.png" ContentType="image/png"/>
  <Override PartName="/xl/media/image2175.png" ContentType="image/png"/>
  <Override PartName="/xl/media/image2176.png" ContentType="image/png"/>
  <Override PartName="/xl/media/image2177.png" ContentType="image/png"/>
  <Override PartName="/xl/media/image2178.png" ContentType="image/png"/>
  <Override PartName="/xl/media/image2179.png" ContentType="image/png"/>
  <Override PartName="/xl/media/image2180.png" ContentType="image/png"/>
  <Override PartName="/xl/media/image2181.png" ContentType="image/png"/>
  <Override PartName="/xl/media/image2182.png" ContentType="image/png"/>
  <Override PartName="/xl/media/image2183.png" ContentType="image/png"/>
  <Override PartName="/xl/media/image2184.png" ContentType="image/png"/>
  <Override PartName="/xl/media/image2185.png" ContentType="image/png"/>
  <Override PartName="/xl/media/image2186.png" ContentType="image/png"/>
  <Override PartName="/xl/media/image2187.png" ContentType="image/png"/>
  <Override PartName="/xl/media/image2188.png" ContentType="image/png"/>
  <Override PartName="/xl/media/image2189.png" ContentType="image/png"/>
  <Override PartName="/xl/media/image2190.png" ContentType="image/png"/>
  <Override PartName="/xl/media/image2191.png" ContentType="image/png"/>
  <Override PartName="/xl/media/image2192.png" ContentType="image/png"/>
  <Override PartName="/xl/media/image2193.png" ContentType="image/png"/>
  <Override PartName="/xl/media/image2194.png" ContentType="image/png"/>
  <Override PartName="/xl/media/image2195.png" ContentType="image/png"/>
  <Override PartName="/xl/media/image2196.png" ContentType="image/png"/>
  <Override PartName="/xl/media/image2197.png" ContentType="image/png"/>
  <Override PartName="/xl/media/image2198.png" ContentType="image/png"/>
  <Override PartName="/xl/media/image2199.png" ContentType="image/png"/>
  <Override PartName="/xl/media/image2200.png" ContentType="image/png"/>
  <Override PartName="/xl/media/image2210.png" ContentType="image/png"/>
  <Override PartName="/xl/media/image2220.png" ContentType="image/png"/>
  <Override PartName="/xl/media/image2230.png" ContentType="image/png"/>
  <Override PartName="/xl/media/image2240.png" ContentType="image/png"/>
  <Override PartName="/xl/media/image2250.png" ContentType="image/png"/>
  <Override PartName="/xl/media/image2260.png" ContentType="image/png"/>
  <Override PartName="/xl/media/image2270.png" ContentType="image/png"/>
  <Override PartName="/xl/media/image2271.png" ContentType="image/png"/>
  <Override PartName="/xl/media/image2272.png" ContentType="image/png"/>
  <Override PartName="/xl/media/image2273.png" ContentType="image/png"/>
  <Override PartName="/xl/media/image2274.png" ContentType="image/png"/>
  <Override PartName="/xl/media/image2275.png" ContentType="image/png"/>
  <Override PartName="/xl/media/image2276.png" ContentType="image/png"/>
  <Override PartName="/xl/media/image2277.png" ContentType="image/png"/>
  <Override PartName="/xl/media/image2278.png" ContentType="image/png"/>
  <Override PartName="/xl/media/image2279.png" ContentType="image/png"/>
  <Override PartName="/xl/media/image2280.png" ContentType="image/png"/>
  <Override PartName="/xl/media/image2281.png" ContentType="image/png"/>
  <Override PartName="/xl/media/image2282.png" ContentType="image/png"/>
  <Override PartName="/xl/media/image2283.png" ContentType="image/png"/>
  <Override PartName="/xl/media/image2284.png" ContentType="image/png"/>
  <Override PartName="/xl/media/image2285.png" ContentType="image/png"/>
  <Override PartName="/xl/media/image2286.png" ContentType="image/png"/>
  <Override PartName="/xl/media/image2287.png" ContentType="image/png"/>
  <Override PartName="/xl/media/image2288.png" ContentType="image/png"/>
  <Override PartName="/xl/media/image2289.png" ContentType="image/png"/>
  <Override PartName="/xl/media/image2290.png" ContentType="image/png"/>
  <Override PartName="/xl/media/image2291.png" ContentType="image/png"/>
  <Override PartName="/xl/media/image2292.png" ContentType="image/png"/>
  <Override PartName="/xl/media/image2293.png" ContentType="image/png"/>
  <Override PartName="/xl/media/image2294.png" ContentType="image/png"/>
  <Override PartName="/xl/media/image2295.png" ContentType="image/png"/>
  <Override PartName="/xl/media/image2296.png" ContentType="image/png"/>
  <Override PartName="/xl/media/image2297.png" ContentType="image/png"/>
  <Override PartName="/xl/media/image2298.png" ContentType="image/png"/>
  <Override PartName="/xl/media/image2299.png" ContentType="image/png"/>
  <Override PartName="/xl/media/image2300.png" ContentType="image/png"/>
  <Override PartName="/xl/media/image2301.png" ContentType="image/png"/>
  <Override PartName="/xl/media/image2302.png" ContentType="image/png"/>
  <Override PartName="/xl/media/image2303.png" ContentType="image/png"/>
  <Override PartName="/xl/media/image2304.png" ContentType="image/png"/>
  <Override PartName="/xl/media/image2310.png" ContentType="image/png"/>
  <Override PartName="/xl/media/image2311.png" ContentType="image/png"/>
  <Override PartName="/xl/media/image2312.png" ContentType="image/png"/>
  <Override PartName="/xl/media/image2313.png" ContentType="image/png"/>
  <Override PartName="/xl/media/image2314.png" ContentType="image/png"/>
  <Override PartName="/xl/media/image2320.png" ContentType="image/png"/>
  <Override PartName="/xl/media/image2321.png" ContentType="image/png"/>
  <Override PartName="/xl/media/image2322.png" ContentType="image/png"/>
  <Override PartName="/xl/media/image2323.png" ContentType="image/png"/>
  <Override PartName="/xl/media/image2324.png" ContentType="image/png"/>
  <Override PartName="/xl/media/image2330.png" ContentType="image/png"/>
  <Override PartName="/xl/media/image2331.png" ContentType="image/png"/>
  <Override PartName="/xl/media/image2332.png" ContentType="image/png"/>
  <Override PartName="/xl/media/image2333.png" ContentType="image/png"/>
  <Override PartName="/xl/media/image2334.png" ContentType="image/png"/>
  <Override PartName="/xl/media/image2340.png" ContentType="image/png"/>
  <Override PartName="/xl/media/image2341.png" ContentType="image/png"/>
  <Override PartName="/xl/media/image2342.png" ContentType="image/png"/>
  <Override PartName="/xl/media/image2343.png" ContentType="image/png"/>
  <Override PartName="/xl/media/image2344.png" ContentType="image/png"/>
  <Override PartName="/xl/media/image2350.png" ContentType="image/png"/>
  <Override PartName="/xl/media/image2351.png" ContentType="image/png"/>
  <Override PartName="/xl/media/image2352.png" ContentType="image/png"/>
  <Override PartName="/xl/media/image2353.png" ContentType="image/png"/>
  <Override PartName="/xl/media/image2354.png" ContentType="image/png"/>
  <Override PartName="/xl/media/image2360.png" ContentType="image/png"/>
  <Override PartName="/xl/media/image2361.png" ContentType="image/png"/>
  <Override PartName="/xl/media/image2362.png" ContentType="image/png"/>
  <Override PartName="/xl/media/image2363.png" ContentType="image/png"/>
  <Override PartName="/xl/media/image2364.png" ContentType="image/png"/>
  <Override PartName="/xl/media/image2365.png" ContentType="image/png"/>
  <Override PartName="/xl/media/image2366.png" ContentType="image/png"/>
  <Override PartName="/xl/media/image2367.png" ContentType="image/png"/>
  <Override PartName="/xl/media/image2368.png" ContentType="image/png"/>
  <Override PartName="/xl/media/image2369.png" ContentType="image/png"/>
  <Override PartName="/xl/media/image2370.png" ContentType="image/png"/>
  <Override PartName="/xl/media/image2371.png" ContentType="image/png"/>
  <Override PartName="/xl/media/image2372.png" ContentType="image/png"/>
  <Override PartName="/xl/media/image2373.png" ContentType="image/png"/>
  <Override PartName="/xl/media/image2374.png" ContentType="image/png"/>
  <Override PartName="/xl/media/image2375.png" ContentType="image/png"/>
  <Override PartName="/xl/media/image2376.png" ContentType="image/png"/>
  <Override PartName="/xl/media/image2377.png" ContentType="image/png"/>
  <Override PartName="/xl/media/image2378.png" ContentType="image/png"/>
  <Override PartName="/xl/media/image2379.png" ContentType="image/png"/>
  <Override PartName="/xl/media/image2380.png" ContentType="image/png"/>
  <Override PartName="/xl/media/image2381.png" ContentType="image/png"/>
  <Override PartName="/xl/media/image2382.png" ContentType="image/png"/>
  <Override PartName="/xl/media/image2383.png" ContentType="image/png"/>
  <Override PartName="/xl/media/image2384.png" ContentType="image/png"/>
  <Override PartName="/xl/media/image2385.png" ContentType="image/png"/>
  <Override PartName="/xl/media/image2386.png" ContentType="image/png"/>
  <Override PartName="/xl/media/image2387.png" ContentType="image/png"/>
  <Override PartName="/xl/media/image2388.png" ContentType="image/png"/>
  <Override PartName="/xl/comments13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vmlDrawing2.vml" ContentType="application/vnd.openxmlformats-officedocument.vmlDrawing"/>
  <Override PartName="/xl/drawings/drawing10.xml" ContentType="application/vnd.openxmlformats-officedocument.drawing+xml"/>
  <Override PartName="/xl/drawings/drawing8.xml" ContentType="application/vnd.openxmlformats-officedocument.drawing+xml"/>
  <Override PartName="/xl/drawings/vmlDrawing3.vml" ContentType="application/vnd.openxmlformats-officedocument.vmlDrawing"/>
  <Override PartName="/xl/drawings/drawing11.xml" ContentType="application/vnd.openxmlformats-officedocument.drawing+xml"/>
  <Override PartName="/xl/drawings/drawing9.xml" ContentType="application/vnd.openxmlformats-officedocument.drawing+xml"/>
  <Override PartName="/xl/drawings/vmlDrawing4.vml" ContentType="application/vnd.openxmlformats-officedocument.vmlDrawing"/>
  <Override PartName="/xl/drawings/drawing12.xml" ContentType="application/vnd.openxmlformats-officedocument.drawing+xml"/>
  <Override PartName="/xl/drawings/vmlDrawing5.vml" ContentType="application/vnd.openxmlformats-officedocument.vmlDrawing"/>
  <Override PartName="/xl/drawings/drawing13.xml" ContentType="application/vnd.openxmlformats-officedocument.drawing+xml"/>
  <Override PartName="/xl/drawings/vmlDrawing6.vml" ContentType="application/vnd.openxmlformats-officedocument.vmlDrawing"/>
  <Override PartName="/xl/drawings/drawing1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20.xml.rels" ContentType="application/vnd.openxmlformats-package.relationships+xml"/>
  <Override PartName="/xl/drawings/_rels/drawing3.xml.rels" ContentType="application/vnd.openxmlformats-package.relationships+xml"/>
  <Override PartName="/xl/drawings/_rels/drawing21.xml.rels" ContentType="application/vnd.openxmlformats-package.relationships+xml"/>
  <Override PartName="/xl/drawings/_rels/drawing4.xml.rels" ContentType="application/vnd.openxmlformats-package.relationships+xml"/>
  <Override PartName="/xl/drawings/_rels/drawing22.xml.rels" ContentType="application/vnd.openxmlformats-package.relationships+xml"/>
  <Override PartName="/xl/drawings/_rels/drawing5.xml.rels" ContentType="application/vnd.openxmlformats-package.relationships+xml"/>
  <Override PartName="/xl/drawings/_rels/drawing10.xml.rels" ContentType="application/vnd.openxmlformats-package.relationships+xml"/>
  <Override PartName="/xl/drawings/_rels/drawing6.xml.rels" ContentType="application/vnd.openxmlformats-package.relationships+xml"/>
  <Override PartName="/xl/drawings/_rels/drawing23.xml.rels" ContentType="application/vnd.openxmlformats-package.relationships+xml"/>
  <Override PartName="/xl/drawings/_rels/drawing7.xml.rels" ContentType="application/vnd.openxmlformats-package.relationships+xml"/>
  <Override PartName="/xl/drawings/_rels/drawing24.xml.rels" ContentType="application/vnd.openxmlformats-package.relationships+xml"/>
  <Override PartName="/xl/drawings/_rels/drawing8.xml.rels" ContentType="application/vnd.openxmlformats-package.relationships+xml"/>
  <Override PartName="/xl/drawings/_rels/drawing25.xml.rels" ContentType="application/vnd.openxmlformats-package.relationships+xml"/>
  <Override PartName="/xl/drawings/_rels/drawing11.xml.rels" ContentType="application/vnd.openxmlformats-package.relationships+xml"/>
  <Override PartName="/xl/drawings/_rels/drawing9.xml.rels" ContentType="application/vnd.openxmlformats-package.relationships+xml"/>
  <Override PartName="/xl/drawings/_rels/drawing26.xml.rels" ContentType="application/vnd.openxmlformats-package.relationships+xml"/>
  <Override PartName="/xl/drawings/_rels/drawing12.xml.rels" ContentType="application/vnd.openxmlformats-package.relationships+xml"/>
  <Override PartName="/xl/drawings/_rels/drawing13.xml.rels" ContentType="application/vnd.openxmlformats-package.relationships+xml"/>
  <Override PartName="/xl/drawings/_rels/drawing14.xml.rels" ContentType="application/vnd.openxmlformats-package.relationships+xml"/>
  <Override PartName="/xl/drawings/_rels/drawing15.xml.rels" ContentType="application/vnd.openxmlformats-package.relationships+xml"/>
  <Override PartName="/xl/drawings/_rels/drawing16.xml.rels" ContentType="application/vnd.openxmlformats-package.relationships+xml"/>
  <Override PartName="/xl/drawings/_rels/drawing17.xml.rels" ContentType="application/vnd.openxmlformats-package.relationships+xml"/>
  <Override PartName="/xl/drawings/_rels/drawing18.xml.rels" ContentType="application/vnd.openxmlformats-package.relationships+xml"/>
  <Override PartName="/xl/drawings/_rels/drawing19.xml.rels" ContentType="application/vnd.openxmlformats-package.relationships+xml"/>
  <Override PartName="/xl/drawings/_rels/drawing27.xml.rels" ContentType="application/vnd.openxmlformats-package.relationships+xml"/>
  <Override PartName="/xl/drawings/_rels/drawing28.xml.rels" ContentType="application/vnd.openxmlformats-package.relationships+xml"/>
  <Override PartName="/xl/drawings/_rels/drawing29.xml.rels" ContentType="application/vnd.openxmlformats-package.relationships+xml"/>
  <Override PartName="/xl/drawings/_rels/drawing30.xml.rels" ContentType="application/vnd.openxmlformats-package.relationships+xml"/>
  <Override PartName="/xl/drawings/_rels/drawing31.xml.rels" ContentType="application/vnd.openxmlformats-package.relationships+xml"/>
  <Override PartName="/xl/drawings/_rels/drawing32.xml.rels" ContentType="application/vnd.openxmlformats-package.relationships+xml"/>
  <Override PartName="/xl/drawings/_rels/drawing33.xml.rels" ContentType="application/vnd.openxmlformats-package.relationships+xml"/>
  <Override PartName="/xl/drawings/_rels/drawing34.xml.rels" ContentType="application/vnd.openxmlformats-package.relationships+xml"/>
  <Override PartName="/xl/drawings/_rels/drawing35.xml.rels" ContentType="application/vnd.openxmlformats-package.relationships+xml"/>
  <Override PartName="/xl/drawings/_rels/drawing36.xml.rels" ContentType="application/vnd.openxmlformats-package.relationships+xml"/>
  <Override PartName="/xl/drawings/_rels/drawing37.xml.rels" ContentType="application/vnd.openxmlformats-package.relationships+xml"/>
  <Override PartName="/xl/drawings/drawing15.xml" ContentType="application/vnd.openxmlformats-officedocument.drawing+xml"/>
  <Override PartName="/xl/drawings/vmlDrawing7.vml" ContentType="application/vnd.openxmlformats-officedocument.vmlDrawing"/>
  <Override PartName="/xl/drawings/drawing16.xml" ContentType="application/vnd.openxmlformats-officedocument.drawing+xml"/>
  <Override PartName="/xl/drawings/vmlDrawing8.vml" ContentType="application/vnd.openxmlformats-officedocument.vmlDrawing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omments4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2.xml" ContentType="application/vnd.openxmlformats-officedocument.spreadsheetml.comments+xml"/>
  <Override PartName="/xl/comments17.xml" ContentType="application/vnd.openxmlformats-officedocument.spreadsheetml.comments+xml"/>
  <Override PartName="/xl/comments21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6"/>
  </bookViews>
  <sheets>
    <sheet name="목차" sheetId="1" state="visible" r:id="rId2"/>
    <sheet name="공지사항" sheetId="2" state="visible" r:id="rId3"/>
    <sheet name="주요경영실적" sheetId="3" state="visible" r:id="rId4"/>
    <sheet name="개황Ⅰ" sheetId="4" state="visible" r:id="rId5"/>
    <sheet name="개황Ⅱ" sheetId="5" state="visible" r:id="rId6"/>
    <sheet name="연결BS" sheetId="6" state="visible" r:id="rId7"/>
    <sheet name="연결IS" sheetId="7" state="visible" r:id="rId8"/>
    <sheet name="연결IS_작성용" sheetId="8" state="hidden" r:id="rId9"/>
    <sheet name="연결손익Ⅰ" sheetId="9" state="visible" r:id="rId10"/>
    <sheet name="연결손익Ⅱ" sheetId="10" state="visible" r:id="rId11"/>
    <sheet name="수익성" sheetId="11" state="visible" r:id="rId12"/>
    <sheet name="비이자이익 (1)" sheetId="12" state="hidden" r:id="rId13"/>
    <sheet name="비이자이익" sheetId="13" state="hidden" r:id="rId14"/>
    <sheet name="비이자이익_게시" sheetId="14" state="visible" r:id="rId15"/>
    <sheet name="관리비" sheetId="15" state="visible" r:id="rId16"/>
    <sheet name="농업지원사업비" sheetId="16" state="hidden" r:id="rId17"/>
    <sheet name="농업지원사업비_작성용" sheetId="17" state="hidden" r:id="rId18"/>
    <sheet name="대출채권" sheetId="18" state="visible" r:id="rId19"/>
    <sheet name="예수부채" sheetId="19" state="visible" r:id="rId20"/>
    <sheet name="자본적정성" sheetId="20" state="visible" r:id="rId21"/>
    <sheet name="자산건전성Ⅰ" sheetId="21" state="visible" r:id="rId22"/>
    <sheet name="자산건전성Ⅱ" sheetId="22" state="visible" r:id="rId23"/>
    <sheet name="은행_BS" sheetId="23" state="visible" r:id="rId24"/>
    <sheet name="은행_IS" sheetId="24" state="visible" r:id="rId25"/>
    <sheet name="은행_NIM" sheetId="25" state="visible" r:id="rId26"/>
    <sheet name="은행_주요계수" sheetId="26" state="visible" r:id="rId27"/>
    <sheet name="생명" sheetId="27" state="visible" r:id="rId28"/>
    <sheet name="손해" sheetId="28" state="visible" r:id="rId29"/>
    <sheet name="증권" sheetId="29" state="visible" r:id="rId30"/>
    <sheet name="자산운용" sheetId="30" state="visible" r:id="rId31"/>
    <sheet name="캐피탈" sheetId="31" state="visible" r:id="rId32"/>
    <sheet name="저축은행" sheetId="32" state="visible" r:id="rId33"/>
    <sheet name="리츠운용" sheetId="33" state="visible" r:id="rId34"/>
    <sheet name="벤처투자" sheetId="34" state="visible" r:id="rId35"/>
    <sheet name="현황" sheetId="35" state="visible" r:id="rId36"/>
    <sheet name="주식수" sheetId="36" state="visible" r:id="rId37"/>
    <sheet name="지분도" sheetId="37" state="visible" r:id="rId38"/>
  </sheets>
  <definedNames>
    <definedName function="false" hidden="false" localSheetId="3" name="_xlnm.Print_Area" vbProcedure="false">개황Ⅰ!$A$1:$AR$76</definedName>
    <definedName function="false" hidden="false" localSheetId="4" name="_xlnm.Print_Area" vbProcedure="false">개황Ⅱ!$A$1:$AR$112</definedName>
    <definedName function="false" hidden="false" localSheetId="1" name="_xlnm.Print_Area" vbProcedure="false">공지사항!$A$1:$U$37</definedName>
    <definedName function="false" hidden="false" localSheetId="14" name="_xlnm.Print_Area" vbProcedure="false">관리비!$A$1:$AR$21</definedName>
    <definedName function="false" hidden="false" localSheetId="15" name="_xlnm.Print_Area" vbProcedure="false">농업지원사업비!$A$1:$AP$18</definedName>
    <definedName function="false" hidden="false" localSheetId="15" name="_xlnm.Print_Titles" vbProcedure="false">농업지원사업비!$1:$2</definedName>
    <definedName function="false" hidden="false" localSheetId="16" name="_xlnm.Print_Area" vbProcedure="false">농업지원사업비_작성용!$A$1:$BE$58</definedName>
    <definedName function="false" hidden="false" localSheetId="16" name="_xlnm.Print_Titles" vbProcedure="false">농업지원사업비_작성용!$1:$2</definedName>
    <definedName function="false" hidden="false" localSheetId="17" name="_xlnm.Print_Area" vbProcedure="false">대출채권!$A$1:$AV$30</definedName>
    <definedName function="false" hidden="false" localSheetId="17" name="_xlnm.Print_Titles" vbProcedure="false">대출채권!$1:$3</definedName>
    <definedName function="false" hidden="false" localSheetId="32" name="_xlnm.Print_Area" vbProcedure="false">리츠운용!$A$1:$N$36</definedName>
    <definedName function="false" hidden="false" localSheetId="32" name="_xlnm.Print_Titles" vbProcedure="false">리츠운용!$1:$52</definedName>
    <definedName function="false" hidden="false" localSheetId="0" name="_xlnm.Print_Area" vbProcedure="false">목차!$A$1:$AH$49</definedName>
    <definedName function="false" hidden="false" localSheetId="33" name="_xlnm.Print_Area" vbProcedure="false">벤처투자!$A$1:$N$38</definedName>
    <definedName function="false" hidden="false" localSheetId="33" name="_xlnm.Print_Titles" vbProcedure="false">벤처투자!$1:$52</definedName>
    <definedName function="false" hidden="false" localSheetId="12" name="_xlnm.Print_Area" vbProcedure="false">비이자이익!$A$1:$AP$43</definedName>
    <definedName function="false" hidden="false" localSheetId="12" name="_xlnm.Print_Titles" vbProcedure="false">비이자이익!$1:$3</definedName>
    <definedName function="false" hidden="false" localSheetId="11" name="_xlnm.Print_Area" vbProcedure="false">'비이자이익 (1)'!$A$1:$AQ$39</definedName>
    <definedName function="false" hidden="false" localSheetId="11" name="_xlnm.Print_Titles" vbProcedure="false">'비이자이익 (1)'!$1:$3</definedName>
    <definedName function="false" hidden="false" localSheetId="13" name="_xlnm.Print_Area" vbProcedure="false">비이자이익_게시!$A$1:$AR$43</definedName>
    <definedName function="false" hidden="false" localSheetId="13" name="_xlnm.Print_Titles" vbProcedure="false">비이자이익_게시!$1:$3</definedName>
    <definedName function="false" hidden="false" localSheetId="26" name="_xlnm.Print_Area" vbProcedure="false">생명!$A$1:$AT$47</definedName>
    <definedName function="false" hidden="false" localSheetId="26" name="_xlnm.Print_Titles" vbProcedure="false">생명!$1:$45</definedName>
    <definedName function="false" hidden="false" localSheetId="27" name="_xlnm.Print_Area" vbProcedure="false">손해!$A$1:$AT$47</definedName>
    <definedName function="false" hidden="false" localSheetId="27" name="_xlnm.Print_Titles" vbProcedure="false">손해!$1:$45</definedName>
    <definedName function="false" hidden="false" localSheetId="10" name="_xlnm.Print_Area" vbProcedure="false">수익성!$A$1:$AR$48</definedName>
    <definedName function="false" hidden="false" localSheetId="10" name="_xlnm.Print_Titles" vbProcedure="false">수익성!$1:$3</definedName>
    <definedName function="false" hidden="false" localSheetId="5" name="_xlnm.Print_Area" vbProcedure="false">연결BS!$A$1:$AR$53</definedName>
    <definedName function="false" hidden="false" localSheetId="5" name="_xlnm.Print_Titles" vbProcedure="false">연결BS!$1:$3</definedName>
    <definedName function="false" hidden="false" localSheetId="6" name="_xlnm.Print_Area" vbProcedure="false">연결IS!$A$1:$AT$41</definedName>
    <definedName function="false" hidden="false" localSheetId="6" name="_xlnm.Print_Titles" vbProcedure="false">연결IS!$1:$2</definedName>
    <definedName function="false" hidden="false" localSheetId="7" name="_xlnm.Print_Area" vbProcedure="false">연결IS_작성용!$A$1:$AT$43</definedName>
    <definedName function="false" hidden="false" localSheetId="7" name="_xlnm.Print_Titles" vbProcedure="false">연결IS_작성용!$1:$2</definedName>
    <definedName function="false" hidden="false" localSheetId="8" name="_xlnm.Print_Area" vbProcedure="false">연결손익Ⅰ!$A$1:$T$83</definedName>
    <definedName function="false" hidden="false" localSheetId="9" name="_xlnm.Print_Area" vbProcedure="false">연결손익Ⅱ!$A$1:$AR$40</definedName>
    <definedName function="false" hidden="false" localSheetId="9" name="_xlnm.Print_Titles" vbProcedure="false">연결손익Ⅱ!$1:$2</definedName>
    <definedName function="false" hidden="false" localSheetId="18" name="_xlnm.Print_Area" vbProcedure="false">예수부채!$A$1:$AV$14</definedName>
    <definedName function="false" hidden="false" localSheetId="22" name="_xlnm.Print_Area" vbProcedure="false">은행_BS!$A$1:$AR$45</definedName>
    <definedName function="false" hidden="false" localSheetId="22" name="_xlnm.Print_Titles" vbProcedure="false">은행_BS!$1:$3</definedName>
    <definedName function="false" hidden="false" localSheetId="23" name="_xlnm.Print_Area" vbProcedure="false">은행_IS!$A$1:$AT$33</definedName>
    <definedName function="false" hidden="false" localSheetId="24" name="_xlnm.Print_Area" vbProcedure="false">은행_NIM!$A$1:$AR$25</definedName>
    <definedName function="false" hidden="false" localSheetId="24" name="_xlnm.Print_Titles" vbProcedure="false">은행_NIM!$1:$2</definedName>
    <definedName function="false" hidden="false" localSheetId="25" name="_xlnm.Print_Area" vbProcedure="false">은행_주요계수!$A$1:$AT$80</definedName>
    <definedName function="false" hidden="false" localSheetId="25" name="_xlnm.Print_Titles" vbProcedure="false">은행_주요계수!$1:$20</definedName>
    <definedName function="false" hidden="false" localSheetId="19" name="_xlnm.Print_Area" vbProcedure="false">자본적정성!$A$1:$AR$33</definedName>
    <definedName function="false" hidden="false" localSheetId="19" name="_xlnm.Print_Titles" vbProcedure="false">자본적정성!$1:$3</definedName>
    <definedName function="false" hidden="false" localSheetId="20" name="_xlnm.Print_Area" vbProcedure="false">자산건전성Ⅰ!$A$1:$AR$65</definedName>
    <definedName function="false" hidden="false" localSheetId="20" name="_xlnm.Print_Titles" vbProcedure="false">자산건전성Ⅰ!$1:$3</definedName>
    <definedName function="false" hidden="false" localSheetId="21" name="_xlnm.Print_Area" vbProcedure="false">자산건전성Ⅱ!$A$1:$AR$39</definedName>
    <definedName function="false" hidden="false" localSheetId="21" name="_xlnm.Print_Titles" vbProcedure="false">자산건전성Ⅱ!$1:$3</definedName>
    <definedName function="false" hidden="false" localSheetId="29" name="_xlnm.Print_Area" vbProcedure="false">자산운용!$A$1:$AT$39</definedName>
    <definedName function="false" hidden="false" localSheetId="29" name="_xlnm.Print_Titles" vbProcedure="false">자산운용!$1:$51</definedName>
    <definedName function="false" hidden="false" localSheetId="31" name="_xlnm.Print_Area" vbProcedure="false">저축은행!$A$1:$AK$41</definedName>
    <definedName function="false" hidden="false" localSheetId="31" name="_xlnm.Print_Titles" vbProcedure="false">저축은행!$1:$50</definedName>
    <definedName function="false" hidden="false" localSheetId="35" name="_xlnm.Print_Area" vbProcedure="false">주식수!$A$1:$AR$47</definedName>
    <definedName function="false" hidden="false" localSheetId="2" name="_xlnm.Print_Area" vbProcedure="false">주요경영실적!$A$1:$AR$57</definedName>
    <definedName function="false" hidden="false" localSheetId="28" name="_xlnm.Print_Area" vbProcedure="false">증권!$A$1:$AK$44</definedName>
    <definedName function="false" hidden="false" localSheetId="28" name="_xlnm.Print_Titles" vbProcedure="false">증권!$1:$50</definedName>
    <definedName function="false" hidden="false" localSheetId="36" name="_xlnm.Print_Area" vbProcedure="false">지분도!$A$1:$K$39</definedName>
    <definedName function="false" hidden="false" localSheetId="36" name="_xlnm.Print_Titles" vbProcedure="false">지분도!$1:$3</definedName>
    <definedName function="false" hidden="false" localSheetId="30" name="_xlnm.Print_Area" vbProcedure="false">캐피탈!$A$1:$AT$40</definedName>
    <definedName function="false" hidden="false" localSheetId="30" name="_xlnm.Print_Titles" vbProcedure="false">캐피탈!$1:$52</definedName>
    <definedName function="false" hidden="false" localSheetId="34" name="_xlnm.Print_Area" vbProcedure="false">현황!$A$1:$AI$44</definedName>
    <definedName function="false" hidden="false" localSheetId="34" name="_xlnm.Print_Titles" vbProcedure="false">현황!$1:$2</definedName>
    <definedName function="false" hidden="false" name="AS2DocOpenMode" vbProcedure="false">"AS2DocumentEdit"</definedName>
    <definedName function="false" hidden="false" name="AS2ReportLS" vbProcedure="false">1</definedName>
    <definedName function="false" hidden="false" name="AS2SyncStepLS" vbProcedure="false">0</definedName>
    <definedName function="false" hidden="false" name="AS2TickmarkLS" vbProcedure="false">#REF!</definedName>
    <definedName function="false" hidden="false" name="AS2VersionLS" vbProcedure="false">300</definedName>
    <definedName function="false" hidden="false" name="BG_Del" vbProcedure="false">15</definedName>
    <definedName function="false" hidden="false" name="BG_Ins" vbProcedure="false">4</definedName>
    <definedName function="false" hidden="false" name="BG_Mod" vbProcedure="false">6</definedName>
    <definedName function="false" hidden="false" name="Disclaimer" vbProcedure="false">공지사항!$B$4</definedName>
    <definedName function="false" hidden="false" name="kk" vbProcedure="false">{#N/A,#N/A,FALSE,"BS";#N/A,#N/A,FALSE,"PL";#N/A,#N/A,FALSE,"처분";#N/A,#N/A,FALSE,"현금";#N/A,#N/A,FALSE,"매출";#N/A,#N/A,FALSE,"원가";#N/A,#N/A,FALSE,"경영"}</definedName>
    <definedName function="false" hidden="false" name="TextRefCopyRangeCount" vbProcedure="false">1</definedName>
    <definedName function="false" hidden="false" name="wrn.Aging._.and._.Trend._.Analysis." vbProcedure="false">{#N/A,#N/A,FALSE,"Aging Summary";#N/A,#N/A,FALSE,"Ratio Analysis";#N/A,#N/A,FALSE,"Test 120 Day Accts";#N/A,#N/A,FALSE,"Tickmarks"}</definedName>
    <definedName function="false" hidden="false" name="wrn.COSA._.FS._.국문." vbProcedure="false">{#N/A,#N/A,FALSE,"BS";#N/A,#N/A,FALSE,"PL";#N/A,#N/A,FALSE,"처분";#N/A,#N/A,FALSE,"현금";#N/A,#N/A,FALSE,"매출";#N/A,#N/A,FALSE,"원가";#N/A,#N/A,FALSE,"경영"}</definedName>
    <definedName function="false" hidden="false" name="wrn.보고서." vbProcedure="false">{#N/A,#N/A,FALSE,"Sheet1";#N/A,#N/A,FALSE,"기평9607"}</definedName>
    <definedName function="false" hidden="false" name="_MatInverse_Out" vbProcedure="false">#REF!</definedName>
    <definedName function="false" hidden="false" name="_MatMult_B" vbProcedure="false">#REF!</definedName>
    <definedName function="false" hidden="false" name="_Order1" vbProcedure="false">255</definedName>
    <definedName function="false" hidden="false" name="_Order2" vbProcedure="false">255</definedName>
    <definedName function="false" hidden="false" name="_xlnm._FilterDatabase" vbProcedure="false">#REF!</definedName>
    <definedName function="false" hidden="false" name="__123Graph_D" vbProcedure="false">[1]summary!#ref!</definedName>
    <definedName function="false" hidden="false" name="__123Graph_F" vbProcedure="false">'[2]00''미수'!#ref!</definedName>
    <definedName function="false" hidden="false" name="ㅕ" vbProcedure="false">{#N/A,#N/A,FALSE,"BS";#N/A,#N/A,FALSE,"PL";#N/A,#N/A,FALSE,"처분";#N/A,#N/A,FALSE,"현금";#N/A,#N/A,FALSE,"매출";#N/A,#N/A,FALSE,"원가";#N/A,#N/A,FALSE,"경영"}</definedName>
    <definedName function="false" hidden="false" name="비이자" vbProcedure="false">'[2]00''미수'!#ref!</definedName>
    <definedName function="false" hidden="false" name="비이자이익2" vbProcedure="false">[1]summary!#ref!</definedName>
    <definedName function="false" hidden="false" name="중간요약" vbProcedure="false">{#N/A,#N/A,FALSE,"BS";#N/A,#N/A,FALSE,"PL";#N/A,#N/A,FALSE,"처분";#N/A,#N/A,FALSE,"현금";#N/A,#N/A,FALSE,"매출";#N/A,#N/A,FALSE,"원가";#N/A,#N/A,FALSE,"경영"}</definedName>
    <definedName function="false" hidden="false" localSheetId="0" name="kk" vbProcedure="false">{#N/A,#N/A,FALSE,"BS";#N/A,#N/A,FALSE,"PL";#N/A,#N/A,FALSE,"처분";#N/A,#N/A,FALSE,"현금";#N/A,#N/A,FALSE,"매출";#N/A,#N/A,FALSE,"원가";#N/A,#N/A,FALSE,"경영"}</definedName>
    <definedName function="false" hidden="false" localSheetId="0" name="wrn.Aging._.and._.Trend._.Analysis." vbProcedure="false">{#N/A,#N/A,FALSE,"Aging Summary";#N/A,#N/A,FALSE,"Ratio Analysis";#N/A,#N/A,FALSE,"Test 120 Day Accts";#N/A,#N/A,FALSE,"Tickmarks"}</definedName>
    <definedName function="false" hidden="false" localSheetId="0" name="wrn.COSA._.FS._.국문." vbProcedure="false">{#N/A,#N/A,FALSE,"BS";#N/A,#N/A,FALSE,"PL";#N/A,#N/A,FALSE,"처분";#N/A,#N/A,FALSE,"현금";#N/A,#N/A,FALSE,"매출";#N/A,#N/A,FALSE,"원가";#N/A,#N/A,FALSE,"경영"}</definedName>
    <definedName function="false" hidden="false" localSheetId="0" name="wrn.보고서." vbProcedure="false">{#N/A,#N/A,FALSE,"Sheet1";#N/A,#N/A,FALSE,"기평9607"}</definedName>
    <definedName function="false" hidden="false" localSheetId="0" name="Z_1AD0ED3A_1027_4D2A_AD1E_499548C155E7_.wvu.PrintArea" vbProcedure="false">목차!$A$1:$AI$61</definedName>
    <definedName function="false" hidden="false" localSheetId="0" name="Z_1AD0ED3A_1027_4D2A_AD1E_499548C155E7_.wvu.Rows" vbProcedure="false">목차!$12:$13</definedName>
    <definedName function="false" hidden="false" localSheetId="0" name="ㅕ" vbProcedure="false">{#N/A,#N/A,FALSE,"BS";#N/A,#N/A,FALSE,"PL";#N/A,#N/A,FALSE,"처분";#N/A,#N/A,FALSE,"현금";#N/A,#N/A,FALSE,"매출";#N/A,#N/A,FALSE,"원가";#N/A,#N/A,FALSE,"경영"}</definedName>
    <definedName function="false" hidden="false" localSheetId="0" name="중간요약" vbProcedure="false">{#N/A,#N/A,FALSE,"BS";#N/A,#N/A,FALSE,"PL";#N/A,#N/A,FALSE,"처분";#N/A,#N/A,FALSE,"현금";#N/A,#N/A,FALSE,"매출";#N/A,#N/A,FALSE,"원가";#N/A,#N/A,FALSE,"경영"}</definedName>
    <definedName function="false" hidden="false" localSheetId="1" name="AS2TickmarkLS" vbProcedure="false">#REF!</definedName>
    <definedName function="false" hidden="false" localSheetId="1" name="Z_1AD0ED3A_1027_4D2A_AD1E_499548C155E7_.wvu.PrintArea" vbProcedure="false">공지사항!$E$4:$L$16</definedName>
    <definedName function="false" hidden="false" localSheetId="1" name="_MatInverse_Out" vbProcedure="false">#REF!</definedName>
    <definedName function="false" hidden="false" localSheetId="1" name="_MatMult_B" vbProcedure="false">#REF!</definedName>
    <definedName function="false" hidden="false" localSheetId="1" name="_xlnm._FilterDatabase" vbProcedure="false">#REF!</definedName>
    <definedName function="false" hidden="false" localSheetId="1" name="__123Graph_D" vbProcedure="false">[1]summary!#ref!</definedName>
    <definedName function="false" hidden="false" localSheetId="1" name="__123Graph_F" vbProcedure="false">'[2]00''미수'!#ref!</definedName>
    <definedName function="false" hidden="false" localSheetId="2" name="AS2TickmarkLS" vbProcedure="false">#REF!</definedName>
    <definedName function="false" hidden="false" localSheetId="2" name="Z_1AD0ED3A_1027_4D2A_AD1E_499548C155E7_.wvu.PrintArea" vbProcedure="false">주요경영실적!$E$3:$K$19</definedName>
    <definedName function="false" hidden="false" localSheetId="2" name="_MatInverse_Out" vbProcedure="false">#REF!</definedName>
    <definedName function="false" hidden="false" localSheetId="2" name="_MatMult_B" vbProcedure="false">#REF!</definedName>
    <definedName function="false" hidden="false" localSheetId="2" name="_xlnm._FilterDatabase" vbProcedure="false">#REF!</definedName>
    <definedName function="false" hidden="false" localSheetId="2" name="__123Graph_D" vbProcedure="false">[1]summary!#ref!</definedName>
    <definedName function="false" hidden="false" localSheetId="2" name="__123Graph_F" vbProcedure="false">'[2]00''미수'!#ref!</definedName>
    <definedName function="false" hidden="false" localSheetId="3" name="AS2TickmarkLS" vbProcedure="false">#REF!</definedName>
    <definedName function="false" hidden="false" localSheetId="3" name="Z_1AD0ED3A_1027_4D2A_AD1E_499548C155E7_.wvu.PrintArea" vbProcedure="false">개황Ⅰ!$E$3:$K$13</definedName>
    <definedName function="false" hidden="false" localSheetId="3" name="_MatInverse_Out" vbProcedure="false">#REF!</definedName>
    <definedName function="false" hidden="false" localSheetId="3" name="_MatMult_B" vbProcedure="false">#REF!</definedName>
    <definedName function="false" hidden="false" localSheetId="3" name="_xlnm._FilterDatabase" vbProcedure="false">#REF!</definedName>
    <definedName function="false" hidden="false" localSheetId="3" name="__123Graph_D" vbProcedure="false">[1]summary!#ref!</definedName>
    <definedName function="false" hidden="false" localSheetId="3" name="__123Graph_F" vbProcedure="false">'[2]00''미수'!#ref!</definedName>
    <definedName function="false" hidden="false" localSheetId="4" name="AS2TickmarkLS" vbProcedure="false">#REF!</definedName>
    <definedName function="false" hidden="false" localSheetId="4" name="Z_1AD0ED3A_1027_4D2A_AD1E_499548C155E7_.wvu.PrintArea" vbProcedure="false">개황Ⅱ!$E$3:$O$16</definedName>
    <definedName function="false" hidden="false" localSheetId="4" name="_MatInverse_Out" vbProcedure="false">#REF!</definedName>
    <definedName function="false" hidden="false" localSheetId="4" name="_MatMult_B" vbProcedure="false">#REF!</definedName>
    <definedName function="false" hidden="false" localSheetId="4" name="_xlnm._FilterDatabase" vbProcedure="false">#REF!</definedName>
    <definedName function="false" hidden="false" localSheetId="4" name="__123Graph_D" vbProcedure="false">[1]summary!#ref!</definedName>
    <definedName function="false" hidden="false" localSheetId="4" name="__123Graph_F" vbProcedure="false">'[2]00''미수'!#ref!</definedName>
    <definedName function="false" hidden="false" localSheetId="5" name="AS2TickmarkLS" vbProcedure="false">#REF!</definedName>
    <definedName function="false" hidden="false" localSheetId="5" name="Z_1AD0ED3A_1027_4D2A_AD1E_499548C155E7_.wvu.PrintArea" vbProcedure="false">연결BS!$E$3:$L$21</definedName>
    <definedName function="false" hidden="false" localSheetId="5" name="_MatInverse_Out" vbProcedure="false">#REF!</definedName>
    <definedName function="false" hidden="false" localSheetId="5" name="_MatMult_B" vbProcedure="false">#REF!</definedName>
    <definedName function="false" hidden="false" localSheetId="5" name="_xlnm._FilterDatabase" vbProcedure="false">#REF!</definedName>
    <definedName function="false" hidden="false" localSheetId="5" name="__123Graph_D" vbProcedure="false">[1]summary!#ref!</definedName>
    <definedName function="false" hidden="false" localSheetId="5" name="__123Graph_F" vbProcedure="false">'[2]00''미수'!#ref!</definedName>
    <definedName function="false" hidden="false" localSheetId="6" name="AS2TickmarkLS" vbProcedure="false">#REF!</definedName>
    <definedName function="false" hidden="false" localSheetId="6" name="Z_1AD0ED3A_1027_4D2A_AD1E_499548C155E7_.wvu.PrintArea" vbProcedure="false">연결IS!$E$3:$K$21</definedName>
    <definedName function="false" hidden="false" localSheetId="6" name="_MatInverse_Out" vbProcedure="false">#REF!</definedName>
    <definedName function="false" hidden="false" localSheetId="6" name="_MatMult_B" vbProcedure="false">#REF!</definedName>
    <definedName function="false" hidden="false" localSheetId="6" name="_xlnm._FilterDatabase" vbProcedure="false">#REF!</definedName>
    <definedName function="false" hidden="false" localSheetId="6" name="__123Graph_D" vbProcedure="false">[1]summary!#ref!</definedName>
    <definedName function="false" hidden="false" localSheetId="6" name="__123Graph_F" vbProcedure="false">'[2]00''미수'!#ref!</definedName>
    <definedName function="false" hidden="false" localSheetId="7" name="AS2TickmarkLS" vbProcedure="false">#REF!</definedName>
    <definedName function="false" hidden="false" localSheetId="7" name="Z_1AD0ED3A_1027_4D2A_AD1E_499548C155E7_.wvu.PrintArea" vbProcedure="false">연결IS_작성용!$E$3:$K$21</definedName>
    <definedName function="false" hidden="false" localSheetId="7" name="_MatInverse_Out" vbProcedure="false">#REF!</definedName>
    <definedName function="false" hidden="false" localSheetId="7" name="_MatMult_B" vbProcedure="false">#REF!</definedName>
    <definedName function="false" hidden="false" localSheetId="7" name="_xlnm._FilterDatabase" vbProcedure="false">#REF!</definedName>
    <definedName function="false" hidden="false" localSheetId="7" name="__123Graph_D" vbProcedure="false">[1]summary!#ref!</definedName>
    <definedName function="false" hidden="false" localSheetId="7" name="__123Graph_F" vbProcedure="false">'[2]00''미수'!#ref!</definedName>
    <definedName function="false" hidden="false" localSheetId="8" name="AS2TickmarkLS" vbProcedure="false">#REF!</definedName>
    <definedName function="false" hidden="false" localSheetId="8" name="Z_1AD0ED3A_1027_4D2A_AD1E_499548C155E7_.wvu.PrintArea" vbProcedure="false">연결손익ⅰ!#REF!</definedName>
    <definedName function="false" hidden="false" localSheetId="8" name="_MatInverse_Out" vbProcedure="false">#REF!</definedName>
    <definedName function="false" hidden="false" localSheetId="8" name="_MatMult_B" vbProcedure="false">#REF!</definedName>
    <definedName function="false" hidden="false" localSheetId="8" name="_xlnm._FilterDatabase" vbProcedure="false">#REF!</definedName>
    <definedName function="false" hidden="false" localSheetId="8" name="__123Graph_D" vbProcedure="false">[1]summary!#ref!</definedName>
    <definedName function="false" hidden="false" localSheetId="8" name="__123Graph_F" vbProcedure="false">'[2]00''미수'!#ref!</definedName>
    <definedName function="false" hidden="false" localSheetId="9" name="AS2TickmarkLS" vbProcedure="false">#REF!</definedName>
    <definedName function="false" hidden="false" localSheetId="9" name="Z_1AD0ED3A_1027_4D2A_AD1E_499548C155E7_.wvu.PrintArea" vbProcedure="false">연결손익Ⅱ!$E$3:$K$13</definedName>
    <definedName function="false" hidden="false" localSheetId="9" name="_MatInverse_Out" vbProcedure="false">#REF!</definedName>
    <definedName function="false" hidden="false" localSheetId="9" name="_MatMult_B" vbProcedure="false">#REF!</definedName>
    <definedName function="false" hidden="false" localSheetId="9" name="_xlnm._FilterDatabase" vbProcedure="false">#REF!</definedName>
    <definedName function="false" hidden="false" localSheetId="9" name="__123Graph_D" vbProcedure="false">[1]summary!#ref!</definedName>
    <definedName function="false" hidden="false" localSheetId="9" name="__123Graph_F" vbProcedure="false">'[2]00''미수'!#ref!</definedName>
    <definedName function="false" hidden="false" localSheetId="10" name="AS2TickmarkLS" vbProcedure="false">#REF!</definedName>
    <definedName function="false" hidden="false" localSheetId="10" name="Z_1AD0ED3A_1027_4D2A_AD1E_499548C155E7_.wvu.PrintArea" vbProcedure="false">수익성!$F$3:$K$22</definedName>
    <definedName function="false" hidden="false" localSheetId="10" name="_MatInverse_Out" vbProcedure="false">#REF!</definedName>
    <definedName function="false" hidden="false" localSheetId="10" name="_MatMult_B" vbProcedure="false">#REF!</definedName>
    <definedName function="false" hidden="false" localSheetId="10" name="_xlnm._FilterDatabase" vbProcedure="false">#REF!</definedName>
    <definedName function="false" hidden="false" localSheetId="10" name="__123Graph_D" vbProcedure="false">[1]summary!#ref!</definedName>
    <definedName function="false" hidden="false" localSheetId="10" name="__123Graph_F" vbProcedure="false">'[2]00''미수'!#ref!</definedName>
    <definedName function="false" hidden="false" localSheetId="11" name="AS2TickmarkLS" vbProcedure="false">#REF!</definedName>
    <definedName function="false" hidden="false" localSheetId="11" name="Z_1AD0ED3A_1027_4D2A_AD1E_499548C155E7_.wvu.PrintArea" vbProcedure="false">'비이자이익 (1)'!$E$3:$J$14</definedName>
    <definedName function="false" hidden="false" localSheetId="11" name="_MatInverse_Out" vbProcedure="false">#REF!</definedName>
    <definedName function="false" hidden="false" localSheetId="11" name="_MatMult_B" vbProcedure="false">#REF!</definedName>
    <definedName function="false" hidden="false" localSheetId="11" name="_xlnm._FilterDatabase" vbProcedure="false">#REF!</definedName>
    <definedName function="false" hidden="false" localSheetId="11" name="__123Graph_D" vbProcedure="false">[1]summary!#ref!</definedName>
    <definedName function="false" hidden="false" localSheetId="11" name="__123Graph_F" vbProcedure="false">'[2]00''미수'!#ref!</definedName>
    <definedName function="false" hidden="false" localSheetId="12" name="AS2TickmarkLS" vbProcedure="false">#REF!</definedName>
    <definedName function="false" hidden="false" localSheetId="12" name="Z_1AD0ED3A_1027_4D2A_AD1E_499548C155E7_.wvu.PrintArea" vbProcedure="false">비이자이익!$E$3:$J$15</definedName>
    <definedName function="false" hidden="false" localSheetId="12" name="_MatInverse_Out" vbProcedure="false">#REF!</definedName>
    <definedName function="false" hidden="false" localSheetId="12" name="_MatMult_B" vbProcedure="false">#REF!</definedName>
    <definedName function="false" hidden="false" localSheetId="12" name="_xlnm._FilterDatabase" vbProcedure="false">#REF!</definedName>
    <definedName function="false" hidden="false" localSheetId="12" name="__123Graph_D" vbProcedure="false">[1]summary!#ref!</definedName>
    <definedName function="false" hidden="false" localSheetId="12" name="__123Graph_F" vbProcedure="false">'[2]00''미수'!#ref!</definedName>
    <definedName function="false" hidden="false" localSheetId="13" name="AS2TickmarkLS" vbProcedure="false">#REF!</definedName>
    <definedName function="false" hidden="false" localSheetId="13" name="Z_1AD0ED3A_1027_4D2A_AD1E_499548C155E7_.wvu.PrintArea" vbProcedure="false">비이자이익_게시!$E$3:$J$14</definedName>
    <definedName function="false" hidden="false" localSheetId="13" name="_MatInverse_Out" vbProcedure="false">#REF!</definedName>
    <definedName function="false" hidden="false" localSheetId="13" name="_MatMult_B" vbProcedure="false">#REF!</definedName>
    <definedName function="false" hidden="false" localSheetId="13" name="_xlnm._FilterDatabase" vbProcedure="false">#REF!</definedName>
    <definedName function="false" hidden="false" localSheetId="13" name="__123Graph_D" vbProcedure="false">[1]summary!#ref!</definedName>
    <definedName function="false" hidden="false" localSheetId="13" name="__123Graph_F" vbProcedure="false">'[2]00''미수'!#ref!</definedName>
    <definedName function="false" hidden="false" localSheetId="13" name="비이자" vbProcedure="false">'[2]00''미수'!#ref!</definedName>
    <definedName function="false" hidden="false" localSheetId="14" name="AS2TickmarkLS" vbProcedure="false">#REF!</definedName>
    <definedName function="false" hidden="false" localSheetId="14" name="Z_1AD0ED3A_1027_4D2A_AD1E_499548C155E7_.wvu.PrintArea" vbProcedure="false">관리비!$E$3:$K$15</definedName>
    <definedName function="false" hidden="false" localSheetId="14" name="_MatInverse_Out" vbProcedure="false">#REF!</definedName>
    <definedName function="false" hidden="false" localSheetId="14" name="_MatMult_B" vbProcedure="false">#REF!</definedName>
    <definedName function="false" hidden="false" localSheetId="14" name="_xlnm._FilterDatabase" vbProcedure="false">#REF!</definedName>
    <definedName function="false" hidden="false" localSheetId="14" name="__123Graph_D" vbProcedure="false">[1]summary!#ref!</definedName>
    <definedName function="false" hidden="false" localSheetId="14" name="__123Graph_F" vbProcedure="false">'[2]00''미수'!#ref!</definedName>
    <definedName function="false" hidden="false" localSheetId="15" name="AS2TickmarkLS" vbProcedure="false">#REF!</definedName>
    <definedName function="false" hidden="false" localSheetId="15" name="Z_1AD0ED3A_1027_4D2A_AD1E_499548C155E7_.wvu.PrintArea" vbProcedure="false">농업지원사업비!#REF!</definedName>
    <definedName function="false" hidden="false" localSheetId="15" name="_MatInverse_Out" vbProcedure="false">#REF!</definedName>
    <definedName function="false" hidden="false" localSheetId="15" name="_MatMult_B" vbProcedure="false">#REF!</definedName>
    <definedName function="false" hidden="false" localSheetId="15" name="_xlnm._FilterDatabase" vbProcedure="false">#REF!</definedName>
    <definedName function="false" hidden="false" localSheetId="15" name="__123Graph_D" vbProcedure="false">[1]summary!#ref!</definedName>
    <definedName function="false" hidden="false" localSheetId="15" name="__123Graph_F" vbProcedure="false">'[2]00''미수'!#ref!</definedName>
    <definedName function="false" hidden="false" localSheetId="16" name="AS2TickmarkLS" vbProcedure="false">#REF!</definedName>
    <definedName function="false" hidden="false" localSheetId="16" name="Z_1AD0ED3A_1027_4D2A_AD1E_499548C155E7_.wvu.PrintArea" vbProcedure="false">농업지원사업비_작성용!#REF!</definedName>
    <definedName function="false" hidden="false" localSheetId="16" name="_MatInverse_Out" vbProcedure="false">#REF!</definedName>
    <definedName function="false" hidden="false" localSheetId="16" name="_MatMult_B" vbProcedure="false">#REF!</definedName>
    <definedName function="false" hidden="false" localSheetId="16" name="_xlnm._FilterDatabase" vbProcedure="false">#REF!</definedName>
    <definedName function="false" hidden="false" localSheetId="16" name="__123Graph_D" vbProcedure="false">[1]summary!#ref!</definedName>
    <definedName function="false" hidden="false" localSheetId="16" name="__123Graph_F" vbProcedure="false">'[2]00''미수'!#ref!</definedName>
    <definedName function="false" hidden="false" localSheetId="17" name="AS2TickmarkLS" vbProcedure="false">#REF!</definedName>
    <definedName function="false" hidden="false" localSheetId="17" name="Z_1AD0ED3A_1027_4D2A_AD1E_499548C155E7_.wvu.PrintArea" vbProcedure="false">대출채권!$F$3:$K$14</definedName>
    <definedName function="false" hidden="false" localSheetId="17" name="_MatInverse_Out" vbProcedure="false">#REF!</definedName>
    <definedName function="false" hidden="false" localSheetId="17" name="_MatMult_B" vbProcedure="false">#REF!</definedName>
    <definedName function="false" hidden="false" localSheetId="17" name="_xlnm._FilterDatabase" vbProcedure="false">#REF!</definedName>
    <definedName function="false" hidden="false" localSheetId="17" name="__123Graph_D" vbProcedure="false">[1]summary!#ref!</definedName>
    <definedName function="false" hidden="false" localSheetId="17" name="__123Graph_F" vbProcedure="false">'[2]00''미수'!#ref!</definedName>
    <definedName function="false" hidden="false" localSheetId="18" name="AS2TickmarkLS" vbProcedure="false">#REF!</definedName>
    <definedName function="false" hidden="false" localSheetId="18" name="Z_1AD0ED3A_1027_4D2A_AD1E_499548C155E7_.wvu.PrintArea" vbProcedure="false">예수부채!$F$3:$K$10</definedName>
    <definedName function="false" hidden="false" localSheetId="18" name="_MatInverse_Out" vbProcedure="false">#REF!</definedName>
    <definedName function="false" hidden="false" localSheetId="18" name="_MatMult_B" vbProcedure="false">#REF!</definedName>
    <definedName function="false" hidden="false" localSheetId="18" name="_xlnm._FilterDatabase" vbProcedure="false">#REF!</definedName>
    <definedName function="false" hidden="false" localSheetId="18" name="__123Graph_D" vbProcedure="false">[1]summary!#ref!</definedName>
    <definedName function="false" hidden="false" localSheetId="18" name="__123Graph_F" vbProcedure="false">'[2]00''미수'!#ref!</definedName>
    <definedName function="false" hidden="false" localSheetId="19" name="AS2TickmarkLS" vbProcedure="false">#REF!</definedName>
    <definedName function="false" hidden="false" localSheetId="19" name="Z_1AD0ED3A_1027_4D2A_AD1E_499548C155E7_.wvu.PrintArea" vbProcedure="false">자본적정성!$F$3:$K$29</definedName>
    <definedName function="false" hidden="false" localSheetId="19" name="_MatInverse_Out" vbProcedure="false">#REF!</definedName>
    <definedName function="false" hidden="false" localSheetId="19" name="_MatMult_B" vbProcedure="false">#REF!</definedName>
    <definedName function="false" hidden="false" localSheetId="19" name="_xlnm._FilterDatabase" vbProcedure="false">#REF!</definedName>
    <definedName function="false" hidden="false" localSheetId="19" name="__123Graph_D" vbProcedure="false">[1]summary!#ref!</definedName>
    <definedName function="false" hidden="false" localSheetId="19" name="__123Graph_F" vbProcedure="false">'[2]00''미수'!#ref!</definedName>
    <definedName function="false" hidden="false" localSheetId="20" name="AS2TickmarkLS" vbProcedure="false">#REF!</definedName>
    <definedName function="false" hidden="false" localSheetId="20" name="Z_1AD0ED3A_1027_4D2A_AD1E_499548C155E7_.wvu.PrintArea" vbProcedure="false">자산건전성Ⅰ!$F$3:$H$11</definedName>
    <definedName function="false" hidden="false" localSheetId="20" name="_MatInverse_Out" vbProcedure="false">#REF!</definedName>
    <definedName function="false" hidden="false" localSheetId="20" name="_MatMult_B" vbProcedure="false">#REF!</definedName>
    <definedName function="false" hidden="false" localSheetId="20" name="_xlnm._FilterDatabase" vbProcedure="false">#REF!</definedName>
    <definedName function="false" hidden="false" localSheetId="20" name="__123Graph_D" vbProcedure="false">[1]summary!#ref!</definedName>
    <definedName function="false" hidden="false" localSheetId="20" name="__123Graph_F" vbProcedure="false">'[2]00''미수'!#ref!</definedName>
    <definedName function="false" hidden="false" localSheetId="21" name="AS2TickmarkLS" vbProcedure="false">#REF!</definedName>
    <definedName function="false" hidden="false" localSheetId="21" name="Z_1AD0ED3A_1027_4D2A_AD1E_499548C155E7_.wvu.PrintArea" vbProcedure="false">자산건전성Ⅱ!$F$3:$K$17</definedName>
    <definedName function="false" hidden="false" localSheetId="21" name="_MatInverse_Out" vbProcedure="false">#REF!</definedName>
    <definedName function="false" hidden="false" localSheetId="21" name="_MatMult_B" vbProcedure="false">#REF!</definedName>
    <definedName function="false" hidden="false" localSheetId="21" name="_xlnm._FilterDatabase" vbProcedure="false">#REF!</definedName>
    <definedName function="false" hidden="false" localSheetId="21" name="__123Graph_D" vbProcedure="false">[1]summary!#ref!</definedName>
    <definedName function="false" hidden="false" localSheetId="21" name="__123Graph_F" vbProcedure="false">'[2]00''미수'!#ref!</definedName>
    <definedName function="false" hidden="false" localSheetId="22" name="AS2TickmarkLS" vbProcedure="false">#REF!</definedName>
    <definedName function="false" hidden="false" localSheetId="22" name="Z_1AD0ED3A_1027_4D2A_AD1E_499548C155E7_.wvu.PrintArea" vbProcedure="false">은행_BS!$E$3:$H$22</definedName>
    <definedName function="false" hidden="false" localSheetId="22" name="_MatInverse_Out" vbProcedure="false">#REF!</definedName>
    <definedName function="false" hidden="false" localSheetId="22" name="_MatMult_B" vbProcedure="false">#REF!</definedName>
    <definedName function="false" hidden="false" localSheetId="22" name="_xlnm._FilterDatabase" vbProcedure="false">#REF!</definedName>
    <definedName function="false" hidden="false" localSheetId="22" name="__123Graph_D" vbProcedure="false">[1]summary!#ref!</definedName>
    <definedName function="false" hidden="false" localSheetId="22" name="__123Graph_F" vbProcedure="false">'[2]00''미수'!#ref!</definedName>
    <definedName function="false" hidden="false" localSheetId="23" name="AS2TickmarkLS" vbProcedure="false">#REF!</definedName>
    <definedName function="false" hidden="false" localSheetId="23" name="Z_1AD0ED3A_1027_4D2A_AD1E_499548C155E7_.wvu.PrintArea" vbProcedure="false">은행_IS!$E$3:$K$16</definedName>
    <definedName function="false" hidden="false" localSheetId="23" name="_MatInverse_Out" vbProcedure="false">#REF!</definedName>
    <definedName function="false" hidden="false" localSheetId="23" name="_MatMult_B" vbProcedure="false">#REF!</definedName>
    <definedName function="false" hidden="false" localSheetId="23" name="_xlnm._FilterDatabase" vbProcedure="false">#REF!</definedName>
    <definedName function="false" hidden="false" localSheetId="23" name="__123Graph_D" vbProcedure="false">[1]summary!#ref!</definedName>
    <definedName function="false" hidden="false" localSheetId="23" name="__123Graph_F" vbProcedure="false">'[2]00''미수'!#ref!</definedName>
    <definedName function="false" hidden="false" localSheetId="24" name="AS2TickmarkLS" vbProcedure="false">#REF!</definedName>
    <definedName function="false" hidden="false" localSheetId="24" name="Z_1AD0ED3A_1027_4D2A_AD1E_499548C155E7_.wvu.PrintArea" vbProcedure="false">은행_NIM!$E$3:$K$17</definedName>
    <definedName function="false" hidden="false" localSheetId="24" name="_MatInverse_Out" vbProcedure="false">#REF!</definedName>
    <definedName function="false" hidden="false" localSheetId="24" name="_MatMult_B" vbProcedure="false">#REF!</definedName>
    <definedName function="false" hidden="false" localSheetId="24" name="_xlnm._FilterDatabase" vbProcedure="false">#REF!</definedName>
    <definedName function="false" hidden="false" localSheetId="24" name="__123Graph_D" vbProcedure="false">[1]summary!#ref!</definedName>
    <definedName function="false" hidden="false" localSheetId="24" name="__123Graph_F" vbProcedure="false">'[2]00''미수'!#ref!</definedName>
    <definedName function="false" hidden="false" localSheetId="25" name="AS2TickmarkLS" vbProcedure="false">#REF!</definedName>
    <definedName function="false" hidden="false" localSheetId="25" name="Z_1AD0ED3A_1027_4D2A_AD1E_499548C155E7_.wvu.PrintArea" vbProcedure="false">은행_주요계수!$F$17:$K$24</definedName>
    <definedName function="false" hidden="false" localSheetId="25" name="_MatInverse_Out" vbProcedure="false">#REF!</definedName>
    <definedName function="false" hidden="false" localSheetId="25" name="_MatMult_B" vbProcedure="false">#REF!</definedName>
    <definedName function="false" hidden="false" localSheetId="25" name="_xlnm._FilterDatabase" vbProcedure="false">#REF!</definedName>
    <definedName function="false" hidden="false" localSheetId="25" name="__123Graph_D" vbProcedure="false">[1]summary!#ref!</definedName>
    <definedName function="false" hidden="false" localSheetId="25" name="__123Graph_F" vbProcedure="false">'[2]00''미수'!#ref!</definedName>
    <definedName function="false" hidden="false" localSheetId="26" name="AS2TickmarkLS" vbProcedure="false">#REF!</definedName>
    <definedName function="false" hidden="false" localSheetId="26" name="Z_1AD0ED3A_1027_4D2A_AD1E_499548C155E7_.wvu.PrintArea" vbProcedure="false">생명!#REF!</definedName>
    <definedName function="false" hidden="false" localSheetId="26" name="_MatInverse_Out" vbProcedure="false">#REF!</definedName>
    <definedName function="false" hidden="false" localSheetId="26" name="_MatMult_B" vbProcedure="false">#REF!</definedName>
    <definedName function="false" hidden="false" localSheetId="26" name="_xlnm._FilterDatabase" vbProcedure="false">#REF!</definedName>
    <definedName function="false" hidden="false" localSheetId="26" name="__123Graph_D" vbProcedure="false">[1]summary!#ref!</definedName>
    <definedName function="false" hidden="false" localSheetId="26" name="__123Graph_F" vbProcedure="false">'[2]00''미수'!#ref!</definedName>
    <definedName function="false" hidden="false" localSheetId="27" name="AS2TickmarkLS" vbProcedure="false">#REF!</definedName>
    <definedName function="false" hidden="false" localSheetId="27" name="Z_1AD0ED3A_1027_4D2A_AD1E_499548C155E7_.wvu.PrintArea" vbProcedure="false">손해!#REF!</definedName>
    <definedName function="false" hidden="false" localSheetId="27" name="_MatInverse_Out" vbProcedure="false">#REF!</definedName>
    <definedName function="false" hidden="false" localSheetId="27" name="_MatMult_B" vbProcedure="false">#REF!</definedName>
    <definedName function="false" hidden="false" localSheetId="27" name="_xlnm._FilterDatabase" vbProcedure="false">#REF!</definedName>
    <definedName function="false" hidden="false" localSheetId="27" name="__123Graph_D" vbProcedure="false">[1]summary!#ref!</definedName>
    <definedName function="false" hidden="false" localSheetId="27" name="__123Graph_F" vbProcedure="false">'[2]00''미수'!#ref!</definedName>
    <definedName function="false" hidden="false" localSheetId="28" name="AS2TickmarkLS" vbProcedure="false">#REF!</definedName>
    <definedName function="false" hidden="false" localSheetId="28" name="Z_1AD0ED3A_1027_4D2A_AD1E_499548C155E7_.wvu.PrintArea" vbProcedure="false">증권!#REF!</definedName>
    <definedName function="false" hidden="false" localSheetId="28" name="_MatInverse_Out" vbProcedure="false">#REF!</definedName>
    <definedName function="false" hidden="false" localSheetId="28" name="_MatMult_B" vbProcedure="false">#REF!</definedName>
    <definedName function="false" hidden="false" localSheetId="28" name="_xlnm._FilterDatabase" vbProcedure="false">#REF!</definedName>
    <definedName function="false" hidden="false" localSheetId="28" name="__123Graph_D" vbProcedure="false">[1]summary!#ref!</definedName>
    <definedName function="false" hidden="false" localSheetId="28" name="__123Graph_F" vbProcedure="false">'[2]00''미수'!#ref!</definedName>
    <definedName function="false" hidden="false" localSheetId="29" name="AS2TickmarkLS" vbProcedure="false">#REF!</definedName>
    <definedName function="false" hidden="false" localSheetId="29" name="Z_1AD0ED3A_1027_4D2A_AD1E_499548C155E7_.wvu.PrintArea" vbProcedure="false">자산운용!#REF!</definedName>
    <definedName function="false" hidden="false" localSheetId="29" name="_MatInverse_Out" vbProcedure="false">#REF!</definedName>
    <definedName function="false" hidden="false" localSheetId="29" name="_MatMult_B" vbProcedure="false">#REF!</definedName>
    <definedName function="false" hidden="false" localSheetId="29" name="_xlnm._FilterDatabase" vbProcedure="false">#REF!</definedName>
    <definedName function="false" hidden="false" localSheetId="29" name="__123Graph_D" vbProcedure="false">[1]summary!#ref!</definedName>
    <definedName function="false" hidden="false" localSheetId="29" name="__123Graph_F" vbProcedure="false">'[2]00''미수'!#ref!</definedName>
    <definedName function="false" hidden="false" localSheetId="30" name="AS2TickmarkLS" vbProcedure="false">#REF!</definedName>
    <definedName function="false" hidden="false" localSheetId="30" name="Z_1AD0ED3A_1027_4D2A_AD1E_499548C155E7_.wvu.PrintArea" vbProcedure="false">캐피탈!#REF!</definedName>
    <definedName function="false" hidden="false" localSheetId="30" name="_MatInverse_Out" vbProcedure="false">#REF!</definedName>
    <definedName function="false" hidden="false" localSheetId="30" name="_MatMult_B" vbProcedure="false">#REF!</definedName>
    <definedName function="false" hidden="false" localSheetId="30" name="_xlnm._FilterDatabase" vbProcedure="false">#REF!</definedName>
    <definedName function="false" hidden="false" localSheetId="30" name="__123Graph_D" vbProcedure="false">[1]summary!#ref!</definedName>
    <definedName function="false" hidden="false" localSheetId="30" name="__123Graph_F" vbProcedure="false">'[2]00''미수'!#ref!</definedName>
    <definedName function="false" hidden="false" localSheetId="31" name="AS2TickmarkLS" vbProcedure="false">#REF!</definedName>
    <definedName function="false" hidden="false" localSheetId="31" name="Z_1AD0ED3A_1027_4D2A_AD1E_499548C155E7_.wvu.PrintArea" vbProcedure="false">저축은행!#REF!</definedName>
    <definedName function="false" hidden="false" localSheetId="31" name="_MatInverse_Out" vbProcedure="false">#REF!</definedName>
    <definedName function="false" hidden="false" localSheetId="31" name="_MatMult_B" vbProcedure="false">#REF!</definedName>
    <definedName function="false" hidden="false" localSheetId="31" name="_xlnm._FilterDatabase" vbProcedure="false">#REF!</definedName>
    <definedName function="false" hidden="false" localSheetId="31" name="__123Graph_D" vbProcedure="false">[1]summary!#ref!</definedName>
    <definedName function="false" hidden="false" localSheetId="31" name="__123Graph_F" vbProcedure="false">'[2]00''미수'!#ref!</definedName>
    <definedName function="false" hidden="false" localSheetId="32" name="AS2TickmarkLS" vbProcedure="false">#REF!</definedName>
    <definedName function="false" hidden="false" localSheetId="32" name="Z_1AD0ED3A_1027_4D2A_AD1E_499548C155E7_.wvu.PrintArea" vbProcedure="false">리츠운용!#REF!</definedName>
    <definedName function="false" hidden="false" localSheetId="32" name="_MatInverse_Out" vbProcedure="false">#REF!</definedName>
    <definedName function="false" hidden="false" localSheetId="32" name="_MatMult_B" vbProcedure="false">#REF!</definedName>
    <definedName function="false" hidden="false" localSheetId="32" name="_xlnm._FilterDatabase" vbProcedure="false">#REF!</definedName>
    <definedName function="false" hidden="false" localSheetId="32" name="__123Graph_D" vbProcedure="false">[1]summary!#ref!</definedName>
    <definedName function="false" hidden="false" localSheetId="32" name="__123Graph_F" vbProcedure="false">'[2]00''미수'!#ref!</definedName>
    <definedName function="false" hidden="false" localSheetId="33" name="AS2TickmarkLS" vbProcedure="false">#REF!</definedName>
    <definedName function="false" hidden="false" localSheetId="33" name="Z_1AD0ED3A_1027_4D2A_AD1E_499548C155E7_.wvu.PrintArea" vbProcedure="false">벤처투자!#REF!</definedName>
    <definedName function="false" hidden="false" localSheetId="33" name="_MatInverse_Out" vbProcedure="false">#REF!</definedName>
    <definedName function="false" hidden="false" localSheetId="33" name="_MatMult_B" vbProcedure="false">#REF!</definedName>
    <definedName function="false" hidden="false" localSheetId="33" name="_xlnm._FilterDatabase" vbProcedure="false">#REF!</definedName>
    <definedName function="false" hidden="false" localSheetId="33" name="__123Graph_D" vbProcedure="false">[1]summary!#ref!</definedName>
    <definedName function="false" hidden="false" localSheetId="33" name="__123Graph_F" vbProcedure="false">'[2]00''미수'!#ref!</definedName>
    <definedName function="false" hidden="false" localSheetId="34" name="AS2TickmarkLS" vbProcedure="false">#REF!</definedName>
    <definedName function="false" hidden="false" localSheetId="34" name="Z_1AD0ED3A_1027_4D2A_AD1E_499548C155E7_.wvu.PrintArea" vbProcedure="false">현황!#REF!</definedName>
    <definedName function="false" hidden="false" localSheetId="34" name="_MatInverse_Out" vbProcedure="false">#REF!</definedName>
    <definedName function="false" hidden="false" localSheetId="34" name="_MatMult_B" vbProcedure="false">#REF!</definedName>
    <definedName function="false" hidden="false" localSheetId="34" name="_xlnm._FilterDatabase" vbProcedure="false">#REF!</definedName>
    <definedName function="false" hidden="false" localSheetId="34" name="__123Graph_D" vbProcedure="false">[1]summary!#ref!</definedName>
    <definedName function="false" hidden="false" localSheetId="34" name="__123Graph_F" vbProcedure="false">'[2]00''미수'!#ref!</definedName>
    <definedName function="false" hidden="false" localSheetId="35" name="AS2TickmarkLS" vbProcedure="false">#REF!</definedName>
    <definedName function="false" hidden="false" localSheetId="35" name="Z_1AD0ED3A_1027_4D2A_AD1E_499548C155E7_.wvu.PrintArea" vbProcedure="false">주식수!$E$6:$K$10</definedName>
    <definedName function="false" hidden="false" localSheetId="35" name="_MatInverse_Out" vbProcedure="false">#REF!</definedName>
    <definedName function="false" hidden="false" localSheetId="35" name="_MatMult_B" vbProcedure="false">#REF!</definedName>
    <definedName function="false" hidden="false" localSheetId="35" name="_xlnm._FilterDatabase" vbProcedure="false">#REF!</definedName>
    <definedName function="false" hidden="false" localSheetId="35" name="__123Graph_D" vbProcedure="false">[1]summary!#ref!</definedName>
    <definedName function="false" hidden="false" localSheetId="35" name="__123Graph_F" vbProcedure="false">'[2]00''미수'!#ref!</definedName>
    <definedName function="false" hidden="false" localSheetId="36" name="AS2TickmarkLS" vbProcedure="false">#REF!</definedName>
    <definedName function="false" hidden="false" localSheetId="36" name="Z_1AD0ED3A_1027_4D2A_AD1E_499548C155E7_.wvu.PrintArea" vbProcedure="false">지분도!#REF!</definedName>
    <definedName function="false" hidden="false" localSheetId="36" name="_MatInverse_Out" vbProcedure="false">#REF!</definedName>
    <definedName function="false" hidden="false" localSheetId="36" name="_MatMult_B" vbProcedure="false">#REF!</definedName>
    <definedName function="false" hidden="false" localSheetId="36" name="_xlnm._FilterDatabase" vbProcedure="false">#REF!</definedName>
    <definedName function="false" hidden="false" localSheetId="36" name="__123Graph_D" vbProcedure="false">[1]summary!#ref!</definedName>
    <definedName function="false" hidden="false" localSheetId="36" name="__123Graph_F" vbProcedure="false">'[2]00''미수'!#ref!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EJ</author>
  </authors>
  <commentList>
    <comment ref="AF63" authorId="0">
      <text>
        <r>
          <rPr>
            <sz val="11"/>
            <rFont val="돋움"/>
            <family val="3"/>
            <charset val="129"/>
          </rPr>
          <t xml:space="preserve">경영공시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수익성지표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EJ</author>
  </authors>
  <commentList>
    <comment ref="AF4" authorId="0">
      <text>
        <r>
          <rPr>
            <b val="true"/>
            <sz val="9"/>
            <color rgb="FF000000"/>
            <rFont val="돋움"/>
            <family val="3"/>
            <charset val="129"/>
          </rPr>
          <t xml:space="preserve">신용손실및일반관리비반영전영업이익</t>
        </r>
      </text>
    </comment>
    <comment ref="AF22" authorId="0">
      <text>
        <r>
          <rPr>
            <b val="true"/>
            <sz val="9"/>
            <color rgb="FF000000"/>
            <rFont val="돋움"/>
            <family val="3"/>
            <charset val="129"/>
          </rPr>
          <t xml:space="preserve">법인세율
</t>
        </r>
      </text>
    </comment>
  </commentList>
</comments>
</file>

<file path=xl/comments8.xml><?xml version="1.0" encoding="utf-8"?>
<comments xmlns="http://schemas.openxmlformats.org/spreadsheetml/2006/main" xmlns:xdr="http://schemas.openxmlformats.org/drawingml/2006/spreadsheetDrawing">
  <authors>
    <author>EJ</author>
  </authors>
  <commentList>
    <comment ref="X77" authorId="0">
      <text>
        <r>
          <rPr>
            <sz val="11"/>
            <rFont val="돋움"/>
            <family val="3"/>
            <charset val="129"/>
          </rPr>
          <t xml:space="preserve">아비바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,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농협선물 포함</t>
        </r>
      </text>
    </comment>
    <comment ref="AF4" authorId="0">
      <text>
        <r>
          <rPr>
            <b val="true"/>
            <sz val="9"/>
            <color rgb="FF000000"/>
            <rFont val="돋움"/>
            <family val="3"/>
            <charset val="129"/>
          </rPr>
          <t xml:space="preserve">신용손실및일반관리비반영전영업이익</t>
        </r>
      </text>
    </comment>
    <comment ref="AF22" authorId="0">
      <text>
        <r>
          <rPr>
            <b val="true"/>
            <sz val="9"/>
            <color rgb="FF000000"/>
            <rFont val="돋움"/>
            <family val="3"/>
            <charset val="129"/>
          </rPr>
          <t xml:space="preserve">법인세율
</t>
        </r>
      </text>
    </comment>
    <comment ref="AG77" authorId="0">
      <text>
        <r>
          <rPr>
            <sz val="11"/>
            <rFont val="돋움"/>
            <family val="3"/>
            <charset val="129"/>
          </rPr>
          <t xml:space="preserve">17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년말까지 자산운용 농지비 제외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, 18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년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1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분기부터 자산운용 농지비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70%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반영</t>
        </r>
      </text>
    </comment>
    <comment ref="AP7" authorId="0">
      <text>
        <r>
          <rPr>
            <sz val="11"/>
            <rFont val="돋움"/>
            <family val="3"/>
            <charset val="129"/>
          </rPr>
          <t xml:space="preserve">Windows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사용자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:
</t>
        </r>
        <r>
          <rPr>
            <sz val="9"/>
            <color rgb="FF000000"/>
            <rFont val="Tahoma"/>
            <family val="2"/>
            <charset val="1"/>
          </rPr>
          <t xml:space="preserve">2020</t>
        </r>
        <r>
          <rPr>
            <sz val="9"/>
            <color rgb="FF000000"/>
            <rFont val="돋움"/>
            <family val="3"/>
            <charset val="129"/>
          </rPr>
          <t xml:space="preserve">년 상반기 실적발표부터 보험손익을 기타손익으로 분류함</t>
        </r>
        <r>
          <rPr>
            <sz val="9"/>
            <color rgb="FF000000"/>
            <rFont val="Tahoma"/>
            <family val="2"/>
            <charset val="1"/>
          </rPr>
          <t xml:space="preserve">(2018</t>
        </r>
        <r>
          <rPr>
            <sz val="9"/>
            <color rgb="FF000000"/>
            <rFont val="돋움"/>
            <family val="3"/>
            <charset val="129"/>
          </rPr>
          <t xml:space="preserve">년 </t>
        </r>
        <r>
          <rPr>
            <sz val="9"/>
            <color rgb="FF000000"/>
            <rFont val="Tahoma"/>
            <family val="2"/>
            <charset val="1"/>
          </rPr>
          <t xml:space="preserve">1</t>
        </r>
        <r>
          <rPr>
            <sz val="9"/>
            <color rgb="FF000000"/>
            <rFont val="돋움"/>
            <family val="3"/>
            <charset val="129"/>
          </rPr>
          <t xml:space="preserve">분기 부터 수정함</t>
        </r>
        <r>
          <rPr>
            <sz val="9"/>
            <color rgb="FF000000"/>
            <rFont val="Tahoma"/>
            <family val="2"/>
            <charset val="1"/>
          </rPr>
          <t xml:space="preserve">)
2012</t>
        </r>
        <r>
          <rPr>
            <sz val="9"/>
            <color rgb="FF000000"/>
            <rFont val="돋움"/>
            <family val="3"/>
            <charset val="129"/>
          </rPr>
          <t xml:space="preserve">년부터 수정</t>
        </r>
        <r>
          <rPr>
            <sz val="9"/>
            <color rgb="FF000000"/>
            <rFont val="Tahoma"/>
            <family val="2"/>
            <charset val="1"/>
          </rPr>
          <t xml:space="preserve">(2021.01.25)</t>
        </r>
      </text>
    </comment>
  </commentList>
</comments>
</file>

<file path=xl/comments9.xml><?xml version="1.0" encoding="utf-8"?>
<comments xmlns="http://schemas.openxmlformats.org/spreadsheetml/2006/main" xmlns:xdr="http://schemas.openxmlformats.org/drawingml/2006/spreadsheetDrawing">
  <authors>
    <author>EJ</author>
  </authors>
  <commentList>
    <comment ref="D1" authorId="0">
      <text>
        <r>
          <rPr>
            <b val="true"/>
            <sz val="9"/>
            <color rgb="FF000000"/>
            <rFont val="돋움"/>
            <family val="3"/>
            <charset val="129"/>
          </rPr>
          <t xml:space="preserve">연결재무제표작성엑셀</t>
        </r>
      </text>
    </comment>
    <comment ref="P391" authorId="0">
      <text>
        <r>
          <rPr>
            <sz val="11"/>
            <rFont val="돋움"/>
            <family val="3"/>
            <charset val="129"/>
          </rPr>
          <t xml:space="preserve">NongHyup2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차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:
</t>
        </r>
        <r>
          <rPr>
            <sz val="9"/>
            <color rgb="FF000000"/>
            <rFont val="돋움"/>
            <family val="3"/>
            <charset val="129"/>
          </rPr>
          <t xml:space="preserve">저축은행</t>
        </r>
        <r>
          <rPr>
            <sz val="9"/>
            <color rgb="FF000000"/>
            <rFont val="Tahoma"/>
            <family val="2"/>
            <charset val="1"/>
          </rPr>
          <t xml:space="preserve">, </t>
        </r>
        <r>
          <rPr>
            <sz val="9"/>
            <color rgb="FF000000"/>
            <rFont val="돋움"/>
            <family val="3"/>
            <charset val="129"/>
          </rPr>
          <t xml:space="preserve">선물 추가</t>
        </r>
        <r>
          <rPr>
            <sz val="9"/>
            <color rgb="FF000000"/>
            <rFont val="Tahoma"/>
            <family val="2"/>
            <charset val="1"/>
          </rPr>
          <t xml:space="preserve">, </t>
        </r>
        <r>
          <rPr>
            <sz val="9"/>
            <color rgb="FF000000"/>
            <rFont val="돋움"/>
            <family val="3"/>
            <charset val="129"/>
          </rPr>
          <t xml:space="preserve">기여도 수정
</t>
        </r>
      </text>
    </comment>
  </commentList>
</comments>
</file>

<file path=xl/comments12.xml><?xml version="1.0" encoding="utf-8"?>
<comments xmlns="http://schemas.openxmlformats.org/spreadsheetml/2006/main" xmlns:xdr="http://schemas.openxmlformats.org/drawingml/2006/spreadsheetDrawing">
  <authors>
    <author>EJ</author>
  </authors>
  <commentList>
    <comment ref="H47" authorId="0">
      <text>
        <r>
          <rPr>
            <sz val="11"/>
            <rFont val="돋움"/>
            <family val="3"/>
            <charset val="129"/>
          </rPr>
          <t xml:space="preserve">연결정산표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또는 연결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PL</t>
        </r>
      </text>
    </comment>
    <comment ref="H52" authorId="0">
      <text>
        <r>
          <rPr>
            <sz val="11"/>
            <rFont val="돋움"/>
            <family val="3"/>
            <charset val="129"/>
          </rPr>
          <t xml:space="preserve">주석시스템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32.1, 32.2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기타영업수익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,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비용</t>
        </r>
      </text>
    </comment>
    <comment ref="AF7" authorId="0">
      <text>
        <r>
          <rPr>
            <sz val="11"/>
            <rFont val="돋움"/>
            <family val="3"/>
            <charset val="129"/>
          </rPr>
          <t xml:space="preserve">단기매매금융상품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+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당기손익인식지정금융상품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+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금융투자자산손익</t>
        </r>
      </text>
    </comment>
    <comment ref="AF10" authorId="0">
      <text>
        <r>
          <rPr>
            <sz val="11"/>
            <rFont val="돋움"/>
            <family val="3"/>
            <charset val="129"/>
          </rPr>
          <t xml:space="preserve">주석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29.2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기타영업비용 기금출연료</t>
        </r>
      </text>
    </comment>
    <comment ref="AF11" authorId="0">
      <text>
        <r>
          <rPr>
            <sz val="11"/>
            <rFont val="돋움"/>
            <family val="3"/>
            <charset val="129"/>
          </rPr>
          <t xml:space="preserve">주석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29.2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기타영업비용 위탁업무지급수수료</t>
        </r>
      </text>
    </comment>
    <comment ref="AF15" authorId="0">
      <text>
        <r>
          <rPr>
            <sz val="11"/>
            <rFont val="돋움"/>
            <family val="3"/>
            <charset val="129"/>
          </rPr>
          <t xml:space="preserve">19.12.16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수정
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-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은행담당자 확인완료
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- 20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년 책자발간시 반영 필요
</t>
        </r>
      </text>
    </comment>
    <comment ref="AH10" authorId="0">
      <text>
        <r>
          <rPr>
            <sz val="11"/>
            <rFont val="돋움"/>
            <family val="3"/>
            <charset val="129"/>
          </rPr>
          <t xml:space="preserve">주석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32.2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기타영업비용 기금출연료
</t>
        </r>
      </text>
    </comment>
    <comment ref="AH11" authorId="0">
      <text>
        <r>
          <rPr>
            <sz val="11"/>
            <rFont val="돋움"/>
            <family val="3"/>
            <charset val="129"/>
          </rPr>
          <t xml:space="preserve">주석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32.2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기타영업비용 위탁업무지급수수료</t>
        </r>
      </text>
    </comment>
  </commentList>
</comments>
</file>

<file path=xl/comments13.xml><?xml version="1.0" encoding="utf-8"?>
<comments xmlns="http://schemas.openxmlformats.org/spreadsheetml/2006/main" xmlns:xdr="http://schemas.openxmlformats.org/drawingml/2006/spreadsheetDrawing">
  <authors>
    <author>EJ</author>
  </authors>
  <commentList>
    <comment ref="H51" authorId="0">
      <text>
        <r>
          <rPr>
            <sz val="11"/>
            <rFont val="돋움"/>
            <family val="3"/>
            <charset val="129"/>
          </rPr>
          <t xml:space="preserve">연결정산표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또는 연결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PL</t>
        </r>
      </text>
    </comment>
    <comment ref="H56" authorId="0">
      <text>
        <r>
          <rPr>
            <sz val="11"/>
            <rFont val="돋움"/>
            <family val="3"/>
            <charset val="129"/>
          </rPr>
          <t xml:space="preserve">주석시스템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32.1, 32.2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기타영업수익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,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비용</t>
        </r>
      </text>
    </comment>
    <comment ref="AF7" authorId="0">
      <text>
        <r>
          <rPr>
            <sz val="11"/>
            <rFont val="돋움"/>
            <family val="3"/>
            <charset val="129"/>
          </rPr>
          <t xml:space="preserve">단기매매금융상품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+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당기손익인식지정금융상품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+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금융투자자산손익</t>
        </r>
      </text>
    </comment>
    <comment ref="AF9" authorId="0">
      <text>
        <r>
          <rPr>
            <b val="true"/>
            <sz val="9"/>
            <color rgb="FF000000"/>
            <rFont val="돋움"/>
            <family val="3"/>
            <charset val="129"/>
          </rPr>
          <t xml:space="preserve">보험손익</t>
        </r>
      </text>
    </comment>
    <comment ref="AF11" authorId="0">
      <text>
        <r>
          <rPr>
            <sz val="11"/>
            <rFont val="돋움"/>
            <family val="3"/>
            <charset val="129"/>
          </rPr>
          <t xml:space="preserve">주석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29.2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기타영업비용 기금출연료</t>
        </r>
      </text>
    </comment>
    <comment ref="AF12" authorId="0">
      <text>
        <r>
          <rPr>
            <sz val="11"/>
            <rFont val="돋움"/>
            <family val="3"/>
            <charset val="129"/>
          </rPr>
          <t xml:space="preserve">주석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29.2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기타영업비용 위탁업무지급수수료</t>
        </r>
      </text>
    </comment>
    <comment ref="AF16" authorId="0">
      <text>
        <r>
          <rPr>
            <sz val="11"/>
            <rFont val="돋움"/>
            <family val="3"/>
            <charset val="129"/>
          </rPr>
          <t xml:space="preserve">19.12.16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수정
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-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은행담당자 확인완료
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- 20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년 책자발간시 반영 필요
</t>
        </r>
      </text>
    </comment>
    <comment ref="AH11" authorId="0">
      <text>
        <r>
          <rPr>
            <sz val="11"/>
            <rFont val="돋움"/>
            <family val="3"/>
            <charset val="129"/>
          </rPr>
          <t xml:space="preserve">주석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32.2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기타영업비용 기금출연료
</t>
        </r>
      </text>
    </comment>
    <comment ref="AH12" authorId="0">
      <text>
        <r>
          <rPr>
            <sz val="11"/>
            <rFont val="돋움"/>
            <family val="3"/>
            <charset val="129"/>
          </rPr>
          <t xml:space="preserve">주석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32.2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기타영업비용 위탁업무지급수수료</t>
        </r>
      </text>
    </comment>
  </commentList>
</comments>
</file>

<file path=xl/comments17.xml><?xml version="1.0" encoding="utf-8"?>
<comments xmlns="http://schemas.openxmlformats.org/spreadsheetml/2006/main" xmlns:xdr="http://schemas.openxmlformats.org/drawingml/2006/spreadsheetDrawing">
  <authors>
    <author>EJ</author>
  </authors>
  <commentList>
    <comment ref="BE4" authorId="0">
      <text>
        <r>
          <rPr>
            <sz val="11"/>
            <rFont val="돋움"/>
            <family val="3"/>
            <charset val="129"/>
          </rPr>
          <t xml:space="preserve">Windows 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사용자
</t>
        </r>
        <r>
          <rPr>
            <b val="true"/>
            <sz val="12"/>
            <color rgb="FF000000"/>
            <rFont val="맑은 고딕"/>
            <family val="3"/>
            <charset val="129"/>
          </rPr>
          <t xml:space="preserve">윗부분(단위:원)만 입력하시면 됩니다.
아래(단윈:백만원)는 수식 걸려있습니다....
증권은 선물 및 헤지자산운용 같이 확인해주세요~</t>
        </r>
      </text>
    </comment>
  </commentList>
</comments>
</file>

<file path=xl/comments21.xml><?xml version="1.0" encoding="utf-8"?>
<comments xmlns="http://schemas.openxmlformats.org/spreadsheetml/2006/main" xmlns:xdr="http://schemas.openxmlformats.org/drawingml/2006/spreadsheetDrawing">
  <authors>
    <author>EJ</author>
  </authors>
  <commentList>
    <comment ref="AE9" authorId="0">
      <text>
        <r>
          <rPr>
            <sz val="11"/>
            <rFont val="돋움"/>
            <family val="3"/>
            <charset val="129"/>
          </rPr>
          <t xml:space="preserve">경영공시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: 17, 929
</t>
        </r>
        <r>
          <rPr>
            <b val="true"/>
            <sz val="9"/>
            <color rgb="FF000000"/>
            <rFont val="돋움"/>
            <family val="3"/>
            <charset val="129"/>
          </rPr>
          <t xml:space="preserve">업무보고서 </t>
        </r>
        <r>
          <rPr>
            <b val="true"/>
            <sz val="9"/>
            <color rgb="FF000000"/>
            <rFont val="Tahoma"/>
            <family val="2"/>
            <charset val="1"/>
          </rPr>
          <t xml:space="preserve">: 17,941</t>
        </r>
      </text>
    </comment>
  </commentList>
</comments>
</file>

<file path=xl/sharedStrings.xml><?xml version="1.0" encoding="utf-8"?>
<sst xmlns="http://schemas.openxmlformats.org/spreadsheetml/2006/main" count="6751" uniqueCount="596">
  <si>
    <t xml:space="preserve"> </t>
  </si>
  <si>
    <t xml:space="preserve">공지사항</t>
  </si>
  <si>
    <t xml:space="preserve">Table of  Contents</t>
  </si>
  <si>
    <t xml:space="preserve">본 자료와 관련한 공지사항입니다.</t>
  </si>
  <si>
    <t xml:space="preserve">NONGHYUP FIANCIAL GROUP</t>
  </si>
  <si>
    <t xml:space="preserve">농협금융 </t>
  </si>
  <si>
    <t xml:space="preserve">◉ 본 자료는 한국채택국제회계기준(K-IFRS)에 의한 재무정보를 바탕으로 작성되었습니다.</t>
  </si>
  <si>
    <t xml:space="preserve">주요경영실적</t>
  </si>
  <si>
    <t xml:space="preserve">◉ 2012년 3월 2일 설립된 NH농협금융지주, NH농협은행, NH농협생명, NH농협손해보험의 2012년 손익은 2012년 3월 2일부터 2012년 12월 31일까지의 손익입니다.</t>
  </si>
  <si>
    <t xml:space="preserve">개황 Ⅰ</t>
  </si>
  <si>
    <t xml:space="preserve">- NH농협증권, NH-Amundi자산운용, NH농협캐피탈, NH농협선물의 2012년 손익은 2012년 1월 1일부터 
2012년 12월 31일까지의 손익입니다.</t>
  </si>
  <si>
    <t xml:space="preserve">개황 Ⅱ</t>
  </si>
  <si>
    <t xml:space="preserve">◉ 본 자료의 연결실적은 기업회계기준서가 개정된 경우 개정본에 따라 재작성되었습니다. </t>
  </si>
  <si>
    <t xml:space="preserve">연결BS</t>
  </si>
  <si>
    <t xml:space="preserve">◉ 2014년 6월 27일 자회사로 편입된 우리투자증권, 우리아비바생명보험, NH저축은행은 2014년 5월 31일을 </t>
  </si>
  <si>
    <t xml:space="preserve">연결IS</t>
  </si>
  <si>
    <t xml:space="preserve">  취득일로 의제하여 2014년 6월 1일 이후 손익이 2014년 연결손익에 반영되었습니다.</t>
  </si>
  <si>
    <t xml:space="preserve">연결손익Ⅰ</t>
  </si>
  <si>
    <t xml:space="preserve">◉ 2014년 12월 31일 NH농협증권과 우리투자증권이 합병한 NH투자증권의 2014년 실적은 존속법인인 우리투자증권 기준으로 작성되었습니다. </t>
  </si>
  <si>
    <t xml:space="preserve">연결손익Ⅱ</t>
  </si>
  <si>
    <t xml:space="preserve">  피합병법인인 NH농협증권의 실적은 합병일을 기준으로 우리투자증권의 자본잉여금으로 반영되었습니다.</t>
  </si>
  <si>
    <t xml:space="preserve">수익성</t>
  </si>
  <si>
    <t xml:space="preserve">◉ 2015년 9월 1일 당사의 손자회사인 NH선물은 당사의 자회사 중 NH농협선물을 흡수합병하였습니다.</t>
  </si>
  <si>
    <t xml:space="preserve">비이자이익</t>
  </si>
  <si>
    <t xml:space="preserve">◉ 2016년 5월 1일 NH-CA자산운용이 NH-Amundi 자산운용으로 사명을 변경하였습니다.</t>
  </si>
  <si>
    <t xml:space="preserve">관리비</t>
  </si>
  <si>
    <t xml:space="preserve">◉ 2018년 7월 2일 NH농협리츠운용을 100% 자회사로 설립하였습니다.</t>
  </si>
  <si>
    <t xml:space="preserve">농업지원사업비</t>
  </si>
  <si>
    <t xml:space="preserve">◉ 2019년 11월 25일 NH벤처투자를 100% 자회사로 설립하였습니다.</t>
  </si>
  <si>
    <t xml:space="preserve">대출채권</t>
  </si>
  <si>
    <t xml:space="preserve">◉ 본 자료의 주요 시계열 수치 및 지표는 추후 변경될 수 있습니다.</t>
  </si>
  <si>
    <t xml:space="preserve">예수부채</t>
  </si>
  <si>
    <t xml:space="preserve">자본적정성</t>
  </si>
  <si>
    <t xml:space="preserve">자산건전성 Ⅰ</t>
  </si>
  <si>
    <t xml:space="preserve">자산건전성 Ⅱ</t>
  </si>
  <si>
    <t xml:space="preserve">농협은행</t>
  </si>
  <si>
    <t xml:space="preserve">이자이익/NIM</t>
  </si>
  <si>
    <t xml:space="preserve">주요계수</t>
  </si>
  <si>
    <t xml:space="preserve">농협생명</t>
  </si>
  <si>
    <t xml:space="preserve">농협손해</t>
  </si>
  <si>
    <t xml:space="preserve">NH투자증권</t>
  </si>
  <si>
    <t xml:space="preserve">NH-Amundi자산운용</t>
  </si>
  <si>
    <t xml:space="preserve">NH농협캐피탈</t>
  </si>
  <si>
    <t xml:space="preserve">NH저축은행</t>
  </si>
  <si>
    <t xml:space="preserve">기타</t>
  </si>
  <si>
    <t xml:space="preserve">현황</t>
  </si>
  <si>
    <t xml:space="preserve">주식수</t>
  </si>
  <si>
    <t xml:space="preserve">지분도</t>
  </si>
  <si>
    <r>
      <rPr>
        <b val="true"/>
        <sz val="12"/>
        <color rgb="FFFFFFFF"/>
        <rFont val="돋움"/>
        <family val="3"/>
        <charset val="129"/>
      </rPr>
      <t xml:space="preserve">농협금융 연결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, 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, %)</t>
    </r>
  </si>
  <si>
    <t xml:space="preserve">1Q12</t>
  </si>
  <si>
    <t xml:space="preserve">2Q12</t>
  </si>
  <si>
    <t xml:space="preserve">3Q12</t>
  </si>
  <si>
    <t xml:space="preserve">2012</t>
  </si>
  <si>
    <t xml:space="preserve">1Q13</t>
  </si>
  <si>
    <t xml:space="preserve">2Q13</t>
  </si>
  <si>
    <t xml:space="preserve">3Q13</t>
  </si>
  <si>
    <t xml:space="preserve">2013</t>
  </si>
  <si>
    <t xml:space="preserve">1Q14</t>
  </si>
  <si>
    <t xml:space="preserve">2Q14</t>
  </si>
  <si>
    <t xml:space="preserve">3Q14</t>
  </si>
  <si>
    <t xml:space="preserve">2014</t>
  </si>
  <si>
    <t xml:space="preserve">1Q15</t>
  </si>
  <si>
    <t xml:space="preserve">2Q15</t>
  </si>
  <si>
    <t xml:space="preserve">3Q15</t>
  </si>
  <si>
    <t xml:space="preserve">1Q16</t>
  </si>
  <si>
    <t xml:space="preserve">2Q16</t>
  </si>
  <si>
    <t xml:space="preserve">3Q16</t>
  </si>
  <si>
    <t xml:space="preserve">2016</t>
  </si>
  <si>
    <t xml:space="preserve">1Q17</t>
  </si>
  <si>
    <t xml:space="preserve">2Q17</t>
  </si>
  <si>
    <t xml:space="preserve">3Q17</t>
  </si>
  <si>
    <t xml:space="preserve">1Q18</t>
  </si>
  <si>
    <t xml:space="preserve">2Q18</t>
  </si>
  <si>
    <t xml:space="preserve">3Q18</t>
  </si>
  <si>
    <t xml:space="preserve">2018</t>
  </si>
  <si>
    <t xml:space="preserve">1Q19</t>
  </si>
  <si>
    <t xml:space="preserve">2Q19</t>
  </si>
  <si>
    <t xml:space="preserve">3Q19</t>
  </si>
  <si>
    <t xml:space="preserve">2019</t>
  </si>
  <si>
    <t xml:space="preserve">1Q20</t>
  </si>
  <si>
    <t xml:space="preserve">2Q20</t>
  </si>
  <si>
    <t xml:space="preserve">3Q20</t>
  </si>
  <si>
    <t xml:space="preserve">2020</t>
  </si>
  <si>
    <t xml:space="preserve">영업수익</t>
  </si>
  <si>
    <t xml:space="preserve">영업비용</t>
  </si>
  <si>
    <t xml:space="preserve">영업이익</t>
  </si>
  <si>
    <t xml:space="preserve">당기순이익</t>
  </si>
  <si>
    <t xml:space="preserve">지배지분당기순이익</t>
  </si>
  <si>
    <t xml:space="preserve">농업지원사업비 부담전 기준 지배주주지분순이익</t>
  </si>
  <si>
    <t xml:space="preserve">자산(조원)</t>
  </si>
  <si>
    <r>
      <rPr>
        <sz val="11"/>
        <rFont val="돋움"/>
        <family val="3"/>
        <charset val="129"/>
      </rPr>
      <t xml:space="preserve">총자산</t>
    </r>
    <r>
      <rPr>
        <sz val="11"/>
        <rFont val="Arial"/>
        <family val="2"/>
        <charset val="1"/>
      </rPr>
      <t xml:space="preserve">(AUM </t>
    </r>
    <r>
      <rPr>
        <sz val="11"/>
        <rFont val="돋움"/>
        <family val="3"/>
        <charset val="129"/>
      </rPr>
      <t xml:space="preserve">포함</t>
    </r>
    <r>
      <rPr>
        <sz val="11"/>
        <rFont val="Arial"/>
        <family val="2"/>
        <charset val="1"/>
      </rPr>
      <t xml:space="preserve">)(</t>
    </r>
    <r>
      <rPr>
        <sz val="11"/>
        <rFont val="돋움"/>
        <family val="3"/>
        <charset val="129"/>
      </rPr>
      <t xml:space="preserve">조원</t>
    </r>
    <r>
      <rPr>
        <sz val="11"/>
        <rFont val="Arial"/>
        <family val="2"/>
        <charset val="1"/>
      </rPr>
      <t xml:space="preserve">)</t>
    </r>
  </si>
  <si>
    <t xml:space="preserve">자본(조원)</t>
  </si>
  <si>
    <r>
      <rPr>
        <sz val="11"/>
        <rFont val="돋움"/>
        <family val="3"/>
        <charset val="129"/>
      </rPr>
      <t xml:space="preserve">지배주주지분</t>
    </r>
    <r>
      <rPr>
        <sz val="11"/>
        <rFont val="Arial"/>
        <family val="2"/>
        <charset val="1"/>
      </rPr>
      <t xml:space="preserve">(</t>
    </r>
    <r>
      <rPr>
        <sz val="11"/>
        <rFont val="돋움"/>
        <family val="3"/>
        <charset val="129"/>
      </rPr>
      <t xml:space="preserve">조원</t>
    </r>
    <r>
      <rPr>
        <sz val="11"/>
        <rFont val="Arial"/>
        <family val="2"/>
        <charset val="1"/>
      </rPr>
      <t xml:space="preserve">)</t>
    </r>
  </si>
  <si>
    <t xml:space="preserve">대출채권(조원)</t>
  </si>
  <si>
    <t xml:space="preserve">예수부채(조원)</t>
  </si>
  <si>
    <t xml:space="preserve">총자본비율</t>
  </si>
  <si>
    <t xml:space="preserve">  (Common Equity Tier Ⅰ Ratio)*</t>
  </si>
  <si>
    <t xml:space="preserve">보통주자본비율</t>
  </si>
  <si>
    <r>
      <rPr>
        <sz val="11"/>
        <rFont val="Arial"/>
        <family val="2"/>
        <charset val="1"/>
      </rPr>
      <t xml:space="preserve">  (Tier</t>
    </r>
    <r>
      <rPr>
        <sz val="11"/>
        <rFont val="바탕"/>
        <family val="1"/>
        <charset val="129"/>
      </rPr>
      <t xml:space="preserve">Ⅰ</t>
    </r>
    <r>
      <rPr>
        <sz val="11"/>
        <rFont val="Arial"/>
        <family val="2"/>
        <charset val="1"/>
      </rPr>
      <t xml:space="preserve"> ratio)*</t>
    </r>
  </si>
  <si>
    <t xml:space="preserve">기본자본비율</t>
  </si>
  <si>
    <t xml:space="preserve">고정이하여신비율</t>
  </si>
  <si>
    <t xml:space="preserve">대손충당금적립비율</t>
  </si>
  <si>
    <r>
      <rPr>
        <sz val="11"/>
        <rFont val="돋움"/>
        <family val="3"/>
        <charset val="129"/>
      </rPr>
      <t xml:space="preserve">대손충당금적립비율</t>
    </r>
    <r>
      <rPr>
        <sz val="11"/>
        <rFont val="Arial"/>
        <family val="2"/>
        <charset val="1"/>
      </rPr>
      <t xml:space="preserve">(*)</t>
    </r>
  </si>
  <si>
    <t xml:space="preserve">CIR</t>
  </si>
  <si>
    <t xml:space="preserve">RoA(**)</t>
  </si>
  <si>
    <t xml:space="preserve">RoE(**)</t>
  </si>
  <si>
    <r>
      <rPr>
        <sz val="11"/>
        <rFont val="돋움"/>
        <family val="3"/>
        <charset val="129"/>
      </rPr>
      <t xml:space="preserve">농업지원사업비부담전 </t>
    </r>
    <r>
      <rPr>
        <sz val="11"/>
        <rFont val="Arial"/>
        <family val="2"/>
        <charset val="1"/>
      </rPr>
      <t xml:space="preserve">RoA</t>
    </r>
  </si>
  <si>
    <r>
      <rPr>
        <sz val="11"/>
        <rFont val="돋움"/>
        <family val="3"/>
        <charset val="129"/>
      </rPr>
      <t xml:space="preserve">농업지원사업비부담전 </t>
    </r>
    <r>
      <rPr>
        <sz val="11"/>
        <rFont val="Arial"/>
        <family val="2"/>
        <charset val="1"/>
      </rPr>
      <t xml:space="preserve">RoE</t>
    </r>
  </si>
  <si>
    <r>
      <rPr>
        <sz val="11"/>
        <rFont val="Arial"/>
        <family val="2"/>
        <charset val="1"/>
      </rPr>
      <t xml:space="preserve">NIM(</t>
    </r>
    <r>
      <rPr>
        <sz val="11"/>
        <rFont val="돋움"/>
        <family val="3"/>
        <charset val="129"/>
      </rPr>
      <t xml:space="preserve">누적</t>
    </r>
    <r>
      <rPr>
        <sz val="11"/>
        <rFont val="Arial"/>
        <family val="2"/>
        <charset val="1"/>
      </rPr>
      <t xml:space="preserve">) (</t>
    </r>
    <r>
      <rPr>
        <sz val="11"/>
        <rFont val="돋움"/>
        <family val="3"/>
        <charset val="129"/>
      </rPr>
      <t xml:space="preserve">농협은행</t>
    </r>
    <r>
      <rPr>
        <sz val="11"/>
        <rFont val="Arial"/>
        <family val="2"/>
        <charset val="1"/>
      </rPr>
      <t xml:space="preserve">) (***)</t>
    </r>
  </si>
  <si>
    <r>
      <rPr>
        <sz val="11"/>
        <rFont val="Arial"/>
        <family val="2"/>
        <charset val="1"/>
      </rPr>
      <t xml:space="preserve">NIM(</t>
    </r>
    <r>
      <rPr>
        <sz val="11"/>
        <rFont val="돋움"/>
        <family val="3"/>
        <charset val="129"/>
      </rPr>
      <t xml:space="preserve">분기</t>
    </r>
    <r>
      <rPr>
        <sz val="11"/>
        <rFont val="Arial"/>
        <family val="2"/>
        <charset val="1"/>
      </rPr>
      <t xml:space="preserve">) (</t>
    </r>
    <r>
      <rPr>
        <sz val="11"/>
        <rFont val="돋움"/>
        <family val="3"/>
        <charset val="129"/>
      </rPr>
      <t xml:space="preserve">농협은행</t>
    </r>
    <r>
      <rPr>
        <sz val="11"/>
        <rFont val="Arial"/>
        <family val="2"/>
        <charset val="1"/>
      </rPr>
      <t xml:space="preserve">) (***)</t>
    </r>
  </si>
  <si>
    <r>
      <rPr>
        <sz val="11"/>
        <rFont val="Arial"/>
        <family val="2"/>
        <charset val="1"/>
      </rPr>
      <t xml:space="preserve">(*) </t>
    </r>
    <r>
      <rPr>
        <sz val="11"/>
        <rFont val="돋움"/>
        <family val="3"/>
        <charset val="129"/>
      </rPr>
      <t xml:space="preserve">대손준비금 차감 기준</t>
    </r>
  </si>
  <si>
    <r>
      <rPr>
        <sz val="11"/>
        <rFont val="Arial"/>
        <family val="2"/>
        <charset val="1"/>
      </rPr>
      <t xml:space="preserve">(**) </t>
    </r>
    <r>
      <rPr>
        <sz val="11"/>
        <rFont val="돋움"/>
        <family val="3"/>
        <charset val="129"/>
      </rPr>
      <t xml:space="preserve">경영공시 기준</t>
    </r>
  </si>
  <si>
    <r>
      <rPr>
        <sz val="11"/>
        <rFont val="Arial"/>
        <family val="2"/>
        <charset val="1"/>
      </rPr>
      <t xml:space="preserve">(***) </t>
    </r>
    <r>
      <rPr>
        <sz val="11"/>
        <rFont val="돋움"/>
        <family val="3"/>
        <charset val="129"/>
      </rPr>
      <t xml:space="preserve">카드부문 포함</t>
    </r>
    <r>
      <rPr>
        <sz val="11"/>
        <rFont val="Arial"/>
        <family val="2"/>
        <charset val="1"/>
      </rPr>
      <t xml:space="preserve">, </t>
    </r>
    <r>
      <rPr>
        <sz val="11"/>
        <rFont val="돋움"/>
        <family val="3"/>
        <charset val="129"/>
      </rPr>
      <t xml:space="preserve">그룹 </t>
    </r>
    <r>
      <rPr>
        <sz val="11"/>
        <rFont val="Arial"/>
        <family val="2"/>
        <charset val="1"/>
      </rPr>
      <t xml:space="preserve">nim</t>
    </r>
    <r>
      <rPr>
        <sz val="11"/>
        <rFont val="돋움"/>
        <family val="3"/>
        <charset val="129"/>
      </rPr>
      <t xml:space="preserve">과 동일</t>
    </r>
  </si>
  <si>
    <r>
      <rPr>
        <b val="true"/>
        <sz val="12"/>
        <color rgb="FFFFFFFF"/>
        <rFont val="돋움"/>
        <family val="3"/>
        <charset val="129"/>
      </rPr>
      <t xml:space="preserve">농협은행 연결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, 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, %)</t>
    </r>
  </si>
  <si>
    <t xml:space="preserve">2017</t>
  </si>
  <si>
    <r>
      <rPr>
        <sz val="11"/>
        <rFont val="돋움"/>
        <family val="3"/>
        <charset val="129"/>
      </rPr>
      <t xml:space="preserve">영업이익</t>
    </r>
    <r>
      <rPr>
        <sz val="11"/>
        <rFont val="Arial"/>
        <family val="2"/>
        <charset val="1"/>
      </rPr>
      <t xml:space="preserve">(</t>
    </r>
    <r>
      <rPr>
        <sz val="11"/>
        <rFont val="돋움"/>
        <family val="3"/>
        <charset val="129"/>
      </rPr>
      <t xml:space="preserve">누적</t>
    </r>
    <r>
      <rPr>
        <sz val="11"/>
        <rFont val="Arial"/>
        <family val="2"/>
        <charset val="1"/>
      </rPr>
      <t xml:space="preserve">)</t>
    </r>
  </si>
  <si>
    <r>
      <rPr>
        <sz val="11"/>
        <rFont val="돋움"/>
        <family val="3"/>
        <charset val="129"/>
      </rPr>
      <t xml:space="preserve">당기순이익</t>
    </r>
    <r>
      <rPr>
        <sz val="11"/>
        <rFont val="Arial"/>
        <family val="2"/>
        <charset val="1"/>
      </rPr>
      <t xml:space="preserve">(</t>
    </r>
    <r>
      <rPr>
        <sz val="11"/>
        <rFont val="돋움"/>
        <family val="3"/>
        <charset val="129"/>
      </rPr>
      <t xml:space="preserve">누적</t>
    </r>
    <r>
      <rPr>
        <sz val="11"/>
        <rFont val="Arial"/>
        <family val="2"/>
        <charset val="1"/>
      </rPr>
      <t xml:space="preserve">)</t>
    </r>
  </si>
  <si>
    <r>
      <rPr>
        <sz val="11"/>
        <rFont val="돋움"/>
        <family val="3"/>
        <charset val="129"/>
      </rPr>
      <t xml:space="preserve">농업지원사업비 부담전 기준 지배주주지분순이익</t>
    </r>
    <r>
      <rPr>
        <sz val="11"/>
        <rFont val="Arial"/>
        <family val="2"/>
        <charset val="1"/>
      </rPr>
      <t xml:space="preserve">(</t>
    </r>
    <r>
      <rPr>
        <sz val="11"/>
        <rFont val="돋움"/>
        <family val="3"/>
        <charset val="129"/>
      </rPr>
      <t xml:space="preserve">누적</t>
    </r>
    <r>
      <rPr>
        <sz val="11"/>
        <rFont val="Arial"/>
        <family val="2"/>
        <charset val="1"/>
      </rPr>
      <t xml:space="preserve">)</t>
    </r>
  </si>
  <si>
    <r>
      <rPr>
        <sz val="11"/>
        <rFont val="Arial"/>
        <family val="2"/>
        <charset val="1"/>
      </rPr>
      <t xml:space="preserve">NIM(</t>
    </r>
    <r>
      <rPr>
        <sz val="11"/>
        <rFont val="돋움"/>
        <family val="3"/>
        <charset val="129"/>
      </rPr>
      <t xml:space="preserve">누적</t>
    </r>
    <r>
      <rPr>
        <sz val="11"/>
        <rFont val="Arial"/>
        <family val="2"/>
        <charset val="1"/>
      </rPr>
      <t xml:space="preserve">) (</t>
    </r>
    <r>
      <rPr>
        <sz val="11"/>
        <rFont val="돋움"/>
        <family val="3"/>
        <charset val="129"/>
      </rPr>
      <t xml:space="preserve">카드제외</t>
    </r>
    <r>
      <rPr>
        <sz val="11"/>
        <rFont val="Arial"/>
        <family val="2"/>
        <charset val="1"/>
      </rPr>
      <t xml:space="preserve">)</t>
    </r>
  </si>
  <si>
    <r>
      <rPr>
        <sz val="11"/>
        <rFont val="Arial"/>
        <family val="2"/>
        <charset val="1"/>
      </rPr>
      <t xml:space="preserve">NIM(</t>
    </r>
    <r>
      <rPr>
        <sz val="11"/>
        <rFont val="돋움"/>
        <family val="3"/>
        <charset val="129"/>
      </rPr>
      <t xml:space="preserve">분기</t>
    </r>
    <r>
      <rPr>
        <sz val="11"/>
        <rFont val="Arial"/>
        <family val="2"/>
        <charset val="1"/>
      </rPr>
      <t xml:space="preserve">) (</t>
    </r>
    <r>
      <rPr>
        <sz val="11"/>
        <rFont val="돋움"/>
        <family val="3"/>
        <charset val="129"/>
      </rPr>
      <t xml:space="preserve">카드제외</t>
    </r>
    <r>
      <rPr>
        <sz val="11"/>
        <rFont val="Arial"/>
        <family val="2"/>
        <charset val="1"/>
      </rPr>
      <t xml:space="preserve">)</t>
    </r>
  </si>
  <si>
    <r>
      <rPr>
        <sz val="11"/>
        <rFont val="Arial"/>
        <family val="2"/>
        <charset val="1"/>
      </rPr>
      <t xml:space="preserve">(**) </t>
    </r>
    <r>
      <rPr>
        <sz val="11"/>
        <rFont val="돋움"/>
        <family val="3"/>
        <charset val="129"/>
      </rPr>
      <t xml:space="preserve">지배주주지분 기준</t>
    </r>
  </si>
  <si>
    <t xml:space="preserve">개황(별도기준)</t>
  </si>
  <si>
    <r>
      <rPr>
        <b val="true"/>
        <sz val="12"/>
        <color rgb="FFFFFFFF"/>
        <rFont val="돋움"/>
        <family val="3"/>
        <charset val="129"/>
      </rPr>
      <t xml:space="preserve">자산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</si>
  <si>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2015</t>
  </si>
  <si>
    <t xml:space="preserve">농협금융지주</t>
  </si>
  <si>
    <t xml:space="preserve">농협증권</t>
  </si>
  <si>
    <r>
      <rPr>
        <sz val="11"/>
        <rFont val="Arial"/>
        <family val="2"/>
        <charset val="1"/>
      </rPr>
      <t xml:space="preserve">NH</t>
    </r>
    <r>
      <rPr>
        <sz val="11"/>
        <rFont val="돋움"/>
        <family val="3"/>
        <charset val="129"/>
      </rPr>
      <t xml:space="preserve">투자증권</t>
    </r>
  </si>
  <si>
    <r>
      <rPr>
        <sz val="11"/>
        <rFont val="Arial"/>
        <family val="2"/>
        <charset val="1"/>
      </rPr>
      <t xml:space="preserve">NH-Amundi</t>
    </r>
    <r>
      <rPr>
        <sz val="11"/>
        <rFont val="돋움"/>
        <family val="3"/>
        <charset val="129"/>
      </rPr>
      <t xml:space="preserve">자산운용</t>
    </r>
  </si>
  <si>
    <t xml:space="preserve">농협캐피탈</t>
  </si>
  <si>
    <t xml:space="preserve">농협선물</t>
  </si>
  <si>
    <r>
      <rPr>
        <sz val="11"/>
        <rFont val="Arial"/>
        <family val="2"/>
        <charset val="1"/>
      </rPr>
      <t xml:space="preserve">NH</t>
    </r>
    <r>
      <rPr>
        <sz val="11"/>
        <rFont val="돋움"/>
        <family val="3"/>
        <charset val="129"/>
      </rPr>
      <t xml:space="preserve">저축은행</t>
    </r>
  </si>
  <si>
    <r>
      <rPr>
        <sz val="11"/>
        <rFont val="Arial"/>
        <family val="2"/>
        <charset val="1"/>
      </rPr>
      <t xml:space="preserve">NH</t>
    </r>
    <r>
      <rPr>
        <sz val="11"/>
        <rFont val="돋움"/>
        <family val="3"/>
        <charset val="129"/>
      </rPr>
      <t xml:space="preserve">농협리츠운용</t>
    </r>
  </si>
  <si>
    <r>
      <rPr>
        <sz val="11"/>
        <rFont val="Arial"/>
        <family val="2"/>
        <charset val="1"/>
      </rPr>
      <t xml:space="preserve">NH</t>
    </r>
    <r>
      <rPr>
        <sz val="11"/>
        <rFont val="돋움"/>
        <family val="3"/>
        <charset val="129"/>
      </rPr>
      <t xml:space="preserve">벤처투자</t>
    </r>
  </si>
  <si>
    <r>
      <rPr>
        <b val="true"/>
        <sz val="10"/>
        <rFont val="돋움"/>
        <family val="3"/>
        <charset val="129"/>
      </rPr>
      <t xml:space="preserve">저축은행은 </t>
    </r>
    <r>
      <rPr>
        <b val="true"/>
        <sz val="10"/>
        <rFont val="Arial Narrow"/>
        <family val="2"/>
        <charset val="1"/>
      </rPr>
      <t xml:space="preserve">K-GAAP</t>
    </r>
    <r>
      <rPr>
        <b val="true"/>
        <sz val="10"/>
        <rFont val="돋움"/>
        <family val="3"/>
        <charset val="129"/>
      </rPr>
      <t xml:space="preserve">기준</t>
    </r>
  </si>
  <si>
    <r>
      <rPr>
        <b val="true"/>
        <sz val="12"/>
        <color rgb="FFFFFFFF"/>
        <rFont val="돋움"/>
        <family val="3"/>
        <charset val="129"/>
      </rPr>
      <t xml:space="preserve">부채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</si>
  <si>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돋움"/>
        <family val="3"/>
        <charset val="129"/>
      </rPr>
      <t xml:space="preserve">자본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</si>
  <si>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돋움"/>
        <family val="3"/>
        <charset val="129"/>
      </rPr>
      <t xml:space="preserve">당기순이익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</si>
  <si>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돋움"/>
        <family val="3"/>
        <charset val="129"/>
      </rPr>
      <t xml:space="preserve">농업지원사업비부담전 당기순이익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</si>
  <si>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개황(연결기준)</t>
  </si>
  <si>
    <r>
      <rPr>
        <b val="true"/>
        <sz val="12"/>
        <color rgb="FFFFFFFF"/>
        <rFont val="돋움"/>
        <family val="3"/>
        <charset val="129"/>
      </rPr>
      <t xml:space="preserve">자산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</si>
  <si>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2012(*)</t>
  </si>
  <si>
    <r>
      <rPr>
        <sz val="11"/>
        <rFont val="Arial"/>
        <family val="2"/>
        <charset val="1"/>
      </rPr>
      <t xml:space="preserve">  (</t>
    </r>
    <r>
      <rPr>
        <sz val="11"/>
        <rFont val="돋움"/>
        <family val="3"/>
        <charset val="129"/>
      </rPr>
      <t xml:space="preserve">신탁계정</t>
    </r>
    <r>
      <rPr>
        <sz val="11"/>
        <rFont val="Arial"/>
        <family val="2"/>
        <charset val="1"/>
      </rPr>
      <t xml:space="preserve">)</t>
    </r>
  </si>
  <si>
    <r>
      <rPr>
        <sz val="11"/>
        <rFont val="Arial"/>
        <family val="2"/>
        <charset val="1"/>
      </rPr>
      <t xml:space="preserve">  (</t>
    </r>
    <r>
      <rPr>
        <sz val="11"/>
        <rFont val="돋움"/>
        <family val="3"/>
        <charset val="129"/>
      </rPr>
      <t xml:space="preserve">신탁계정</t>
    </r>
    <r>
      <rPr>
        <sz val="11"/>
        <rFont val="Arial"/>
        <family val="2"/>
        <charset val="1"/>
      </rPr>
      <t xml:space="preserve">, WRAP </t>
    </r>
    <r>
      <rPr>
        <sz val="11"/>
        <rFont val="돋움"/>
        <family val="3"/>
        <charset val="129"/>
      </rPr>
      <t xml:space="preserve">등</t>
    </r>
    <r>
      <rPr>
        <sz val="11"/>
        <rFont val="Arial"/>
        <family val="2"/>
        <charset val="1"/>
      </rPr>
      <t xml:space="preserve">)</t>
    </r>
  </si>
  <si>
    <t xml:space="preserve">    (AUM)</t>
  </si>
  <si>
    <t xml:space="preserve">연결자산총계</t>
  </si>
  <si>
    <t xml:space="preserve">연결총자산(**)</t>
  </si>
  <si>
    <t xml:space="preserve">(*) (구)농협증권은 '13.3.31 일자 기준임(이하 동일)</t>
  </si>
  <si>
    <r>
      <rPr>
        <sz val="11"/>
        <rFont val="Arial"/>
        <family val="2"/>
        <charset val="1"/>
      </rPr>
      <t xml:space="preserve">(**)  AUM</t>
    </r>
    <r>
      <rPr>
        <sz val="11"/>
        <rFont val="돋움"/>
        <family val="3"/>
        <charset val="129"/>
      </rPr>
      <t xml:space="preserve">포함</t>
    </r>
  </si>
  <si>
    <r>
      <rPr>
        <b val="true"/>
        <sz val="12"/>
        <color rgb="FFFFFFFF"/>
        <rFont val="돋움"/>
        <family val="3"/>
        <charset val="129"/>
      </rPr>
      <t xml:space="preserve">부채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</si>
  <si>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연결부채총계</t>
  </si>
  <si>
    <t xml:space="preserve">지배지분</t>
  </si>
  <si>
    <t xml:space="preserve">연결자본총계</t>
  </si>
  <si>
    <t xml:space="preserve">지배주주지분</t>
  </si>
  <si>
    <t xml:space="preserve">연결당기순이익</t>
  </si>
  <si>
    <t xml:space="preserve">지배주주지분순이익</t>
  </si>
  <si>
    <t xml:space="preserve">저축은행</t>
  </si>
  <si>
    <t xml:space="preserve">연결손익(지배주주지분)</t>
  </si>
  <si>
    <r>
      <rPr>
        <b val="true"/>
        <sz val="12"/>
        <color rgb="FFFFFFFF"/>
        <rFont val="돋움"/>
        <family val="3"/>
        <charset val="129"/>
      </rPr>
      <t xml:space="preserve">당기순이익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</si>
  <si>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4Q12(*)</t>
  </si>
  <si>
    <t xml:space="preserve">4Q13</t>
  </si>
  <si>
    <t xml:space="preserve">4Q14</t>
  </si>
  <si>
    <t xml:space="preserve">4Q15</t>
  </si>
  <si>
    <t xml:space="preserve">4Q16</t>
  </si>
  <si>
    <t xml:space="preserve">4Q17</t>
  </si>
  <si>
    <t xml:space="preserve">4Q18</t>
  </si>
  <si>
    <r>
      <rPr>
        <b val="true"/>
        <sz val="12"/>
        <color rgb="FFFFFFFF"/>
        <rFont val="돋움"/>
        <family val="3"/>
        <charset val="129"/>
      </rPr>
      <t xml:space="preserve">농업지원사업비부담전 당기순이익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</si>
  <si>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농협금융 연결 BS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</si>
  <si>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</si>
  <si>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자산</t>
  </si>
  <si>
    <t xml:space="preserve">현금및예치금</t>
  </si>
  <si>
    <t xml:space="preserve">단기매매금융자산</t>
  </si>
  <si>
    <t xml:space="preserve">당기손익인식지정금융자산</t>
  </si>
  <si>
    <t xml:space="preserve">파생상품자산</t>
  </si>
  <si>
    <t xml:space="preserve">매도가능금융자산</t>
  </si>
  <si>
    <t xml:space="preserve">만기보유금융자산</t>
  </si>
  <si>
    <t xml:space="preserve">당기손익-공정가치측정 금융자산</t>
  </si>
  <si>
    <t xml:space="preserve">당기손익-공정가치지정 금융자산</t>
  </si>
  <si>
    <t xml:space="preserve">기타포괄손익-공정가치측정 금융자산</t>
  </si>
  <si>
    <t xml:space="preserve">상각후원가측정 금융자산</t>
  </si>
  <si>
    <t xml:space="preserve">대출채권 및 수취채권</t>
  </si>
  <si>
    <t xml:space="preserve">관계기업 및 공동지배기업 투자</t>
  </si>
  <si>
    <t xml:space="preserve">유형자산</t>
  </si>
  <si>
    <t xml:space="preserve">사용권자산</t>
  </si>
  <si>
    <t xml:space="preserve">투자부동산</t>
  </si>
  <si>
    <t xml:space="preserve">무형자산</t>
  </si>
  <si>
    <t xml:space="preserve">당기법인세자산</t>
  </si>
  <si>
    <t xml:space="preserve">이연법인세자산</t>
  </si>
  <si>
    <t xml:space="preserve">기타자산</t>
  </si>
  <si>
    <t xml:space="preserve">매각예정자산</t>
  </si>
  <si>
    <t xml:space="preserve">매각예정처분자산집단</t>
  </si>
  <si>
    <t xml:space="preserve">-</t>
  </si>
  <si>
    <t xml:space="preserve">부채</t>
  </si>
  <si>
    <t xml:space="preserve">단기매매금융부채</t>
  </si>
  <si>
    <t xml:space="preserve">당기손익인식지정금융부채</t>
  </si>
  <si>
    <t xml:space="preserve">당기손익-공정가치측정 금융부채</t>
  </si>
  <si>
    <t xml:space="preserve">당기손익-공정가치지정 금융부채</t>
  </si>
  <si>
    <t xml:space="preserve">파생상품부채</t>
  </si>
  <si>
    <t xml:space="preserve">차입부채</t>
  </si>
  <si>
    <t xml:space="preserve">사채</t>
  </si>
  <si>
    <t xml:space="preserve">충당부채</t>
  </si>
  <si>
    <t xml:space="preserve">순확정급여부채</t>
  </si>
  <si>
    <t xml:space="preserve">보험계약부채</t>
  </si>
  <si>
    <t xml:space="preserve">당기법인세부채</t>
  </si>
  <si>
    <t xml:space="preserve">이연법인세부채</t>
  </si>
  <si>
    <t xml:space="preserve">기타부채</t>
  </si>
  <si>
    <t xml:space="preserve">매각예정처분자산집단 관련 부채</t>
  </si>
  <si>
    <t xml:space="preserve">요구불상환지분</t>
  </si>
  <si>
    <t xml:space="preserve">자본</t>
  </si>
  <si>
    <t xml:space="preserve">지배지분자본</t>
  </si>
  <si>
    <t xml:space="preserve">Capital Stock</t>
  </si>
  <si>
    <t xml:space="preserve">자본금</t>
  </si>
  <si>
    <t xml:space="preserve">Hybrid Bond</t>
  </si>
  <si>
    <t xml:space="preserve">기타불입자본</t>
  </si>
  <si>
    <t xml:space="preserve">Capital Surplus</t>
  </si>
  <si>
    <t xml:space="preserve">이익잉여금</t>
  </si>
  <si>
    <t xml:space="preserve">Capital Adjustment</t>
  </si>
  <si>
    <t xml:space="preserve">기타포괄손익누계액</t>
  </si>
  <si>
    <t xml:space="preserve">Accumulated Other Comprehensive Income, Net of Taxes</t>
  </si>
  <si>
    <t xml:space="preserve">매각예정처분자산집단 관련 자본</t>
  </si>
  <si>
    <t xml:space="preserve">비지배지분자본</t>
  </si>
  <si>
    <t xml:space="preserve">부채및자본총계</t>
  </si>
  <si>
    <t xml:space="preserve">농협금융 연결 IS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</si>
  <si>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</si>
  <si>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YoY%</t>
  </si>
  <si>
    <r>
      <rPr>
        <sz val="11"/>
        <rFont val="돋움"/>
        <family val="3"/>
        <charset val="129"/>
      </rPr>
      <t xml:space="preserve">총영업이익 </t>
    </r>
    <r>
      <rPr>
        <sz val="11"/>
        <rFont val="Arial"/>
        <family val="2"/>
        <charset val="1"/>
      </rPr>
      <t xml:space="preserve">(a=b+c)</t>
    </r>
  </si>
  <si>
    <r>
      <rPr>
        <sz val="11"/>
        <rFont val="돋움"/>
        <family val="3"/>
        <charset val="129"/>
      </rPr>
      <t xml:space="preserve">이자이익 </t>
    </r>
    <r>
      <rPr>
        <sz val="11"/>
        <rFont val="Arial"/>
        <family val="2"/>
        <charset val="1"/>
      </rPr>
      <t xml:space="preserve">(b)</t>
    </r>
  </si>
  <si>
    <r>
      <rPr>
        <sz val="11"/>
        <rFont val="돋움"/>
        <family val="3"/>
        <charset val="129"/>
      </rPr>
      <t xml:space="preserve">비이자이익 </t>
    </r>
    <r>
      <rPr>
        <sz val="11"/>
        <rFont val="Arial"/>
        <family val="2"/>
        <charset val="1"/>
      </rPr>
      <t xml:space="preserve">(c)</t>
    </r>
  </si>
  <si>
    <t xml:space="preserve">기타손익</t>
  </si>
  <si>
    <r>
      <rPr>
        <sz val="11"/>
        <rFont val="돋움"/>
        <family val="3"/>
        <charset val="129"/>
      </rPr>
      <t xml:space="preserve">신용손실충당금전입액 </t>
    </r>
    <r>
      <rPr>
        <sz val="11"/>
        <rFont val="Arial"/>
        <family val="2"/>
        <charset val="1"/>
      </rPr>
      <t xml:space="preserve">(d)</t>
    </r>
  </si>
  <si>
    <r>
      <rPr>
        <sz val="11"/>
        <rFont val="돋움"/>
        <family val="3"/>
        <charset val="129"/>
      </rPr>
      <t xml:space="preserve">일반관리비 반영전 영업이익 </t>
    </r>
    <r>
      <rPr>
        <sz val="11"/>
        <rFont val="Arial"/>
        <family val="2"/>
        <charset val="1"/>
      </rPr>
      <t xml:space="preserve">(e=a-d)</t>
    </r>
  </si>
  <si>
    <r>
      <rPr>
        <sz val="11"/>
        <rFont val="돋움"/>
        <family val="3"/>
        <charset val="129"/>
      </rPr>
      <t xml:space="preserve">일반관리비 </t>
    </r>
    <r>
      <rPr>
        <sz val="11"/>
        <rFont val="Arial"/>
        <family val="2"/>
        <charset val="1"/>
      </rPr>
      <t xml:space="preserve">(f)</t>
    </r>
  </si>
  <si>
    <r>
      <rPr>
        <sz val="11"/>
        <rFont val="돋움"/>
        <family val="3"/>
        <charset val="129"/>
      </rPr>
      <t xml:space="preserve">영업이익 </t>
    </r>
    <r>
      <rPr>
        <sz val="11"/>
        <rFont val="Arial"/>
        <family val="2"/>
        <charset val="1"/>
      </rPr>
      <t xml:space="preserve">(g=e-f)</t>
    </r>
  </si>
  <si>
    <t xml:space="preserve">농업지원사업비(h)</t>
  </si>
  <si>
    <t xml:space="preserve">기타영업외이익(i)</t>
  </si>
  <si>
    <r>
      <rPr>
        <sz val="11"/>
        <rFont val="돋움"/>
        <family val="3"/>
        <charset val="129"/>
      </rPr>
      <t xml:space="preserve">세전이익 </t>
    </r>
    <r>
      <rPr>
        <sz val="11"/>
        <rFont val="Arial"/>
        <family val="2"/>
        <charset val="1"/>
      </rPr>
      <t xml:space="preserve">(j=g-h+i)</t>
    </r>
  </si>
  <si>
    <r>
      <rPr>
        <sz val="11"/>
        <rFont val="돋움"/>
        <family val="3"/>
        <charset val="129"/>
      </rPr>
      <t xml:space="preserve">법인세비용 </t>
    </r>
    <r>
      <rPr>
        <sz val="11"/>
        <rFont val="Arial"/>
        <family val="2"/>
        <charset val="1"/>
      </rPr>
      <t xml:space="preserve">(k)</t>
    </r>
  </si>
  <si>
    <t xml:space="preserve">중단영업손익 (l)</t>
  </si>
  <si>
    <r>
      <rPr>
        <sz val="11"/>
        <rFont val="돋움"/>
        <family val="3"/>
        <charset val="129"/>
      </rPr>
      <t xml:space="preserve">연결당기순이익 </t>
    </r>
    <r>
      <rPr>
        <sz val="11"/>
        <rFont val="Arial"/>
        <family val="2"/>
        <charset val="1"/>
      </rPr>
      <t xml:space="preserve">(m=j-k+l)</t>
    </r>
  </si>
  <si>
    <t xml:space="preserve">지배주주지분당기순이익</t>
  </si>
  <si>
    <t xml:space="preserve">비지배주주지분당기순이익</t>
  </si>
  <si>
    <t xml:space="preserve">농업지원사업비부담전당기순이익</t>
  </si>
  <si>
    <t xml:space="preserve">농업지원사업비부담전당기순이익(지배주주지분)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</si>
  <si>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</si>
  <si>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4Q12</t>
  </si>
  <si>
    <t xml:space="preserve">QoQ%</t>
  </si>
  <si>
    <t xml:space="preserve">법인세율</t>
  </si>
  <si>
    <t xml:space="preserve">공시기준 수익성</t>
  </si>
  <si>
    <t xml:space="preserve">자본평잔</t>
  </si>
  <si>
    <t xml:space="preserve">자산평잔</t>
  </si>
  <si>
    <t xml:space="preserve">ROA</t>
  </si>
  <si>
    <t xml:space="preserve">ROE</t>
  </si>
  <si>
    <r>
      <rPr>
        <sz val="10"/>
        <rFont val="돋움"/>
        <family val="3"/>
        <charset val="129"/>
      </rPr>
      <t xml:space="preserve">농지비전</t>
    </r>
    <r>
      <rPr>
        <sz val="10"/>
        <rFont val="Arial"/>
        <family val="2"/>
        <charset val="1"/>
      </rPr>
      <t xml:space="preserve">ROA</t>
    </r>
  </si>
  <si>
    <t xml:space="preserve">농지비전ROE</t>
  </si>
  <si>
    <t xml:space="preserve">검증</t>
  </si>
  <si>
    <t xml:space="preserve">지배주주지분기준 수익성</t>
  </si>
  <si>
    <t xml:space="preserve">농업지원사업비부담전손익</t>
  </si>
  <si>
    <t xml:space="preserve">총당기순이익기준농지비</t>
  </si>
  <si>
    <t xml:space="preserve">지배주주지분기준농지비</t>
  </si>
  <si>
    <t xml:space="preserve">NH투자증권지분율</t>
  </si>
  <si>
    <t xml:space="preserve">자산운용지분율</t>
  </si>
  <si>
    <t xml:space="preserve">농협증권지분율</t>
  </si>
  <si>
    <r>
      <rPr>
        <b val="true"/>
        <sz val="11"/>
        <rFont val="Arial Narrow"/>
        <family val="2"/>
        <charset val="1"/>
      </rPr>
      <t xml:space="preserve">(</t>
    </r>
    <r>
      <rPr>
        <b val="true"/>
        <sz val="11"/>
        <rFont val="돋움"/>
        <family val="3"/>
        <charset val="129"/>
      </rPr>
      <t xml:space="preserve">농협은행</t>
    </r>
    <r>
      <rPr>
        <b val="true"/>
        <sz val="11"/>
        <rFont val="Arial Narrow"/>
        <family val="2"/>
        <charset val="1"/>
      </rPr>
      <t xml:space="preserve">) </t>
    </r>
    <r>
      <rPr>
        <b val="true"/>
        <sz val="11"/>
        <rFont val="돋움"/>
        <family val="3"/>
        <charset val="129"/>
      </rPr>
      <t xml:space="preserve">지배주주지분기준 수익성</t>
    </r>
  </si>
  <si>
    <r>
      <rPr>
        <b val="true"/>
        <sz val="11"/>
        <rFont val="Arial Narrow"/>
        <family val="2"/>
        <charset val="1"/>
      </rPr>
      <t xml:space="preserve">(</t>
    </r>
    <r>
      <rPr>
        <b val="true"/>
        <sz val="11"/>
        <rFont val="돋움"/>
        <family val="3"/>
        <charset val="129"/>
      </rPr>
      <t xml:space="preserve">농협생명</t>
    </r>
    <r>
      <rPr>
        <b val="true"/>
        <sz val="11"/>
        <rFont val="Arial Narrow"/>
        <family val="2"/>
        <charset val="1"/>
      </rPr>
      <t xml:space="preserve">) </t>
    </r>
    <r>
      <rPr>
        <b val="true"/>
        <sz val="11"/>
        <rFont val="돋움"/>
        <family val="3"/>
        <charset val="129"/>
      </rPr>
      <t xml:space="preserve">지배주주지분기준 수익성</t>
    </r>
  </si>
  <si>
    <t xml:space="preserve">연결손익(부문별)Ⅰ</t>
  </si>
  <si>
    <t xml:space="preserve">[2020]</t>
  </si>
  <si>
    <r>
      <rPr>
        <b val="true"/>
        <sz val="11"/>
        <color rgb="FFFFFFFF"/>
        <rFont val="Arial"/>
        <family val="2"/>
        <charset val="1"/>
      </rPr>
      <t xml:space="preserve">(</t>
    </r>
    <r>
      <rPr>
        <b val="true"/>
        <sz val="11"/>
        <color rgb="FFFFFFFF"/>
        <rFont val="돋움"/>
        <family val="3"/>
        <charset val="129"/>
      </rPr>
      <t xml:space="preserve">단위 </t>
    </r>
    <r>
      <rPr>
        <b val="true"/>
        <sz val="11"/>
        <color rgb="FFFFFFFF"/>
        <rFont val="Arial"/>
        <family val="2"/>
        <charset val="1"/>
      </rPr>
      <t xml:space="preserve">: </t>
    </r>
    <r>
      <rPr>
        <b val="true"/>
        <sz val="11"/>
        <color rgb="FFFFFFFF"/>
        <rFont val="돋움"/>
        <family val="3"/>
        <charset val="129"/>
      </rPr>
      <t xml:space="preserve">억원</t>
    </r>
    <r>
      <rPr>
        <b val="true"/>
        <sz val="11"/>
        <color rgb="FFFFFFFF"/>
        <rFont val="Arial"/>
        <family val="2"/>
        <charset val="1"/>
      </rPr>
      <t xml:space="preserve">/</t>
    </r>
    <r>
      <rPr>
        <b val="true"/>
        <sz val="11"/>
        <color rgb="FFFFFFFF"/>
        <rFont val="돋움"/>
        <family val="3"/>
        <charset val="129"/>
      </rPr>
      <t xml:space="preserve">누적</t>
    </r>
    <r>
      <rPr>
        <b val="true"/>
        <sz val="11"/>
        <color rgb="FFFFFFFF"/>
        <rFont val="Arial"/>
        <family val="2"/>
        <charset val="1"/>
      </rPr>
      <t xml:space="preserve">)</t>
    </r>
  </si>
  <si>
    <t xml:space="preserve">은행부문</t>
  </si>
  <si>
    <t xml:space="preserve">비은행부문</t>
  </si>
  <si>
    <t xml:space="preserve">연결손익</t>
  </si>
  <si>
    <r>
      <rPr>
        <b val="true"/>
        <sz val="11"/>
        <color rgb="FFFFFFFF"/>
        <rFont val="Arial"/>
        <family val="2"/>
        <charset val="1"/>
      </rPr>
      <t xml:space="preserve">NH</t>
    </r>
    <r>
      <rPr>
        <b val="true"/>
        <sz val="11"/>
        <color rgb="FFFFFFFF"/>
        <rFont val="돋움"/>
        <family val="3"/>
        <charset val="129"/>
      </rPr>
      <t xml:space="preserve">투자증권</t>
    </r>
  </si>
  <si>
    <t xml:space="preserve">자산운용</t>
  </si>
  <si>
    <t xml:space="preserve">리츠운용</t>
  </si>
  <si>
    <t xml:space="preserve">벤처투자</t>
  </si>
  <si>
    <t xml:space="preserve">소계</t>
  </si>
  <si>
    <t xml:space="preserve">이자이익</t>
  </si>
  <si>
    <t xml:space="preserve">수수료이익</t>
  </si>
  <si>
    <t xml:space="preserve">보험손익</t>
  </si>
  <si>
    <t xml:space="preserve">기타영업손익</t>
  </si>
  <si>
    <t xml:space="preserve">지분법손익</t>
  </si>
  <si>
    <t xml:space="preserve">기타영업외손익</t>
  </si>
  <si>
    <t xml:space="preserve">법인세비용차감전순이익</t>
  </si>
  <si>
    <t xml:space="preserve">법인세비용</t>
  </si>
  <si>
    <t xml:space="preserve">비지배주주지분</t>
  </si>
  <si>
    <t xml:space="preserve">[3Q20]</t>
  </si>
  <si>
    <t xml:space="preserve">[2Q20]</t>
  </si>
  <si>
    <t xml:space="preserve">[1Q20]</t>
  </si>
  <si>
    <t xml:space="preserve">[2019]</t>
  </si>
  <si>
    <t xml:space="preserve">[3Q19]</t>
  </si>
  <si>
    <t xml:space="preserve">[2Q19]</t>
  </si>
  <si>
    <t xml:space="preserve">[1Q19]</t>
  </si>
  <si>
    <t xml:space="preserve">[2018]</t>
  </si>
  <si>
    <t xml:space="preserve">[3Q18]</t>
  </si>
  <si>
    <t xml:space="preserve">[2Q18]</t>
  </si>
  <si>
    <t xml:space="preserve">[1Q18]</t>
  </si>
  <si>
    <t xml:space="preserve">[2017]</t>
  </si>
  <si>
    <t xml:space="preserve">[3Q17]</t>
  </si>
  <si>
    <t xml:space="preserve">[2Q17]</t>
  </si>
  <si>
    <t xml:space="preserve">[1Q17]</t>
  </si>
  <si>
    <t xml:space="preserve">[2016]</t>
  </si>
  <si>
    <t xml:space="preserve">[3Q16]</t>
  </si>
  <si>
    <t xml:space="preserve">[2Q16]</t>
  </si>
  <si>
    <t xml:space="preserve">[1Q16]</t>
  </si>
  <si>
    <t xml:space="preserve">[2015]</t>
  </si>
  <si>
    <t xml:space="preserve">[3Q15]</t>
  </si>
  <si>
    <t xml:space="preserve">[2Q15]</t>
  </si>
  <si>
    <t xml:space="preserve">[1Q15]</t>
  </si>
  <si>
    <t xml:space="preserve">[2014]</t>
  </si>
  <si>
    <t xml:space="preserve">중단영업손익</t>
  </si>
  <si>
    <t xml:space="preserve">[2013]</t>
  </si>
  <si>
    <r>
      <rPr>
        <b val="true"/>
        <sz val="11"/>
        <color rgb="FFFFFFFF"/>
        <rFont val="Arial"/>
        <family val="2"/>
        <charset val="1"/>
      </rPr>
      <t xml:space="preserve">NH</t>
    </r>
    <r>
      <rPr>
        <b val="true"/>
        <sz val="11"/>
        <color rgb="FFFFFFFF"/>
        <rFont val="돋움"/>
        <family val="3"/>
        <charset val="129"/>
      </rPr>
      <t xml:space="preserve">농협증권</t>
    </r>
  </si>
  <si>
    <t xml:space="preserve">[2012]</t>
  </si>
  <si>
    <t xml:space="preserve">연결손익(관계사별) Ⅱ</t>
  </si>
  <si>
    <r>
      <rPr>
        <sz val="11"/>
        <rFont val="돋움"/>
        <family val="3"/>
        <charset val="129"/>
      </rPr>
      <t xml:space="preserve">은행부문</t>
    </r>
    <r>
      <rPr>
        <sz val="11"/>
        <rFont val="Arial"/>
        <family val="2"/>
        <charset val="1"/>
      </rPr>
      <t xml:space="preserve">(a)</t>
    </r>
  </si>
  <si>
    <r>
      <rPr>
        <sz val="11"/>
        <rFont val="돋움"/>
        <family val="3"/>
        <charset val="129"/>
      </rPr>
      <t xml:space="preserve">비은행부문</t>
    </r>
    <r>
      <rPr>
        <sz val="11"/>
        <rFont val="Arial"/>
        <family val="2"/>
        <charset val="1"/>
      </rPr>
      <t xml:space="preserve">(b)</t>
    </r>
  </si>
  <si>
    <t xml:space="preserve">(구)NH농협증권</t>
  </si>
  <si>
    <r>
      <rPr>
        <sz val="11"/>
        <rFont val="Arial"/>
        <family val="2"/>
        <charset val="1"/>
      </rPr>
      <t xml:space="preserve">NH</t>
    </r>
    <r>
      <rPr>
        <sz val="11"/>
        <rFont val="돋움"/>
        <family val="3"/>
        <charset val="129"/>
      </rPr>
      <t xml:space="preserve">투자증권</t>
    </r>
    <r>
      <rPr>
        <sz val="11"/>
        <rFont val="Arial"/>
        <family val="2"/>
        <charset val="1"/>
      </rPr>
      <t xml:space="preserve">(*)</t>
    </r>
  </si>
  <si>
    <r>
      <rPr>
        <sz val="11"/>
        <rFont val="Arial"/>
        <family val="2"/>
        <charset val="1"/>
      </rPr>
      <t xml:space="preserve">NH-Amundi</t>
    </r>
    <r>
      <rPr>
        <sz val="11"/>
        <rFont val="돋움"/>
        <family val="3"/>
        <charset val="129"/>
      </rPr>
      <t xml:space="preserve">자산운용</t>
    </r>
    <r>
      <rPr>
        <sz val="11"/>
        <rFont val="Arial"/>
        <family val="2"/>
        <charset val="1"/>
      </rPr>
      <t xml:space="preserve">(**)</t>
    </r>
  </si>
  <si>
    <r>
      <rPr>
        <sz val="11"/>
        <rFont val="돋움"/>
        <family val="3"/>
        <charset val="129"/>
      </rPr>
      <t xml:space="preserve">합계 </t>
    </r>
    <r>
      <rPr>
        <sz val="11"/>
        <rFont val="Arial"/>
        <family val="2"/>
        <charset val="1"/>
      </rPr>
      <t xml:space="preserve">(c=a+b)</t>
    </r>
  </si>
  <si>
    <t xml:space="preserve">연결조정</t>
  </si>
  <si>
    <t xml:space="preserve">비은행부문 손익기여도</t>
  </si>
  <si>
    <t xml:space="preserve">(*) 관계사별 손익에 지분율 감안</t>
  </si>
  <si>
    <t xml:space="preserve">(**) 지분법적용 공동기업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</si>
  <si>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:%)</t>
    </r>
  </si>
  <si>
    <t xml:space="preserve">농협연결(공시기준)*</t>
  </si>
  <si>
    <t xml:space="preserve">RoA</t>
  </si>
  <si>
    <t xml:space="preserve">RoE</t>
  </si>
  <si>
    <t xml:space="preserve">농업지원사업비 부담전 RoA</t>
  </si>
  <si>
    <t xml:space="preserve">농업지원사업비 부담전 RoE</t>
  </si>
  <si>
    <t xml:space="preserve">농협연결(지배주주기준)**</t>
  </si>
  <si>
    <t xml:space="preserve">농협은행(연결, 지배주주기준)</t>
  </si>
  <si>
    <t xml:space="preserve">농협생명(연결, 지배주주기준)</t>
  </si>
  <si>
    <t xml:space="preserve">NH투자증권(연결, 지배주주기준)</t>
  </si>
  <si>
    <r>
      <rPr>
        <b val="true"/>
        <sz val="11"/>
        <rFont val="Arial"/>
        <family val="2"/>
        <charset val="1"/>
      </rPr>
      <t xml:space="preserve">NH</t>
    </r>
    <r>
      <rPr>
        <b val="true"/>
        <sz val="11"/>
        <rFont val="돋움"/>
        <family val="3"/>
        <charset val="129"/>
      </rPr>
      <t xml:space="preserve">저축은행</t>
    </r>
  </si>
  <si>
    <r>
      <rPr>
        <b val="true"/>
        <sz val="11"/>
        <rFont val="Arial"/>
        <family val="2"/>
        <charset val="1"/>
      </rPr>
      <t xml:space="preserve">NH</t>
    </r>
    <r>
      <rPr>
        <b val="true"/>
        <sz val="11"/>
        <rFont val="돋움"/>
        <family val="3"/>
        <charset val="129"/>
      </rPr>
      <t xml:space="preserve">농협리츠운용</t>
    </r>
  </si>
  <si>
    <r>
      <rPr>
        <b val="true"/>
        <sz val="11"/>
        <rFont val="Arial"/>
        <family val="2"/>
        <charset val="1"/>
      </rPr>
      <t xml:space="preserve">NH</t>
    </r>
    <r>
      <rPr>
        <b val="true"/>
        <sz val="11"/>
        <rFont val="돋움"/>
        <family val="3"/>
        <charset val="129"/>
      </rPr>
      <t xml:space="preserve">벤처투자</t>
    </r>
  </si>
  <si>
    <r>
      <rPr>
        <b val="true"/>
        <sz val="11"/>
        <rFont val="Arial Narrow"/>
        <family val="2"/>
        <charset val="1"/>
      </rPr>
      <t xml:space="preserve">* ROA : </t>
    </r>
    <r>
      <rPr>
        <b val="true"/>
        <sz val="11"/>
        <rFont val="돋움"/>
        <family val="3"/>
        <charset val="129"/>
      </rPr>
      <t xml:space="preserve">총당기순이익</t>
    </r>
    <r>
      <rPr>
        <b val="true"/>
        <sz val="11"/>
        <rFont val="Arial Narrow"/>
        <family val="2"/>
        <charset val="1"/>
      </rPr>
      <t xml:space="preserve">/</t>
    </r>
    <r>
      <rPr>
        <b val="true"/>
        <sz val="11"/>
        <rFont val="돋움"/>
        <family val="3"/>
        <charset val="129"/>
      </rPr>
      <t xml:space="preserve">총자산</t>
    </r>
    <r>
      <rPr>
        <b val="true"/>
        <sz val="11"/>
        <rFont val="Arial Narrow"/>
        <family val="2"/>
        <charset val="1"/>
      </rPr>
      <t xml:space="preserve">(</t>
    </r>
    <r>
      <rPr>
        <b val="true"/>
        <sz val="11"/>
        <rFont val="돋움"/>
        <family val="3"/>
        <charset val="129"/>
      </rPr>
      <t xml:space="preserve">평균</t>
    </r>
    <r>
      <rPr>
        <b val="true"/>
        <sz val="11"/>
        <rFont val="Arial Narrow"/>
        <family val="2"/>
        <charset val="1"/>
      </rPr>
      <t xml:space="preserve">), ROE : </t>
    </r>
    <r>
      <rPr>
        <b val="true"/>
        <sz val="11"/>
        <rFont val="돋움"/>
        <family val="3"/>
        <charset val="129"/>
      </rPr>
      <t xml:space="preserve">총당기순이익</t>
    </r>
    <r>
      <rPr>
        <b val="true"/>
        <sz val="11"/>
        <rFont val="Arial Narrow"/>
        <family val="2"/>
        <charset val="1"/>
      </rPr>
      <t xml:space="preserve">/</t>
    </r>
    <r>
      <rPr>
        <b val="true"/>
        <sz val="11"/>
        <rFont val="돋움"/>
        <family val="3"/>
        <charset val="129"/>
      </rPr>
      <t xml:space="preserve">지배주주자본</t>
    </r>
    <r>
      <rPr>
        <b val="true"/>
        <sz val="11"/>
        <rFont val="Arial Narrow"/>
        <family val="2"/>
        <charset val="1"/>
      </rPr>
      <t xml:space="preserve">(</t>
    </r>
    <r>
      <rPr>
        <b val="true"/>
        <sz val="11"/>
        <rFont val="돋움"/>
        <family val="3"/>
        <charset val="129"/>
      </rPr>
      <t xml:space="preserve">평균</t>
    </r>
    <r>
      <rPr>
        <b val="true"/>
        <sz val="11"/>
        <rFont val="Arial Narrow"/>
        <family val="2"/>
        <charset val="1"/>
      </rPr>
      <t xml:space="preserve">)</t>
    </r>
  </si>
  <si>
    <r>
      <rPr>
        <b val="true"/>
        <sz val="11"/>
        <rFont val="Arial Narrow"/>
        <family val="2"/>
        <charset val="1"/>
      </rPr>
      <t xml:space="preserve">** ROA : </t>
    </r>
    <r>
      <rPr>
        <b val="true"/>
        <sz val="11"/>
        <rFont val="돋움"/>
        <family val="3"/>
        <charset val="129"/>
      </rPr>
      <t xml:space="preserve">지배주주당기순이익</t>
    </r>
    <r>
      <rPr>
        <b val="true"/>
        <sz val="11"/>
        <rFont val="Arial Narrow"/>
        <family val="2"/>
        <charset val="1"/>
      </rPr>
      <t xml:space="preserve">/</t>
    </r>
    <r>
      <rPr>
        <b val="true"/>
        <sz val="11"/>
        <rFont val="돋움"/>
        <family val="3"/>
        <charset val="129"/>
      </rPr>
      <t xml:space="preserve">총자산</t>
    </r>
    <r>
      <rPr>
        <b val="true"/>
        <sz val="11"/>
        <rFont val="Arial Narrow"/>
        <family val="2"/>
        <charset val="1"/>
      </rPr>
      <t xml:space="preserve">(</t>
    </r>
    <r>
      <rPr>
        <b val="true"/>
        <sz val="11"/>
        <rFont val="돋움"/>
        <family val="3"/>
        <charset val="129"/>
      </rPr>
      <t xml:space="preserve">평균</t>
    </r>
    <r>
      <rPr>
        <b val="true"/>
        <sz val="11"/>
        <rFont val="Arial Narrow"/>
        <family val="2"/>
        <charset val="1"/>
      </rPr>
      <t xml:space="preserve">), ROE : </t>
    </r>
    <r>
      <rPr>
        <b val="true"/>
        <sz val="11"/>
        <rFont val="돋움"/>
        <family val="3"/>
        <charset val="129"/>
      </rPr>
      <t xml:space="preserve">지배주주당기순이익</t>
    </r>
    <r>
      <rPr>
        <b val="true"/>
        <sz val="11"/>
        <rFont val="Arial Narrow"/>
        <family val="2"/>
        <charset val="1"/>
      </rPr>
      <t xml:space="preserve">/</t>
    </r>
    <r>
      <rPr>
        <b val="true"/>
        <sz val="11"/>
        <rFont val="돋움"/>
        <family val="3"/>
        <charset val="129"/>
      </rPr>
      <t xml:space="preserve">지배주주자본</t>
    </r>
    <r>
      <rPr>
        <b val="true"/>
        <sz val="11"/>
        <rFont val="Arial Narrow"/>
        <family val="2"/>
        <charset val="1"/>
      </rPr>
      <t xml:space="preserve">(</t>
    </r>
    <r>
      <rPr>
        <b val="true"/>
        <sz val="11"/>
        <rFont val="돋움"/>
        <family val="3"/>
        <charset val="129"/>
      </rPr>
      <t xml:space="preserve">평균</t>
    </r>
    <r>
      <rPr>
        <b val="true"/>
        <sz val="11"/>
        <rFont val="Arial Narrow"/>
        <family val="2"/>
        <charset val="1"/>
      </rPr>
      <t xml:space="preserve">)</t>
    </r>
  </si>
  <si>
    <t xml:space="preserve">농협금융</t>
  </si>
  <si>
    <t xml:space="preserve">수수료부문</t>
  </si>
  <si>
    <t xml:space="preserve">유가증권관련손익</t>
  </si>
  <si>
    <t xml:space="preserve">외환매매/파생</t>
  </si>
  <si>
    <r>
      <rPr>
        <sz val="10"/>
        <rFont val="Arial"/>
        <family val="2"/>
        <charset val="1"/>
      </rPr>
      <t xml:space="preserve">  (</t>
    </r>
    <r>
      <rPr>
        <sz val="10"/>
        <rFont val="돋움"/>
        <family val="3"/>
        <charset val="129"/>
      </rPr>
      <t xml:space="preserve">기금출연료</t>
    </r>
    <r>
      <rPr>
        <sz val="10"/>
        <rFont val="Arial"/>
        <family val="2"/>
        <charset val="1"/>
      </rPr>
      <t xml:space="preserve">)</t>
    </r>
  </si>
  <si>
    <r>
      <rPr>
        <sz val="10"/>
        <rFont val="Arial"/>
        <family val="2"/>
        <charset val="1"/>
      </rPr>
      <t xml:space="preserve">  (</t>
    </r>
    <r>
      <rPr>
        <sz val="10"/>
        <rFont val="돋움"/>
        <family val="3"/>
        <charset val="129"/>
      </rPr>
      <t xml:space="preserve">위탁업무지급수수료</t>
    </r>
    <r>
      <rPr>
        <sz val="10"/>
        <rFont val="Arial"/>
        <family val="2"/>
        <charset val="1"/>
      </rPr>
      <t xml:space="preserve">)</t>
    </r>
  </si>
  <si>
    <r>
      <rPr>
        <sz val="10"/>
        <rFont val="Arial"/>
        <family val="2"/>
        <charset val="1"/>
      </rPr>
      <t xml:space="preserve">  (</t>
    </r>
    <r>
      <rPr>
        <sz val="10"/>
        <rFont val="돋움"/>
        <family val="3"/>
        <charset val="129"/>
      </rPr>
      <t xml:space="preserve">위탁업무</t>
    </r>
    <r>
      <rPr>
        <sz val="10"/>
        <rFont val="Arial"/>
        <family val="2"/>
        <charset val="1"/>
      </rPr>
      <t xml:space="preserve">)</t>
    </r>
  </si>
  <si>
    <t xml:space="preserve">순수수료손익</t>
  </si>
  <si>
    <t xml:space="preserve">단기매매금융상품관련손익</t>
  </si>
  <si>
    <t xml:space="preserve">당기손익인식지정금융상품관련손익</t>
  </si>
  <si>
    <t xml:space="preserve">금융투자자산손익</t>
  </si>
  <si>
    <t xml:space="preserve">파생상품관련이익</t>
  </si>
  <si>
    <t xml:space="preserve">공정가액위험회피회계관련이익</t>
  </si>
  <si>
    <t xml:space="preserve">환율변동이익</t>
  </si>
  <si>
    <t xml:space="preserve">파생상품관련손실</t>
  </si>
  <si>
    <t xml:space="preserve">공정가액위험회피회계관련손실</t>
  </si>
  <si>
    <t xml:space="preserve">환율변동손실</t>
  </si>
  <si>
    <r>
      <rPr>
        <sz val="10"/>
        <rFont val="돋움"/>
        <family val="3"/>
        <charset val="129"/>
      </rPr>
      <t xml:space="preserve">외환매매</t>
    </r>
    <r>
      <rPr>
        <sz val="10"/>
        <rFont val="Arial"/>
        <family val="2"/>
        <charset val="1"/>
      </rPr>
      <t xml:space="preserve">/</t>
    </r>
    <r>
      <rPr>
        <sz val="10"/>
        <rFont val="돋움"/>
        <family val="3"/>
        <charset val="129"/>
      </rPr>
      <t xml:space="preserve">파생</t>
    </r>
  </si>
  <si>
    <t xml:space="preserve">보험부문</t>
  </si>
  <si>
    <t xml:space="preserve">연결 일반관리비</t>
  </si>
  <si>
    <t xml:space="preserve">종업원관련비용</t>
  </si>
  <si>
    <t xml:space="preserve">종업원급여</t>
  </si>
  <si>
    <t xml:space="preserve">퇴직급여</t>
  </si>
  <si>
    <t xml:space="preserve">해고급여</t>
  </si>
  <si>
    <t xml:space="preserve">복리후생비</t>
  </si>
  <si>
    <t xml:space="preserve">감가상각비 및 기타상각비</t>
  </si>
  <si>
    <t xml:space="preserve">기타판매비와관리비</t>
  </si>
  <si>
    <t xml:space="preserve">일반관리비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</si>
  <si>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백만원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</si>
  <si>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1Q11</t>
  </si>
  <si>
    <t xml:space="preserve">1H11</t>
  </si>
  <si>
    <t xml:space="preserve">3Q11</t>
  </si>
  <si>
    <t xml:space="preserve">FY11</t>
  </si>
  <si>
    <t xml:space="preserve">4Q19</t>
  </si>
  <si>
    <t xml:space="preserve">NH선물</t>
  </si>
  <si>
    <t xml:space="preserve">NH리츠운용</t>
  </si>
  <si>
    <t xml:space="preserve">NH헤지자산운용</t>
  </si>
  <si>
    <t xml:space="preserve">NH벤처투자</t>
  </si>
  <si>
    <t xml:space="preserve">우리아비바생명</t>
  </si>
  <si>
    <t xml:space="preserve">합계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</si>
  <si>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</si>
  <si>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4Q20</t>
  </si>
  <si>
    <t xml:space="preserve">증권연결농지비</t>
  </si>
  <si>
    <t xml:space="preserve">증권연결농지비전손익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</si>
  <si>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누계</t>
    </r>
    <r>
      <rPr>
        <b val="true"/>
        <sz val="12"/>
        <color rgb="FFFFFFFF"/>
        <rFont val="Arial"/>
        <family val="2"/>
        <charset val="1"/>
      </rPr>
      <t xml:space="preserve">, </t>
    </r>
    <r>
      <rPr>
        <b val="true"/>
        <sz val="12"/>
        <color rgb="FFFFFFFF"/>
        <rFont val="돋움"/>
        <family val="3"/>
        <charset val="129"/>
      </rPr>
      <t xml:space="preserve">백만원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</si>
  <si>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YTD%</t>
  </si>
  <si>
    <t xml:space="preserve">농협금융 계</t>
  </si>
  <si>
    <t xml:space="preserve">원화대출채권</t>
  </si>
  <si>
    <t xml:space="preserve">기업</t>
  </si>
  <si>
    <t xml:space="preserve">가계</t>
  </si>
  <si>
    <t xml:space="preserve">공공</t>
  </si>
  <si>
    <t xml:space="preserve">통합</t>
  </si>
  <si>
    <t xml:space="preserve">외화대출채권</t>
  </si>
  <si>
    <t xml:space="preserve">기타대출채권</t>
  </si>
  <si>
    <t xml:space="preserve">신용카드채권</t>
  </si>
  <si>
    <t xml:space="preserve">대손충당금 등 차감항목</t>
  </si>
  <si>
    <t xml:space="preserve">대출채권 순장부가액</t>
  </si>
  <si>
    <r>
      <rPr>
        <b val="true"/>
        <sz val="11"/>
        <rFont val="Arial"/>
        <family val="2"/>
        <charset val="1"/>
      </rPr>
      <t xml:space="preserve">NH</t>
    </r>
    <r>
      <rPr>
        <b val="true"/>
        <sz val="11"/>
        <rFont val="돋움"/>
        <family val="3"/>
        <charset val="129"/>
      </rPr>
      <t xml:space="preserve">투자증권</t>
    </r>
  </si>
  <si>
    <t xml:space="preserve">단위:백만원</t>
  </si>
  <si>
    <t xml:space="preserve">대출채권및수취채권순장부금액합계</t>
  </si>
  <si>
    <t xml:space="preserve">수취채권 순장부금액</t>
  </si>
  <si>
    <r>
      <rPr>
        <sz val="11"/>
        <rFont val="Arial"/>
        <family val="2"/>
        <charset val="1"/>
      </rPr>
      <t xml:space="preserve">(</t>
    </r>
    <r>
      <rPr>
        <sz val="11"/>
        <rFont val="돋움"/>
        <family val="3"/>
        <charset val="129"/>
      </rPr>
      <t xml:space="preserve">현재가치할인차금</t>
    </r>
    <r>
      <rPr>
        <sz val="11"/>
        <rFont val="Arial"/>
        <family val="2"/>
        <charset val="1"/>
      </rPr>
      <t xml:space="preserve">-</t>
    </r>
    <r>
      <rPr>
        <sz val="11"/>
        <rFont val="돋움"/>
        <family val="3"/>
        <charset val="129"/>
      </rPr>
      <t xml:space="preserve">수취채권</t>
    </r>
    <r>
      <rPr>
        <sz val="11"/>
        <rFont val="Arial"/>
        <family val="2"/>
        <charset val="1"/>
      </rPr>
      <t xml:space="preserve">)</t>
    </r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</si>
  <si>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누계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</si>
  <si>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요구불예금</t>
  </si>
  <si>
    <t xml:space="preserve">기한부예금</t>
  </si>
  <si>
    <t xml:space="preserve">양도성예금증서</t>
  </si>
  <si>
    <t xml:space="preserve">증권예수금</t>
  </si>
  <si>
    <t xml:space="preserve">원화예수금</t>
  </si>
  <si>
    <t xml:space="preserve">외화예수금</t>
  </si>
  <si>
    <r>
      <rPr>
        <b val="true"/>
        <sz val="11"/>
        <color rgb="FF000000"/>
        <rFont val="Arial"/>
        <family val="2"/>
        <charset val="1"/>
      </rPr>
      <t xml:space="preserve">NH</t>
    </r>
    <r>
      <rPr>
        <b val="true"/>
        <sz val="11"/>
        <color rgb="FF000000"/>
        <rFont val="돋움"/>
        <family val="3"/>
        <charset val="129"/>
      </rPr>
      <t xml:space="preserve">투자증권</t>
    </r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</si>
  <si>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, %)</t>
    </r>
  </si>
  <si>
    <t xml:space="preserve">위험가중자산(a)</t>
  </si>
  <si>
    <t xml:space="preserve">총자본(b)</t>
  </si>
  <si>
    <t xml:space="preserve">보통주자본(d)</t>
  </si>
  <si>
    <t xml:space="preserve">기본자본(c)</t>
  </si>
  <si>
    <t xml:space="preserve">총자본비율(b/a)(*)</t>
  </si>
  <si>
    <t xml:space="preserve">보통주자본비율(d/a)</t>
  </si>
  <si>
    <t xml:space="preserve">기본자본비율(c/a)</t>
  </si>
  <si>
    <t xml:space="preserve">레버리지비율</t>
  </si>
  <si>
    <t xml:space="preserve">(*) '13.3분기까지는 바젤Ⅰ으로 산출, '13.4분기부터 바젤Ⅲ으로 산출</t>
  </si>
  <si>
    <t xml:space="preserve">(단위 : 억원, %)</t>
  </si>
  <si>
    <t xml:space="preserve">2020 </t>
  </si>
  <si>
    <t xml:space="preserve">농협은행(*)</t>
  </si>
  <si>
    <t xml:space="preserve">단순기본자본비율</t>
  </si>
  <si>
    <t xml:space="preserve">지급여력비율</t>
  </si>
  <si>
    <t xml:space="preserve">NH투자증권(**)</t>
  </si>
  <si>
    <t xml:space="preserve">순자본비율</t>
  </si>
  <si>
    <t xml:space="preserve">(구)농협증권</t>
  </si>
  <si>
    <t xml:space="preserve">영업용순자본비율</t>
  </si>
  <si>
    <t xml:space="preserve">NH-Amundi자산운용(***)</t>
  </si>
  <si>
    <t xml:space="preserve">자기자본(억원)</t>
  </si>
  <si>
    <t xml:space="preserve">최소영업순자본액(억원)</t>
  </si>
  <si>
    <t xml:space="preserve">조정자기자본비율</t>
  </si>
  <si>
    <t xml:space="preserve">자기자본비율</t>
  </si>
  <si>
    <r>
      <rPr>
        <sz val="11"/>
        <rFont val="Arial Narrow"/>
        <family val="2"/>
        <charset val="1"/>
      </rPr>
      <t xml:space="preserve"> (**) '14</t>
    </r>
    <r>
      <rPr>
        <sz val="11"/>
        <rFont val="돋움"/>
        <family val="3"/>
        <charset val="129"/>
      </rPr>
      <t xml:space="preserve">년 까지는 영업용순자본비율로 산출</t>
    </r>
    <r>
      <rPr>
        <sz val="11"/>
        <rFont val="Arial Narrow"/>
        <family val="2"/>
        <charset val="1"/>
      </rPr>
      <t xml:space="preserve">, '15</t>
    </r>
    <r>
      <rPr>
        <sz val="11"/>
        <rFont val="돋움"/>
        <family val="3"/>
        <charset val="129"/>
      </rPr>
      <t xml:space="preserve">년 </t>
    </r>
    <r>
      <rPr>
        <sz val="11"/>
        <rFont val="Arial Narrow"/>
        <family val="2"/>
        <charset val="1"/>
      </rPr>
      <t xml:space="preserve">1</t>
    </r>
    <r>
      <rPr>
        <sz val="11"/>
        <rFont val="돋움"/>
        <family val="3"/>
        <charset val="129"/>
      </rPr>
      <t xml:space="preserve">분기 부터 순자본비율로 산출</t>
    </r>
  </si>
  <si>
    <r>
      <rPr>
        <sz val="11"/>
        <rFont val="Arial Narrow"/>
        <family val="2"/>
        <charset val="1"/>
      </rPr>
      <t xml:space="preserve"> (***) '15</t>
    </r>
    <r>
      <rPr>
        <sz val="11"/>
        <rFont val="돋움"/>
        <family val="3"/>
        <charset val="129"/>
      </rPr>
      <t xml:space="preserve">년 </t>
    </r>
    <r>
      <rPr>
        <sz val="11"/>
        <rFont val="Arial Narrow"/>
        <family val="2"/>
        <charset val="1"/>
      </rPr>
      <t xml:space="preserve">1</t>
    </r>
    <r>
      <rPr>
        <sz val="11"/>
        <rFont val="돋움"/>
        <family val="3"/>
        <charset val="129"/>
      </rPr>
      <t xml:space="preserve">분기까지 영업용순자본비율로 산출</t>
    </r>
    <r>
      <rPr>
        <sz val="11"/>
        <rFont val="Arial Narrow"/>
        <family val="2"/>
        <charset val="1"/>
      </rPr>
      <t xml:space="preserve">, '15</t>
    </r>
    <r>
      <rPr>
        <sz val="11"/>
        <rFont val="돋움"/>
        <family val="3"/>
        <charset val="129"/>
      </rPr>
      <t xml:space="preserve">년 </t>
    </r>
    <r>
      <rPr>
        <sz val="11"/>
        <rFont val="Arial Narrow"/>
        <family val="2"/>
        <charset val="1"/>
      </rPr>
      <t xml:space="preserve">2</t>
    </r>
    <r>
      <rPr>
        <sz val="11"/>
        <rFont val="돋움"/>
        <family val="3"/>
        <charset val="129"/>
      </rPr>
      <t xml:space="preserve">분기 부터 최소영업자본액 제도 도입</t>
    </r>
  </si>
  <si>
    <t xml:space="preserve">농협연결</t>
  </si>
  <si>
    <t xml:space="preserve">총여신</t>
  </si>
  <si>
    <t xml:space="preserve">무수익여신</t>
  </si>
  <si>
    <t xml:space="preserve">고정이하분류여신</t>
  </si>
  <si>
    <t xml:space="preserve">순고정이하분류여신</t>
  </si>
  <si>
    <t xml:space="preserve">대손충당금</t>
  </si>
  <si>
    <t xml:space="preserve">대손준비금</t>
  </si>
  <si>
    <t xml:space="preserve">농협은행(별도)</t>
  </si>
  <si>
    <t xml:space="preserve">     은행계정</t>
  </si>
  <si>
    <t xml:space="preserve">     신탁계정</t>
  </si>
  <si>
    <t xml:space="preserve">(건전성분류)</t>
  </si>
  <si>
    <t xml:space="preserve">     고정</t>
  </si>
  <si>
    <t xml:space="preserve">     회수의문</t>
  </si>
  <si>
    <t xml:space="preserve">     추정손실</t>
  </si>
  <si>
    <t xml:space="preserve">농협생명(별도)</t>
  </si>
  <si>
    <t xml:space="preserve">농협손해(별도)</t>
  </si>
  <si>
    <t xml:space="preserve">NH투자증권(별도)</t>
  </si>
  <si>
    <t xml:space="preserve">농협캐피탈(별도)</t>
  </si>
  <si>
    <t xml:space="preserve">                    -</t>
  </si>
  <si>
    <t xml:space="preserve">NH저축은행(별도)</t>
  </si>
  <si>
    <t xml:space="preserve">.</t>
  </si>
  <si>
    <t xml:space="preserve">NH벤처투자(별도)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</si>
  <si>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%)</t>
    </r>
  </si>
  <si>
    <t xml:space="preserve">무수익여신비율</t>
  </si>
  <si>
    <t xml:space="preserve">대손충당금적립비율*</t>
  </si>
  <si>
    <r>
      <rPr>
        <sz val="11"/>
        <rFont val="Arial Narrow"/>
        <family val="2"/>
        <charset val="1"/>
      </rPr>
      <t xml:space="preserve">(*) </t>
    </r>
    <r>
      <rPr>
        <sz val="11"/>
        <rFont val="돋움"/>
        <family val="3"/>
        <charset val="129"/>
      </rPr>
      <t xml:space="preserve">대손준비금 차감 기준</t>
    </r>
  </si>
  <si>
    <t xml:space="preserve">농협은행 연결BS</t>
  </si>
  <si>
    <t xml:space="preserve">대출채권및수취채권</t>
  </si>
  <si>
    <t xml:space="preserve">관계기업투자</t>
  </si>
  <si>
    <t xml:space="preserve">기타자본구성요소</t>
  </si>
  <si>
    <t xml:space="preserve">농협은행 연결 IS</t>
  </si>
  <si>
    <r>
      <rPr>
        <sz val="11"/>
        <rFont val="돋움"/>
        <family val="3"/>
        <charset val="129"/>
      </rPr>
      <t xml:space="preserve">연결당기순이익 </t>
    </r>
    <r>
      <rPr>
        <sz val="11"/>
        <rFont val="Arial"/>
        <family val="2"/>
        <charset val="1"/>
      </rPr>
      <t xml:space="preserve">(m=j-k)</t>
    </r>
  </si>
  <si>
    <t xml:space="preserve">농협은행 이자이익/NIM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</si>
  <si>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, % 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</si>
  <si>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이자수익자산(평잔)</t>
  </si>
  <si>
    <t xml:space="preserve">이자수익</t>
  </si>
  <si>
    <t xml:space="preserve">운용수익률</t>
  </si>
  <si>
    <t xml:space="preserve">이자비용부채(평잔)</t>
  </si>
  <si>
    <t xml:space="preserve">이자비용</t>
  </si>
  <si>
    <t xml:space="preserve">조달비용률</t>
  </si>
  <si>
    <t xml:space="preserve">순이자스프레드</t>
  </si>
  <si>
    <t xml:space="preserve">*순이자마진(카드포함)</t>
  </si>
  <si>
    <t xml:space="preserve">순이자마진(카드제외)</t>
  </si>
  <si>
    <r>
      <rPr>
        <sz val="11"/>
        <rFont val="Arial"/>
        <family val="2"/>
        <charset val="1"/>
      </rPr>
      <t xml:space="preserve">(*) </t>
    </r>
    <r>
      <rPr>
        <sz val="11"/>
        <rFont val="돋움"/>
        <family val="3"/>
        <charset val="129"/>
      </rPr>
      <t xml:space="preserve">그룹 </t>
    </r>
    <r>
      <rPr>
        <sz val="11"/>
        <rFont val="Arial"/>
        <family val="2"/>
        <charset val="1"/>
      </rPr>
      <t xml:space="preserve">nim</t>
    </r>
    <r>
      <rPr>
        <sz val="11"/>
        <rFont val="돋움"/>
        <family val="3"/>
        <charset val="129"/>
      </rPr>
      <t xml:space="preserve">과 동일</t>
    </r>
    <r>
      <rPr>
        <sz val="11"/>
        <rFont val="Arial"/>
        <family val="2"/>
        <charset val="1"/>
      </rPr>
      <t xml:space="preserve">, '16.1</t>
    </r>
    <r>
      <rPr>
        <sz val="11"/>
        <rFont val="돋움"/>
        <family val="3"/>
        <charset val="129"/>
      </rPr>
      <t xml:space="preserve">분기 이후 체크카드 가맹점수수료 제외후 산출</t>
    </r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</si>
  <si>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, % 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</si>
  <si>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돋움"/>
        <family val="3"/>
        <charset val="129"/>
      </rPr>
      <t xml:space="preserve">자산건전성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, %)</t>
    </r>
  </si>
  <si>
    <t xml:space="preserve">무수익분류여신</t>
  </si>
  <si>
    <r>
      <rPr>
        <b val="true"/>
        <sz val="12"/>
        <color rgb="FFFFFFFF"/>
        <rFont val="돋움"/>
        <family val="3"/>
        <charset val="129"/>
      </rPr>
      <t xml:space="preserve">충당금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</si>
  <si>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충당금</t>
  </si>
  <si>
    <t xml:space="preserve">대손충당금적립비율(*)</t>
  </si>
  <si>
    <r>
      <rPr>
        <b val="true"/>
        <sz val="12"/>
        <color rgb="FFFFFFFF"/>
        <rFont val="돋움"/>
        <family val="3"/>
        <charset val="129"/>
      </rPr>
      <t xml:space="preserve">대손상각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</si>
  <si>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대손상각</t>
  </si>
  <si>
    <t xml:space="preserve">카드</t>
  </si>
  <si>
    <t xml:space="preserve">매각</t>
  </si>
  <si>
    <r>
      <rPr>
        <b val="true"/>
        <sz val="12"/>
        <color rgb="FFFFFFFF"/>
        <rFont val="돋움"/>
        <family val="3"/>
        <charset val="129"/>
      </rPr>
      <t xml:space="preserve">연체율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%)</t>
    </r>
  </si>
  <si>
    <t xml:space="preserve">연체율</t>
  </si>
  <si>
    <t xml:space="preserve">중소기업</t>
  </si>
  <si>
    <t xml:space="preserve">대기업</t>
  </si>
  <si>
    <r>
      <rPr>
        <b val="true"/>
        <sz val="12"/>
        <color rgb="FFFFFFFF"/>
        <rFont val="돋움"/>
        <family val="3"/>
        <charset val="129"/>
      </rPr>
      <t xml:space="preserve">자본적정성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, %)</t>
    </r>
  </si>
  <si>
    <t xml:space="preserve">위험가중자산</t>
  </si>
  <si>
    <t xml:space="preserve">총자본</t>
  </si>
  <si>
    <t xml:space="preserve">보통주자본</t>
  </si>
  <si>
    <t xml:space="preserve">기본자본</t>
  </si>
  <si>
    <r>
      <rPr>
        <b val="true"/>
        <sz val="12"/>
        <color rgb="FFFFFFFF"/>
        <rFont val="돋움"/>
        <family val="3"/>
        <charset val="129"/>
      </rPr>
      <t xml:space="preserve">일반관리비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</si>
  <si>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감가상각비</t>
  </si>
  <si>
    <r>
      <rPr>
        <b val="true"/>
        <sz val="12"/>
        <color rgb="FFFFFFFF"/>
        <rFont val="돋움"/>
        <family val="3"/>
        <charset val="129"/>
      </rPr>
      <t xml:space="preserve">수수료이익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별도</t>
    </r>
    <r>
      <rPr>
        <b val="true"/>
        <sz val="12"/>
        <color rgb="FFFFFFFF"/>
        <rFont val="Arial"/>
        <family val="2"/>
        <charset val="1"/>
      </rPr>
      <t xml:space="preserve">, 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</si>
  <si>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신탁</t>
  </si>
  <si>
    <t xml:space="preserve">외환</t>
  </si>
  <si>
    <t xml:space="preserve">펀드</t>
  </si>
  <si>
    <t xml:space="preserve">방카</t>
  </si>
  <si>
    <t xml:space="preserve">전자금융</t>
  </si>
  <si>
    <r>
      <rPr>
        <b val="true"/>
        <sz val="12"/>
        <color rgb="FFFFFFFF"/>
        <rFont val="돋움"/>
        <family val="3"/>
        <charset val="129"/>
      </rPr>
      <t xml:space="preserve">원화대출금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별도</t>
    </r>
    <r>
      <rPr>
        <b val="true"/>
        <sz val="12"/>
        <color rgb="FFFFFFFF"/>
        <rFont val="Arial"/>
        <family val="2"/>
        <charset val="1"/>
      </rPr>
      <t xml:space="preserve">, 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</si>
  <si>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YoY</t>
  </si>
  <si>
    <t xml:space="preserve">원화대출금</t>
  </si>
  <si>
    <t xml:space="preserve">일반자금</t>
  </si>
  <si>
    <t xml:space="preserve">주택</t>
  </si>
  <si>
    <t xml:space="preserve">일반</t>
  </si>
  <si>
    <t xml:space="preserve">(SOHO)</t>
  </si>
  <si>
    <t xml:space="preserve">공공기타</t>
  </si>
  <si>
    <t xml:space="preserve">정책자금</t>
  </si>
  <si>
    <r>
      <rPr>
        <b val="true"/>
        <sz val="12"/>
        <color rgb="FFFFFFFF"/>
        <rFont val="돋움"/>
        <family val="3"/>
        <charset val="129"/>
      </rPr>
      <t xml:space="preserve">예수금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별도</t>
    </r>
    <r>
      <rPr>
        <b val="true"/>
        <sz val="12"/>
        <color rgb="FFFFFFFF"/>
        <rFont val="Arial"/>
        <family val="2"/>
        <charset val="1"/>
      </rPr>
      <t xml:space="preserve">, 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</si>
  <si>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예수금 계</t>
  </si>
  <si>
    <t xml:space="preserve"> 원화예수금</t>
  </si>
  <si>
    <t xml:space="preserve">수시입출식예금</t>
  </si>
  <si>
    <t xml:space="preserve">저축성예금</t>
  </si>
  <si>
    <t xml:space="preserve">정기예금</t>
  </si>
  <si>
    <r>
      <rPr>
        <sz val="11"/>
        <rFont val="돋움"/>
        <family val="3"/>
        <charset val="129"/>
      </rPr>
      <t xml:space="preserve">적립식</t>
    </r>
    <r>
      <rPr>
        <sz val="11"/>
        <rFont val="Arial"/>
        <family val="2"/>
        <charset val="1"/>
      </rPr>
      <t xml:space="preserve">/</t>
    </r>
    <r>
      <rPr>
        <sz val="11"/>
        <rFont val="돋움"/>
        <family val="3"/>
        <charset val="129"/>
      </rPr>
      <t xml:space="preserve">기타</t>
    </r>
  </si>
  <si>
    <t xml:space="preserve">농협생명 </t>
  </si>
  <si>
    <r>
      <rPr>
        <b val="true"/>
        <sz val="12"/>
        <color rgb="FFFFFFFF"/>
        <rFont val="돋움"/>
        <family val="3"/>
        <charset val="129"/>
      </rPr>
      <t xml:space="preserve">연결기준 손익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</si>
  <si>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세전이익</t>
  </si>
  <si>
    <t xml:space="preserve">농업지원사업비 부담전 당기순이익</t>
  </si>
  <si>
    <r>
      <rPr>
        <b val="true"/>
        <sz val="12"/>
        <color rgb="FFFFFFFF"/>
        <rFont val="돋움"/>
        <family val="3"/>
        <charset val="129"/>
      </rPr>
      <t xml:space="preserve">연결기준 손익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</si>
  <si>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돋움"/>
        <family val="3"/>
        <charset val="129"/>
      </rPr>
      <t xml:space="preserve">연결 </t>
    </r>
    <r>
      <rPr>
        <b val="true"/>
        <sz val="12"/>
        <color rgb="FFFFFFFF"/>
        <rFont val="Arial"/>
        <family val="2"/>
        <charset val="1"/>
      </rPr>
      <t xml:space="preserve">BS 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</si>
  <si>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돋움"/>
        <family val="3"/>
        <charset val="129"/>
      </rPr>
      <t xml:space="preserve">별도재무제표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</si>
  <si>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당기순이익(누적)</t>
  </si>
  <si>
    <t xml:space="preserve">농업지원사업비 부담전 당기순이익(누적)</t>
  </si>
  <si>
    <r>
      <rPr>
        <b val="true"/>
        <sz val="12"/>
        <color rgb="FFFFFFFF"/>
        <rFont val="돋움"/>
        <family val="3"/>
        <charset val="129"/>
      </rPr>
      <t xml:space="preserve">사업량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</si>
  <si>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운용자산</t>
  </si>
  <si>
    <t xml:space="preserve">수입보험료</t>
  </si>
  <si>
    <t xml:space="preserve">초회보험료</t>
  </si>
  <si>
    <r>
      <rPr>
        <b val="true"/>
        <sz val="12"/>
        <color rgb="FFFFFFFF"/>
        <rFont val="돋움"/>
        <family val="3"/>
        <charset val="129"/>
      </rPr>
      <t xml:space="preserve">주요경영비율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%)</t>
    </r>
  </si>
  <si>
    <t xml:space="preserve">신계약률</t>
  </si>
  <si>
    <t xml:space="preserve">사업비율</t>
  </si>
  <si>
    <t xml:space="preserve">자산운용률</t>
  </si>
  <si>
    <t xml:space="preserve">운용자산이익율</t>
  </si>
  <si>
    <r>
      <rPr>
        <b val="true"/>
        <sz val="12"/>
        <color rgb="FFFFFFFF"/>
        <rFont val="돋움"/>
        <family val="3"/>
        <charset val="129"/>
      </rPr>
      <t xml:space="preserve">연결손익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</si>
  <si>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돋움"/>
        <family val="3"/>
        <charset val="129"/>
      </rPr>
      <t xml:space="preserve">연결 손익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</si>
  <si>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QoQ</t>
  </si>
  <si>
    <t xml:space="preserve">원수보험료</t>
  </si>
  <si>
    <t xml:space="preserve">손해율</t>
  </si>
  <si>
    <t xml:space="preserve">손해 수익성</t>
  </si>
  <si>
    <r>
      <rPr>
        <b val="true"/>
        <sz val="12"/>
        <color rgb="FFFFFFFF"/>
        <rFont val="돋움"/>
        <family val="3"/>
        <charset val="129"/>
      </rPr>
      <t xml:space="preserve">연결 </t>
    </r>
    <r>
      <rPr>
        <b val="true"/>
        <sz val="12"/>
        <color rgb="FFFFFFFF"/>
        <rFont val="Arial"/>
        <family val="2"/>
        <charset val="1"/>
      </rPr>
      <t xml:space="preserve">IS 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</si>
  <si>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비지배지분당기순이익</t>
  </si>
  <si>
    <r>
      <rPr>
        <b val="true"/>
        <sz val="12"/>
        <color rgb="FFFFFFFF"/>
        <rFont val="돋움"/>
        <family val="3"/>
        <charset val="129"/>
      </rPr>
      <t xml:space="preserve">연결 </t>
    </r>
    <r>
      <rPr>
        <b val="true"/>
        <sz val="12"/>
        <color rgb="FFFFFFFF"/>
        <rFont val="Arial"/>
        <family val="2"/>
        <charset val="1"/>
      </rPr>
      <t xml:space="preserve">IS 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</si>
  <si>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sz val="11"/>
        <rFont val="Arial Narrow"/>
        <family val="2"/>
        <charset val="1"/>
      </rPr>
      <t xml:space="preserve"> (*) '14</t>
    </r>
    <r>
      <rPr>
        <sz val="11"/>
        <rFont val="돋움"/>
        <family val="3"/>
        <charset val="129"/>
      </rPr>
      <t xml:space="preserve">년 까지는 영업용순자본비율로 산출</t>
    </r>
    <r>
      <rPr>
        <sz val="11"/>
        <rFont val="Arial Narrow"/>
        <family val="2"/>
        <charset val="1"/>
      </rPr>
      <t xml:space="preserve">, '15</t>
    </r>
    <r>
      <rPr>
        <sz val="11"/>
        <rFont val="돋움"/>
        <family val="3"/>
        <charset val="129"/>
      </rPr>
      <t xml:space="preserve">년 </t>
    </r>
    <r>
      <rPr>
        <sz val="11"/>
        <rFont val="Arial Narrow"/>
        <family val="2"/>
        <charset val="1"/>
      </rPr>
      <t xml:space="preserve">1</t>
    </r>
    <r>
      <rPr>
        <sz val="11"/>
        <rFont val="돋움"/>
        <family val="3"/>
        <charset val="129"/>
      </rPr>
      <t xml:space="preserve">분기 부터 순자본비율로 산출</t>
    </r>
  </si>
  <si>
    <r>
      <rPr>
        <b val="true"/>
        <sz val="11"/>
        <rFont val="Arial Narrow"/>
        <family val="2"/>
        <charset val="1"/>
      </rPr>
      <t xml:space="preserve">(</t>
    </r>
    <r>
      <rPr>
        <b val="true"/>
        <sz val="11"/>
        <rFont val="돋움"/>
        <family val="3"/>
        <charset val="129"/>
      </rPr>
      <t xml:space="preserve">증권</t>
    </r>
    <r>
      <rPr>
        <b val="true"/>
        <sz val="11"/>
        <rFont val="Arial Narrow"/>
        <family val="2"/>
        <charset val="1"/>
      </rPr>
      <t xml:space="preserve">) </t>
    </r>
    <r>
      <rPr>
        <b val="true"/>
        <sz val="11"/>
        <rFont val="돋움"/>
        <family val="3"/>
        <charset val="129"/>
      </rPr>
      <t xml:space="preserve">지배주주지분기준 수익성</t>
    </r>
  </si>
  <si>
    <r>
      <rPr>
        <b val="true"/>
        <sz val="12"/>
        <color rgb="FFFFFFFF"/>
        <rFont val="돋움"/>
        <family val="3"/>
        <charset val="129"/>
      </rPr>
      <t xml:space="preserve">주요경영비율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%,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</si>
  <si>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펀드판매계열사비중</t>
  </si>
  <si>
    <t xml:space="preserve">자산운용 수익성</t>
  </si>
  <si>
    <r>
      <rPr>
        <b val="true"/>
        <sz val="12"/>
        <color rgb="FFFFFFFF"/>
        <rFont val="돋움"/>
        <family val="3"/>
        <charset val="129"/>
      </rPr>
      <t xml:space="preserve">주요경영비율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%, </t>
    </r>
    <r>
      <rPr>
        <b val="true"/>
        <sz val="12"/>
        <color rgb="FFFFFFFF"/>
        <rFont val="돋움"/>
        <family val="3"/>
        <charset val="129"/>
      </rPr>
      <t xml:space="preserve">배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</si>
  <si>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레버리지배수</t>
  </si>
  <si>
    <t xml:space="preserve">캐피탈 수익성</t>
  </si>
  <si>
    <r>
      <rPr>
        <b val="true"/>
        <sz val="12"/>
        <color rgb="FFFFFFFF"/>
        <rFont val="Arial"/>
        <family val="2"/>
        <charset val="1"/>
      </rPr>
      <t xml:space="preserve">IFRS </t>
    </r>
    <r>
      <rPr>
        <b val="true"/>
        <sz val="12"/>
        <color rgb="FFFFFFFF"/>
        <rFont val="돋움"/>
        <family val="3"/>
        <charset val="129"/>
      </rPr>
      <t xml:space="preserve">기준 </t>
    </r>
    <r>
      <rPr>
        <b val="true"/>
        <sz val="12"/>
        <color rgb="FFFFFFFF"/>
        <rFont val="Arial"/>
        <family val="2"/>
        <charset val="1"/>
      </rPr>
      <t xml:space="preserve">IS 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누적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</si>
  <si>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Arial"/>
        <family val="2"/>
        <charset val="1"/>
      </rPr>
      <t xml:space="preserve">IFRS </t>
    </r>
    <r>
      <rPr>
        <b val="true"/>
        <sz val="12"/>
        <color rgb="FFFFFFFF"/>
        <rFont val="돋움"/>
        <family val="3"/>
        <charset val="129"/>
      </rPr>
      <t xml:space="preserve">기준 </t>
    </r>
    <r>
      <rPr>
        <b val="true"/>
        <sz val="12"/>
        <color rgb="FFFFFFFF"/>
        <rFont val="Arial"/>
        <family val="2"/>
        <charset val="1"/>
      </rPr>
      <t xml:space="preserve">IS 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/</t>
    </r>
    <r>
      <rPr>
        <b val="true"/>
        <sz val="12"/>
        <color rgb="FFFFFFFF"/>
        <rFont val="돋움"/>
        <family val="3"/>
        <charset val="129"/>
      </rPr>
      <t xml:space="preserve">분기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</si>
  <si>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Arial"/>
        <family val="2"/>
        <charset val="1"/>
      </rPr>
      <t xml:space="preserve">IFRS </t>
    </r>
    <r>
      <rPr>
        <b val="true"/>
        <sz val="12"/>
        <color rgb="FFFFFFFF"/>
        <rFont val="돋움"/>
        <family val="3"/>
        <charset val="129"/>
      </rPr>
      <t xml:space="preserve">기준 </t>
    </r>
    <r>
      <rPr>
        <b val="true"/>
        <sz val="12"/>
        <color rgb="FFFFFFFF"/>
        <rFont val="Arial"/>
        <family val="2"/>
        <charset val="1"/>
      </rPr>
      <t xml:space="preserve">BS 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</si>
  <si>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2"/>
        <color rgb="FFFFFFFF"/>
        <rFont val="Arial"/>
        <family val="2"/>
        <charset val="1"/>
      </rPr>
      <t xml:space="preserve">K-GAAP </t>
    </r>
    <r>
      <rPr>
        <b val="true"/>
        <sz val="12"/>
        <color rgb="FFFFFFFF"/>
        <rFont val="돋움"/>
        <family val="3"/>
        <charset val="129"/>
      </rPr>
      <t xml:space="preserve">기준 재무제표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억원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</si>
  <si>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b val="true"/>
        <sz val="11"/>
        <rFont val="Arial Narrow"/>
        <family val="2"/>
        <charset val="1"/>
      </rPr>
      <t xml:space="preserve">(</t>
    </r>
    <r>
      <rPr>
        <b val="true"/>
        <sz val="11"/>
        <rFont val="돋움"/>
        <family val="3"/>
        <charset val="129"/>
      </rPr>
      <t xml:space="preserve">저축은행</t>
    </r>
    <r>
      <rPr>
        <b val="true"/>
        <sz val="11"/>
        <rFont val="Arial Narrow"/>
        <family val="2"/>
        <charset val="1"/>
      </rPr>
      <t xml:space="preserve">) </t>
    </r>
    <r>
      <rPr>
        <b val="true"/>
        <sz val="11"/>
        <rFont val="돋움"/>
        <family val="3"/>
        <charset val="129"/>
      </rPr>
      <t xml:space="preserve">지배주주지분기준 수익성</t>
    </r>
  </si>
  <si>
    <t xml:space="preserve">NH농협리츠운용</t>
  </si>
  <si>
    <t xml:space="preserve">리츠운용 수익성</t>
  </si>
  <si>
    <t xml:space="preserve">벤처투자 수익성</t>
  </si>
  <si>
    <r>
      <rPr>
        <b val="true"/>
        <sz val="12"/>
        <color rgb="FFFFFFFF"/>
        <rFont val="돋움"/>
        <family val="3"/>
        <charset val="129"/>
      </rPr>
      <t xml:space="preserve"> 영업점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개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</si>
  <si>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NH헤지</t>
  </si>
  <si>
    <t xml:space="preserve">농협파이낸스미얀마</t>
  </si>
  <si>
    <t xml:space="preserve">농협파이낸스캄보디아</t>
  </si>
  <si>
    <t xml:space="preserve">기타 해외법인</t>
  </si>
  <si>
    <r>
      <rPr>
        <b val="true"/>
        <sz val="12"/>
        <color rgb="FFFFFFFF"/>
        <rFont val="돋움"/>
        <family val="3"/>
        <charset val="129"/>
      </rPr>
      <t xml:space="preserve">임직원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명</t>
    </r>
    <r>
      <rPr>
        <b val="true"/>
        <sz val="12"/>
        <color rgb="FFFFFFFF"/>
        <rFont val="Arial"/>
        <family val="2"/>
        <charset val="1"/>
      </rPr>
      <t xml:space="preserve">)</t>
    </r>
  </si>
  <si>
    <r>
      <rPr>
        <sz val="10"/>
        <rFont val="돋움"/>
        <family val="3"/>
        <charset val="129"/>
      </rPr>
      <t xml:space="preserve">㈜ 금감원 업무보고 기준 </t>
    </r>
    <r>
      <rPr>
        <sz val="10"/>
        <rFont val="Arial Narrow"/>
        <family val="2"/>
        <charset val="1"/>
      </rPr>
      <t xml:space="preserve">(18.4Q </t>
    </r>
    <r>
      <rPr>
        <sz val="10"/>
        <rFont val="돋움"/>
        <family val="3"/>
        <charset val="129"/>
      </rPr>
      <t xml:space="preserve">이후</t>
    </r>
    <r>
      <rPr>
        <sz val="10"/>
        <rFont val="Arial Narrow"/>
        <family val="2"/>
        <charset val="1"/>
      </rPr>
      <t xml:space="preserve">: </t>
    </r>
    <r>
      <rPr>
        <sz val="10"/>
        <rFont val="돋움"/>
        <family val="3"/>
        <charset val="129"/>
      </rPr>
      <t xml:space="preserve">정규직 및 비정규직</t>
    </r>
    <r>
      <rPr>
        <sz val="10"/>
        <rFont val="Arial Narrow"/>
        <family val="2"/>
        <charset val="1"/>
      </rPr>
      <t xml:space="preserve">, 18.3Q </t>
    </r>
    <r>
      <rPr>
        <sz val="10"/>
        <rFont val="돋움"/>
        <family val="3"/>
        <charset val="129"/>
      </rPr>
      <t xml:space="preserve">이전</t>
    </r>
    <r>
      <rPr>
        <sz val="10"/>
        <rFont val="Arial Narrow"/>
        <family val="2"/>
        <charset val="1"/>
      </rPr>
      <t xml:space="preserve">: </t>
    </r>
    <r>
      <rPr>
        <sz val="10"/>
        <rFont val="돋움"/>
        <family val="3"/>
        <charset val="129"/>
      </rPr>
      <t xml:space="preserve">정규직 및 전문계약직</t>
    </r>
    <r>
      <rPr>
        <sz val="10"/>
        <rFont val="Arial Narrow"/>
        <family val="2"/>
        <charset val="1"/>
      </rPr>
      <t xml:space="preserve">)</t>
    </r>
  </si>
  <si>
    <r>
      <rPr>
        <b val="true"/>
        <sz val="12"/>
        <color rgb="FFFFFFFF"/>
        <rFont val="돋움"/>
        <family val="3"/>
        <charset val="129"/>
      </rPr>
      <t xml:space="preserve">농협금융지주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주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</si>
  <si>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대주주 : 농협중앙회</t>
  </si>
  <si>
    <r>
      <rPr>
        <b val="true"/>
        <sz val="12"/>
        <color rgb="FFFFFFFF"/>
        <rFont val="돋움"/>
        <family val="3"/>
        <charset val="129"/>
      </rPr>
      <t xml:space="preserve">주식수 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주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</si>
  <si>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발행주식수</t>
  </si>
  <si>
    <t xml:space="preserve">보유주식수</t>
  </si>
  <si>
    <t xml:space="preserve">지분율</t>
  </si>
  <si>
    <t xml:space="preserve">NH-Amundi자산운용(의결권 있는 주식수 기준)</t>
  </si>
  <si>
    <r>
      <rPr>
        <b val="true"/>
        <sz val="12"/>
        <color rgb="FFFFFFFF"/>
        <rFont val="Arial"/>
        <family val="2"/>
        <charset val="1"/>
      </rPr>
      <t xml:space="preserve">NH</t>
    </r>
    <r>
      <rPr>
        <b val="true"/>
        <sz val="12"/>
        <color rgb="FFFFFFFF"/>
        <rFont val="돋움"/>
        <family val="3"/>
        <charset val="129"/>
      </rPr>
      <t xml:space="preserve">투자증권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주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</si>
  <si>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보통주 기준</t>
  </si>
  <si>
    <t xml:space="preserve">농협금융지주 보유주식수</t>
  </si>
  <si>
    <t xml:space="preserve">자기주식수</t>
  </si>
  <si>
    <t xml:space="preserve">지분율(자기주식수 반영)</t>
  </si>
  <si>
    <t xml:space="preserve">우선주</t>
  </si>
  <si>
    <t xml:space="preserve">기여도</t>
  </si>
  <si>
    <t xml:space="preserve">유통주식수</t>
  </si>
  <si>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구</t>
    </r>
    <r>
      <rPr>
        <b val="true"/>
        <sz val="12"/>
        <color rgb="FFFFFFFF"/>
        <rFont val="Arial"/>
        <family val="2"/>
        <charset val="1"/>
      </rPr>
      <t xml:space="preserve">) NH</t>
    </r>
    <r>
      <rPr>
        <b val="true"/>
        <sz val="12"/>
        <color rgb="FFFFFFFF"/>
        <rFont val="돋움"/>
        <family val="3"/>
        <charset val="129"/>
      </rPr>
      <t xml:space="preserve">농협증권</t>
    </r>
    <r>
      <rPr>
        <b val="true"/>
        <sz val="12"/>
        <color rgb="FFFFFFFF"/>
        <rFont val="Arial"/>
        <family val="2"/>
        <charset val="1"/>
      </rPr>
      <t xml:space="preserve">(</t>
    </r>
    <r>
      <rPr>
        <b val="true"/>
        <sz val="12"/>
        <color rgb="FFFFFFFF"/>
        <rFont val="돋움"/>
        <family val="3"/>
        <charset val="129"/>
      </rPr>
      <t xml:space="preserve">단위 </t>
    </r>
    <r>
      <rPr>
        <b val="true"/>
        <sz val="12"/>
        <color rgb="FFFFFFFF"/>
        <rFont val="Arial"/>
        <family val="2"/>
        <charset val="1"/>
      </rPr>
      <t xml:space="preserve">: </t>
    </r>
    <r>
      <rPr>
        <b val="true"/>
        <sz val="12"/>
        <color rgb="FFFFFFFF"/>
        <rFont val="돋움"/>
        <family val="3"/>
        <charset val="129"/>
      </rPr>
      <t xml:space="preserve">주</t>
    </r>
    <r>
      <rPr>
        <b val="true"/>
        <sz val="12"/>
        <color rgb="FFFFFFFF"/>
        <rFont val="Arial"/>
        <family val="2"/>
        <charset val="1"/>
      </rPr>
      <t xml:space="preserve">)</t>
    </r>
  </si>
  <si>
    <t xml:space="preserve">보통주기준</t>
  </si>
  <si>
    <t xml:space="preserve">NH선물(*)</t>
  </si>
  <si>
    <t xml:space="preserve">(*) '15.6월말까지의 자료는 (구)농협선물의 주식수임</t>
  </si>
  <si>
    <t xml:space="preserve">지분도 (2020.12.31. 기준)</t>
  </si>
  <si>
    <t xml:space="preserve">(주1) 의결권있는 주식수 기준</t>
  </si>
  <si>
    <t xml:space="preserve">(주2) NH애그리비즈밸류크리에이티브제1호 PEF는 NH농협은행 48.03%, NH투자증권 0.5% GP참여  </t>
  </si>
  <si>
    <t xml:space="preserve">(주3) NH나우농식품2호PEF는 NH농협은행 33.33% GP참여, 농협중앙회 33.33% LP참여</t>
  </si>
  <si>
    <t xml:space="preserve">(주4) NH-QCP 중소중견 글로벌 파트너쉽 PEF는 NH투자증권 0.05% GP참여 , NH농협은행 24.95% LP참여</t>
  </si>
  <si>
    <t xml:space="preserve">(주5) NH-AJUIB 중소중견그로쓰2013 PEF는 NH투자증권 0.05% GP참여, NH농협은행 29.95% , NH농협캐피탈 2.50% LP참여</t>
  </si>
  <si>
    <t xml:space="preserve">(주6) NH뉴그로쓰 PEF는 NH투자증권18.18% GP참여, NH농협은행13.63%, NH농협캐피탈4.55%, 농협중앙회13.63%LP참여</t>
  </si>
</sst>
</file>

<file path=xl/styles.xml><?xml version="1.0" encoding="utf-8"?>
<styleSheet xmlns="http://schemas.openxmlformats.org/spreadsheetml/2006/main">
  <numFmts count="189">
    <numFmt numFmtId="164" formatCode="General"/>
    <numFmt numFmtId="165" formatCode="#,##0"/>
    <numFmt numFmtId="166" formatCode="yyyy\/m\/d"/>
    <numFmt numFmtId="167" formatCode="\(0\)"/>
    <numFmt numFmtId="168" formatCode="\(0.0\)"/>
    <numFmt numFmtId="169" formatCode="\(0.00\)"/>
    <numFmt numFmtId="170" formatCode="&quot;(-&quot;0.0\)"/>
    <numFmt numFmtId="171" formatCode="&quot;(--&quot;0.0\)"/>
    <numFmt numFmtId="172" formatCode="\(#,##0\)"/>
    <numFmt numFmtId="173" formatCode="yy\-m\-d"/>
    <numFmt numFmtId="174" formatCode="\(0%\)"/>
    <numFmt numFmtId="175" formatCode="#,##0.000"/>
    <numFmt numFmtId="176" formatCode="\(0.0%\);[RED]&quot;(-&quot;0.0%\)"/>
    <numFmt numFmtId="177" formatCode=".-############################################;###################################"/>
    <numFmt numFmtId="178" formatCode="#,##0.000;[RED]\-#,##0.000"/>
    <numFmt numFmtId="179" formatCode="\₩#,##0;&quot;₩₩-&quot;#,##0"/>
    <numFmt numFmtId="180" formatCode="\₩#,##0;[RED]&quot;₩₩-&quot;#,##0"/>
    <numFmt numFmtId="181" formatCode="\₩#,##0.00;&quot;₩₩-&quot;#,##0.00"/>
    <numFmt numFmtId="182" formatCode="\₩#,##0.00;[RED]&quot;₩₩-&quot;#,##0.00"/>
    <numFmt numFmtId="183" formatCode="_ \₩* #,##0_ ;_ \₩* &quot;₩-&quot;#,##0_ ;_ \₩* \-_ ;_ @_ "/>
    <numFmt numFmtId="184" formatCode="_ * #,##0_ ;_ * &quot;₩-&quot;#,##0_ ;_ * \-_ ;_ @_ "/>
    <numFmt numFmtId="185" formatCode="_ \₩* #,##0.00_ ;_ \₩* &quot;₩-&quot;#,##0.00_ ;_ \₩* \-??_ ;_ @_ "/>
    <numFmt numFmtId="186" formatCode="_ * #,##0.00_ ;_ * &quot;₩-&quot;#,##0.00_ ;_ * \-??_ ;_ @_ "/>
    <numFmt numFmtId="187" formatCode="\₩#,##0;&quot;₩₩₩-&quot;#,##0"/>
    <numFmt numFmtId="188" formatCode="\₩#,##0;[RED]&quot;₩₩₩-&quot;#,##0"/>
    <numFmt numFmtId="189" formatCode="\₩#,##0.00;&quot;₩₩₩-&quot;#,##0.00"/>
    <numFmt numFmtId="190" formatCode="\₩#,##0.00;[RED]&quot;₩₩₩-&quot;#,##0.00"/>
    <numFmt numFmtId="191" formatCode="_ \₩* #,##0_ ;_ \₩* &quot;₩₩-&quot;#,##0_ ;_ \₩* \-_ ;_ @_ "/>
    <numFmt numFmtId="192" formatCode="_ * #,##0_ ;_ * &quot;₩₩-&quot;#,##0_ ;_ * \-_ ;_ @_ "/>
    <numFmt numFmtId="193" formatCode="\$#,##0_);[RED]&quot;($&quot;#,##0\)"/>
    <numFmt numFmtId="194" formatCode="_-* #,##0_-;\-* #,##0_-;_-* \-_-;_-@_-"/>
    <numFmt numFmtId="195" formatCode="_ \₩* #,##0.00_ ;_ \₩* \-#,##0.00_ ;_ \₩* \-??_ ;_ @_ "/>
    <numFmt numFmtId="196" formatCode="0"/>
    <numFmt numFmtId="197" formatCode="@"/>
    <numFmt numFmtId="198" formatCode="###.#####"/>
    <numFmt numFmtId="199" formatCode="#,##0.00"/>
    <numFmt numFmtId="200" formatCode="#."/>
    <numFmt numFmtId="201" formatCode="h\:mm\:ss\ AM/PM"/>
    <numFmt numFmtId="202" formatCode="#,##0.00_-;[RED]#,##0.00\-"/>
    <numFmt numFmtId="203" formatCode="_ \₩* #,##0_ ;_ \₩* &quot;₩!-&quot;#,##0_ ;_ \₩* \-_ ;_ @_ "/>
    <numFmt numFmtId="204" formatCode="_-* #,##0.00_-;\-* #,##0.00_-;_-* \-??_-;_-@_-"/>
    <numFmt numFmtId="205" formatCode="0%"/>
    <numFmt numFmtId="206" formatCode="_ \₩* #,##0_ ;_ \₩* \-#,##0_ ;_ \₩* \-_ ;_ @_ "/>
    <numFmt numFmtId="207" formatCode="_ \$* #,##0_ ;_ \$* \-#,##0_ ;_ \$* \-_ ;_ @_ "/>
    <numFmt numFmtId="208" formatCode="\₩#,##0;[RED]&quot;₩-&quot;#,##0"/>
    <numFmt numFmtId="209" formatCode="\₩#,##0.00;[RED]&quot;₩-&quot;#,##0.00"/>
    <numFmt numFmtId="210" formatCode="_(\$* #,##0_);_(\$* \(#,##0\);_(\$* \-_);_(@_)"/>
    <numFmt numFmtId="211" formatCode="\$#,##0_);[RED]&quot;($&quot;#,##0\)"/>
    <numFmt numFmtId="212" formatCode="_ \$* #,##0.00_ ;_ \$* \-#,##0.00_ ;_ \$* \-??_ ;_ @_ "/>
    <numFmt numFmtId="213" formatCode="\₩#,##0;[RED]&quot;₩-&quot;#,##0"/>
    <numFmt numFmtId="214" formatCode="_(\$* #,##0.00_);_(\$* \(#,##0.00\);_(\$* \-??_);_(@_)"/>
    <numFmt numFmtId="215" formatCode="\$#,##0.00_);[RED]&quot;($&quot;#,##0.00\)"/>
    <numFmt numFmtId="216" formatCode="_ * #,##0_ ;_ * \-#,##0_ ;_ * \-_ ;_ @_ "/>
    <numFmt numFmtId="217" formatCode="#,##0_-;[RED]#,##0\-"/>
    <numFmt numFmtId="218" formatCode="#,##0;[RED]\-#,##0"/>
    <numFmt numFmtId="219" formatCode="_ * #,##0.00_ ;_ * \-#,##0.00_ ;_ * \-??_ ;_ @_ "/>
    <numFmt numFmtId="220" formatCode="#,##0.00;[RED]\-#,##0.00"/>
    <numFmt numFmtId="221" formatCode="#,##0.0_ "/>
    <numFmt numFmtId="222" formatCode="#,##0.00\x_);\(#,##0.00&quot;x)&quot;"/>
    <numFmt numFmtId="223" formatCode="#,##0;[RED]#,##0"/>
    <numFmt numFmtId="224" formatCode="_-* #,##0.000_-;\-* #,##0.000_-;_-* \-_-;_-@_-"/>
    <numFmt numFmtId="225" formatCode="m&quot;월 &quot;d\일"/>
    <numFmt numFmtId="226" formatCode="#,##0&quot; F&quot;_);[RED]\(#,##0&quot; F)&quot;"/>
    <numFmt numFmtId="227" formatCode="#,##0_-;#,##0\-"/>
    <numFmt numFmtId="228" formatCode="#,##0_%_);\(#,##0\)_%;#,##0_%_);@_%_)"/>
    <numFmt numFmtId="229" formatCode="#,##0.00_%_);\(#,##0.00\)_%;#,##0.00_%_);@_%_)"/>
    <numFmt numFmtId="230" formatCode="#,##0.00_-&quot;₩! F&quot;;#,##0.00&quot;₩!-₩! F&quot;"/>
    <numFmt numFmtId="231" formatCode="_-\₩* #,##0_-;&quot;₩₩₩₩₩-₩&quot;* #,##0_-;_-\₩* \-_-;_-@_-"/>
    <numFmt numFmtId="232" formatCode="mmm\.yy"/>
    <numFmt numFmtId="233" formatCode="_(\$* #,##0.00_);_(\$* &quot;₩₩₩₩₩₩(&quot;#,##0.00&quot;₩₩₩₩₩₩)&quot;;_(\$* \-??_);_(@_)"/>
    <numFmt numFmtId="234" formatCode="\$#,##0_);&quot;($&quot;#,##0\)"/>
    <numFmt numFmtId="235" formatCode="#,##0.00_-;#,##0.00\-"/>
    <numFmt numFmtId="236" formatCode="#,##0\ ;\(#,##0\)"/>
    <numFmt numFmtId="237" formatCode="0.000%"/>
    <numFmt numFmtId="238" formatCode="\$#.00"/>
    <numFmt numFmtId="239" formatCode="\$#,##0_%_);&quot;($&quot;#,##0\)_%;\$#,##0_%_);@_%_)"/>
    <numFmt numFmtId="240" formatCode="\$#,##0.00_%_);&quot;($&quot;#,##0.00\)_%;\$#,##0.00_%_);@_%_)"/>
    <numFmt numFmtId="241" formatCode="#,##0\점"/>
    <numFmt numFmtId="242" formatCode="#,##0.0"/>
    <numFmt numFmtId="243" formatCode="&quot;₩$&quot;#,##0_);&quot;₩(₩$&quot;#,##0&quot;₩)&quot;"/>
    <numFmt numFmtId="244" formatCode="#,##0_ "/>
    <numFmt numFmtId="245" formatCode="\$#,##0\ ;&quot;($&quot;#,##0\)"/>
    <numFmt numFmtId="246" formatCode="\₩#,##0;&quot;₩₩₩₩-&quot;#,##0"/>
    <numFmt numFmtId="247" formatCode="_ * #,##0_-&quot;₩! F&quot;_ ;_ * #,##0&quot;₩!-₩! F&quot;_ ;_ * \-_-&quot;₩! F&quot;_ ;_ @_ "/>
    <numFmt numFmtId="248" formatCode="General_)"/>
    <numFmt numFmtId="249" formatCode="m&quot;ont&quot;h\ d&quot;, &quot;yyyy"/>
    <numFmt numFmtId="250" formatCode="d/mmm/yy"/>
    <numFmt numFmtId="251" formatCode="m/d/yy_%_)"/>
    <numFmt numFmtId="252" formatCode="_ * #,##0_-&quot;₩! &quot;_F_ ;_ * #,##0&quot;₩!-₩! &quot;_F_ ;_ * \-_-&quot;₩! &quot;_F_ ;_ @_ "/>
    <numFmt numFmtId="253" formatCode="_(\$* #,##0_);_(\$* &quot;₩₩₩₩₩₩(&quot;#,##0&quot;₩₩₩₩₩₩)&quot;;_(\$* \-??_);_(@_)"/>
    <numFmt numFmtId="254" formatCode="_-* #,##0\ _F_-;\-* #,##0\ _F_-;_-* &quot;- &quot;_F_-;_-@_-"/>
    <numFmt numFmtId="255" formatCode="_-[$€-2]* #,##0.00_-;\-[$€-2]* #,##0.00_-;_-[$€-2]* \-??_-"/>
    <numFmt numFmtId="256" formatCode="#,&quot;천원&quot;"/>
    <numFmt numFmtId="257" formatCode="#.00"/>
    <numFmt numFmtId="258" formatCode="0.0\%_);\(0.0&quot;%)&quot;;0.0\%_);@_%_)"/>
    <numFmt numFmtId="259" formatCode="&quot;SFr.&quot;#,##0.00;&quot;SFr.-&quot;#,##0.00"/>
    <numFmt numFmtId="260" formatCode="d/m/yyyy"/>
    <numFmt numFmtId="261" formatCode="_ * #,##0.0000_ ;_ * \-#,##0.0000_ ;_ * \-_ ;_ @_ "/>
    <numFmt numFmtId="262" formatCode="0.0"/>
    <numFmt numFmtId="263" formatCode="#,##0;\(#,##0\)"/>
    <numFmt numFmtId="264" formatCode="\₩#,##0;&quot;-₩&quot;#,##0"/>
    <numFmt numFmtId="265" formatCode="#,##0.00&quot; $&quot;;[RED]\-#,##0.00&quot; $&quot;"/>
    <numFmt numFmtId="266" formatCode="d\.m\.yy"/>
    <numFmt numFmtId="267" formatCode="_(0.0\x_);[RED]_(&quot; (&quot;0.0&quot;x)&quot;"/>
    <numFmt numFmtId="268" formatCode="0.0000%"/>
    <numFmt numFmtId="269" formatCode="0.0\x_)_);&quot;NM&quot;_x_)_);0.0\x_)_);@_%_)"/>
    <numFmt numFmtId="270" formatCode="_(0.00&quot;  &quot;_);[RED]_(&quot; (&quot;0.00&quot;  &quot;\)"/>
    <numFmt numFmtId="271" formatCode="0.00000%"/>
    <numFmt numFmtId="272" formatCode="_ * #,##0.0000000000000_ ;_ * \-#,##0.0000000000000_ ;_ * \-_ ;_ @_ "/>
    <numFmt numFmtId="273" formatCode="\₩#,##0.00;[RED]&quot;₩₩₩₩₩₩₩-&quot;#,##0.00"/>
    <numFmt numFmtId="274" formatCode="_(\$* #,##0_);_(\$* \(#,##0\);_(\$* \-??_);_(@_)"/>
    <numFmt numFmtId="275" formatCode="#,##0;&quot;(-)&quot;#,##0"/>
    <numFmt numFmtId="276" formatCode="#,##0.0\x_);\(#,##0\)"/>
    <numFmt numFmtId="277" formatCode="%#.00"/>
    <numFmt numFmtId="278" formatCode="0%_);\(0%\)"/>
    <numFmt numFmtId="279" formatCode="_ * #,##0.00_ ;_ * \-#,##0.00_ ;_ * \-_ ;_ @_ "/>
    <numFmt numFmtId="280" formatCode="0.00%"/>
    <numFmt numFmtId="281" formatCode="0.000000%"/>
    <numFmt numFmtId="282" formatCode="_(0.00&quot;   &quot;_);[RED]_(\(0.00&quot;   &quot;\)"/>
    <numFmt numFmtId="283" formatCode="0_%_);\(0\)_%;0_%_);@_%_)"/>
    <numFmt numFmtId="284" formatCode="_(* #,##0.0,_);_(* \(#,##0.0,\);_(* \-_);_(@_)"/>
    <numFmt numFmtId="285" formatCode="0.00"/>
    <numFmt numFmtId="286" formatCode="#,##0&quot; DM&quot;;[RED]\-#,##0&quot; DM&quot;"/>
    <numFmt numFmtId="287" formatCode="#,##0.00&quot; DM&quot;;[RED]\-#,##0.00&quot; DM&quot;"/>
    <numFmt numFmtId="288" formatCode="\(0.0%\)"/>
    <numFmt numFmtId="289" formatCode="_ * #,##0.00_ ;_ * &quot;₩₩₩₩₩₩₩-&quot;#,##0.00_ ;_ * \-??_ ;_ @_ "/>
    <numFmt numFmtId="290" formatCode="yyyy&quot;Ò´₩₩ &quot;mm&quot;êÅ₩₩ &quot;dd&quot;ìí&quot;"/>
    <numFmt numFmtId="291" formatCode="_ \₩* #,##0_ ;_ \₩* &quot;₩₩₩₩₩₩₩-&quot;#,##0_ ;_ \₩* \-_ ;_ @_ "/>
    <numFmt numFmtId="292" formatCode="_ \₩* #,##0.00_ ;_ \₩* &quot;₩₩₩₩₩₩₩-&quot;#,##0.00_ ;_ \₩* \-??_ ;_ @_ "/>
    <numFmt numFmtId="293" formatCode="#,##0_-;\△#,##0_-;\-"/>
    <numFmt numFmtId="294" formatCode="\₩#,##0_);&quot;₩₩(₩&quot;#,##0&quot;₩₩)&quot;"/>
    <numFmt numFmtId="295" formatCode="@&quot;              &quot;"/>
    <numFmt numFmtId="296" formatCode="_-\$* #,##0_-;&quot;-$&quot;* #,##0_-;_-\$* \-_-;_-@_-"/>
    <numFmt numFmtId="297" formatCode="_-\$* #,##0.00_-;&quot;-$&quot;* #,##0.00_-;_-\$* \-??_-;_-@_-"/>
    <numFmt numFmtId="298" formatCode="\₩#,##0.00;&quot;₩₩₩₩₩!-&quot;#,##0.00"/>
    <numFmt numFmtId="299" formatCode="\$#,##0.00;&quot;($&quot;#,##0.00\)"/>
    <numFmt numFmtId="300" formatCode="#,##0;\△#,##0"/>
    <numFmt numFmtId="301" formatCode="_(* #,##0.00_);_(* \(#,##0.00\);_(* \-??_);_(@_)"/>
    <numFmt numFmtId="302" formatCode="#,##0.0000000_);[RED]\(#,##0.0000000\)"/>
    <numFmt numFmtId="303" formatCode="#,##0.0_ ;[RED]\-#,##0.0\ "/>
    <numFmt numFmtId="304" formatCode="d/m/yy"/>
    <numFmt numFmtId="305" formatCode="_(\$* #,##0_);_(\$* &quot;₩₩₩₩₩₩(&quot;#,##0&quot;₩₩₩₩₩₩)&quot;;_(\$* \-_);_(@_)"/>
    <numFmt numFmtId="306" formatCode="#,##0_ ;[RED]\-#,##0\ "/>
    <numFmt numFmtId="307" formatCode="#,##0.00_);[RED]\(#,##0.00\)"/>
    <numFmt numFmtId="308" formatCode="\₩#,##0.00;&quot;₩-&quot;#,##0.00"/>
    <numFmt numFmtId="309" formatCode="#,##0;[RED]\(#,##0\);\-"/>
    <numFmt numFmtId="310" formatCode="&quot;월통상임금 * 400%&quot;"/>
    <numFmt numFmtId="311" formatCode="\(#,##0&quot;)  &quot;"/>
    <numFmt numFmtId="312" formatCode="_-* #,##0_-;\-* #,##0_-;_-* \-??_-;_-@_-"/>
    <numFmt numFmtId="313" formatCode="_ * #,##0_ ;_ * &quot;₩!-&quot;#,##0_ ;_ * \-_ ;_ @_ "/>
    <numFmt numFmtId="314" formatCode="m\/dd&quot;      &quot;"/>
    <numFmt numFmtId="315" formatCode="_(* #,##0_);_(* \(#,##0\);_(* \-_);_(@_)"/>
    <numFmt numFmtId="316" formatCode="#,##0;[RED]\△#,##0"/>
    <numFmt numFmtId="317" formatCode="0.0,,,"/>
    <numFmt numFmtId="318" formatCode="#,##0;\-#,##0"/>
    <numFmt numFmtId="319" formatCode="0_ "/>
    <numFmt numFmtId="320" formatCode="mm&quot;월 &quot;dd\일"/>
    <numFmt numFmtId="321" formatCode="&quot; ￦&quot;#,##0_);&quot;(￦&quot;#,##0\);&quot; ￦-&quot;_)"/>
    <numFmt numFmtId="322" formatCode="#,##0;[RED]\-#,##0;\-"/>
    <numFmt numFmtId="323" formatCode="_-\₩* #,##0.00_-;&quot;-₩&quot;* #,##0.00_-;_-\₩* \-??_-;_-@_-"/>
    <numFmt numFmtId="324" formatCode="@"/>
    <numFmt numFmtId="325" formatCode="\₩#,##0_);[RED]&quot;(₩&quot;#,##0\)"/>
    <numFmt numFmtId="326" formatCode="\₩#,##0;&quot;₩-&quot;#,##0"/>
    <numFmt numFmtId="327" formatCode="_-* #,##0.0_-;\-* #,##0.0_-;_-* \-_-;_-@_-"/>
    <numFmt numFmtId="328" formatCode="#,##0;[RED]\-#,##0;_-* \-"/>
    <numFmt numFmtId="329" formatCode="#,##0_);[RED]\(#,##0\)"/>
    <numFmt numFmtId="330" formatCode="#,##0.0;[RED]\-#,##0.0;_-* \-"/>
    <numFmt numFmtId="331" formatCode="0.0_ "/>
    <numFmt numFmtId="332" formatCode="0.00_);[RED]\(0.00\)"/>
    <numFmt numFmtId="333" formatCode="#,##0.00_ ;[RED]\-#,##0.00\ "/>
    <numFmt numFmtId="334" formatCode="#,##0.0_);[RED]\(#,##0.0\)"/>
    <numFmt numFmtId="335" formatCode="_-* #,##0.00_-;\-* #,##0.00_-;_-* \-_-;_-@_-"/>
    <numFmt numFmtId="336" formatCode="#,##0.00_ "/>
    <numFmt numFmtId="337" formatCode="0.0%"/>
    <numFmt numFmtId="338" formatCode="#,##0.00000000_);[RED]\(#,##0.00000000\)"/>
    <numFmt numFmtId="339" formatCode="_-* #,##0.0000_-;\-* #,##0.0000_-;_-* \-_-;_-@_-"/>
    <numFmt numFmtId="340" formatCode="#,##0.000_);[RED]\(#,##0.000\)"/>
    <numFmt numFmtId="341" formatCode="#,##0.0;[RED]\-#,##0.0"/>
    <numFmt numFmtId="342" formatCode="#,##0.0;[RED]\(#,##0.0\);_-* \-;_-@"/>
    <numFmt numFmtId="343" formatCode="0.00_ "/>
    <numFmt numFmtId="344" formatCode="#,##0.0;\-#,##0.0;_-* \-"/>
    <numFmt numFmtId="345" formatCode="#,##0;\-#,##0;_-* \-"/>
    <numFmt numFmtId="346" formatCode="#,##0.00;\-#,##0.00;_-* \-"/>
    <numFmt numFmtId="347" formatCode="#,##0.00_);\(#,##0.00\)"/>
    <numFmt numFmtId="348" formatCode="#,##0.0000;[RED]\-#,##0.0000"/>
    <numFmt numFmtId="349" formatCode="#,##0.00;[RED]\-#,##0.00;_-* \-"/>
    <numFmt numFmtId="350" formatCode="_-* #,##0.000_-;\-* #,##0.000_-;_-* \-??_-;_-@_-"/>
    <numFmt numFmtId="351" formatCode="#,##0.0000_ "/>
    <numFmt numFmtId="352" formatCode="_-* #,##0.00000_-;\-* #,##0.00000_-;_-* \-_-;_-@_-"/>
  </numFmts>
  <fonts count="294">
    <font>
      <sz val="11"/>
      <name val="돋움"/>
      <family val="3"/>
      <charset val="129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MS Sans Serif"/>
      <family val="2"/>
      <charset val="1"/>
    </font>
    <font>
      <sz val="9"/>
      <name val="굴림"/>
      <family val="3"/>
      <charset val="129"/>
    </font>
    <font>
      <sz val="10"/>
      <name val="바탕체"/>
      <family val="1"/>
      <charset val="129"/>
    </font>
    <font>
      <sz val="10"/>
      <name val="Arial"/>
      <family val="2"/>
      <charset val="1"/>
    </font>
    <font>
      <sz val="10"/>
      <name val="MS Sans Serif"/>
      <family val="2"/>
      <charset val="1"/>
    </font>
    <font>
      <b val="true"/>
      <sz val="12"/>
      <name val="돋움체"/>
      <family val="3"/>
      <charset val="129"/>
    </font>
    <font>
      <sz val="7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"/>
    </font>
    <font>
      <sz val="11"/>
      <color rgb="FF000000"/>
      <name val="돋움"/>
      <family val="3"/>
      <charset val="129"/>
    </font>
    <font>
      <sz val="10"/>
      <name val="돋움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FFFF"/>
      <name val="맑은 고딕"/>
      <family val="3"/>
      <charset val="1"/>
    </font>
    <font>
      <sz val="11"/>
      <color rgb="FFFFFFFF"/>
      <name val="돋움"/>
      <family val="3"/>
      <charset val="129"/>
    </font>
    <font>
      <sz val="1"/>
      <color rgb="FF000000"/>
      <name val="Courier New"/>
      <family val="3"/>
      <charset val="1"/>
    </font>
    <font>
      <sz val="1"/>
      <color rgb="FF000080"/>
      <name val="Courier New"/>
      <family val="3"/>
      <charset val="1"/>
    </font>
    <font>
      <sz val="12"/>
      <name val="바탕체"/>
      <family val="1"/>
      <charset val="129"/>
    </font>
    <font>
      <u val="single"/>
      <sz val="8.4"/>
      <color rgb="FF0000FF"/>
      <name val="Arial"/>
      <family val="2"/>
      <charset val="1"/>
    </font>
    <font>
      <sz val="12"/>
      <name val="??????"/>
      <family val="3"/>
      <charset val="1"/>
    </font>
    <font>
      <sz val="12"/>
      <name val="奔覆眉"/>
      <family val="3"/>
      <charset val="129"/>
    </font>
    <font>
      <u val="single"/>
      <sz val="11"/>
      <color rgb="FF800080"/>
      <name val="굃굍 굊긕긘긞긏"/>
      <family val="3"/>
      <charset val="129"/>
    </font>
    <font>
      <sz val="11"/>
      <name val="돋?o"/>
      <family val="3"/>
      <charset val="129"/>
    </font>
    <font>
      <sz val="12"/>
      <name val="ⓒoUAAA¨u"/>
      <family val="1"/>
      <charset val="129"/>
    </font>
    <font>
      <sz val="10"/>
      <name val="굴림체"/>
      <family val="3"/>
      <charset val="129"/>
    </font>
    <font>
      <b val="true"/>
      <sz val="12"/>
      <name val="바탕체"/>
      <family val="1"/>
      <charset val="129"/>
    </font>
    <font>
      <sz val="12"/>
      <name val="System"/>
      <family val="2"/>
      <charset val="129"/>
    </font>
    <font>
      <sz val="11"/>
      <name val="￥i￠￢￠?o"/>
      <family val="3"/>
      <charset val="129"/>
    </font>
    <font>
      <sz val="10"/>
      <color rgb="FF000000"/>
      <name val="Arial"/>
      <family val="2"/>
      <charset val="1"/>
    </font>
    <font>
      <sz val="12"/>
      <name val="Arial"/>
      <family val="2"/>
      <charset val="1"/>
    </font>
    <font>
      <sz val="11"/>
      <color rgb="FF800080"/>
      <name val="맑은 고딕"/>
      <family val="3"/>
      <charset val="129"/>
    </font>
    <font>
      <sz val="11"/>
      <color rgb="FF800080"/>
      <name val="맑은 고딕"/>
      <family val="3"/>
      <charset val="1"/>
    </font>
    <font>
      <sz val="12"/>
      <name val="굴림체"/>
      <family val="3"/>
      <charset val="129"/>
    </font>
    <font>
      <sz val="8"/>
      <name val="Arial"/>
      <family val="2"/>
      <charset val="1"/>
    </font>
    <font>
      <b val="true"/>
      <sz val="11"/>
      <color rgb="FFFF9900"/>
      <name val="맑은 고딕"/>
      <family val="3"/>
      <charset val="129"/>
    </font>
    <font>
      <b val="true"/>
      <sz val="11"/>
      <color rgb="FFFF9900"/>
      <name val="맑은 고딕"/>
      <family val="3"/>
      <charset val="1"/>
    </font>
    <font>
      <b val="true"/>
      <sz val="10"/>
      <name val="Arial"/>
      <family val="2"/>
      <charset val="1"/>
    </font>
    <font>
      <b val="true"/>
      <sz val="11"/>
      <color rgb="FFFFFFFF"/>
      <name val="맑은 고딕"/>
      <family val="3"/>
      <charset val="129"/>
    </font>
    <font>
      <b val="true"/>
      <sz val="11"/>
      <color rgb="FFFFFFFF"/>
      <name val="맑은 고딕"/>
      <family val="3"/>
      <charset val="1"/>
    </font>
    <font>
      <sz val="11"/>
      <name val="굴림체"/>
      <family val="3"/>
      <charset val="129"/>
    </font>
    <font>
      <sz val="12"/>
      <name val="Times New Roman"/>
      <family val="1"/>
      <charset val="1"/>
    </font>
    <font>
      <sz val="10"/>
      <name val="MS Serif"/>
      <family val="1"/>
      <charset val="1"/>
    </font>
    <font>
      <sz val="11"/>
      <name val="돋움체"/>
      <family val="3"/>
      <charset val="129"/>
    </font>
    <font>
      <sz val="12"/>
      <name val="¡¾¨????÷A¨?"/>
      <family val="3"/>
      <charset val="129"/>
    </font>
    <font>
      <sz val="12"/>
      <name val="¡¾¨ù¢¬©÷A¨ù"/>
      <family val="3"/>
      <charset val="129"/>
    </font>
    <font>
      <sz val="12"/>
      <name val="¹UAAA¼"/>
      <family val="3"/>
      <charset val="129"/>
    </font>
    <font>
      <sz val="11"/>
      <name val="±¼¸²A¼"/>
      <family val="3"/>
      <charset val="129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0"/>
      <name val="Geneva"/>
      <family val="2"/>
      <charset val="1"/>
    </font>
    <font>
      <u val="double"/>
      <sz val="10"/>
      <name val="Arial"/>
      <family val="2"/>
      <charset val="1"/>
    </font>
    <font>
      <b val="true"/>
      <sz val="18"/>
      <color rgb="FF9999FF"/>
      <name val="Arial"/>
      <family val="2"/>
      <charset val="1"/>
    </font>
    <font>
      <b val="true"/>
      <sz val="12"/>
      <color rgb="FF9999FF"/>
      <name val="Arial"/>
      <family val="2"/>
      <charset val="1"/>
    </font>
    <font>
      <sz val="10"/>
      <color rgb="FF800000"/>
      <name val="MS Serif"/>
      <family val="1"/>
      <charset val="1"/>
    </font>
    <font>
      <i val="true"/>
      <sz val="11"/>
      <color rgb="FF808080"/>
      <name val="맑은 고딕"/>
      <family val="3"/>
      <charset val="129"/>
    </font>
    <font>
      <i val="true"/>
      <sz val="11"/>
      <color rgb="FF808080"/>
      <name val="맑은 고딕"/>
      <family val="3"/>
      <charset val="1"/>
    </font>
    <font>
      <i val="true"/>
      <sz val="1"/>
      <color rgb="FF000000"/>
      <name val="Courier New"/>
      <family val="3"/>
      <charset val="1"/>
    </font>
    <font>
      <u val="single"/>
      <sz val="10"/>
      <color rgb="FFFF00FF"/>
      <name val="MS Sans Serif"/>
      <family val="2"/>
      <charset val="1"/>
    </font>
    <font>
      <sz val="7"/>
      <name val="Palatino"/>
      <family val="1"/>
      <charset val="1"/>
    </font>
    <font>
      <sz val="11"/>
      <color rgb="FF008000"/>
      <name val="맑은 고딕"/>
      <family val="3"/>
      <charset val="1"/>
    </font>
    <font>
      <sz val="11"/>
      <color rgb="FF008000"/>
      <name val="맑은 고딕"/>
      <family val="3"/>
      <charset val="129"/>
    </font>
    <font>
      <b val="true"/>
      <sz val="12"/>
      <name val="Arial"/>
      <family val="2"/>
      <charset val="1"/>
    </font>
    <font>
      <sz val="6"/>
      <color rgb="FF800000"/>
      <name val="Palatino"/>
      <family val="1"/>
      <charset val="1"/>
    </font>
    <font>
      <b val="true"/>
      <sz val="16"/>
      <color rgb="FF9999FF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5"/>
      <color rgb="FF003366"/>
      <name val="맑은 고딕"/>
      <family val="3"/>
      <charset val="1"/>
    </font>
    <font>
      <b val="true"/>
      <sz val="15"/>
      <color rgb="FF003366"/>
      <name val="맑은 고딕"/>
      <family val="3"/>
      <charset val="129"/>
    </font>
    <font>
      <sz val="18"/>
      <name val="Helvetica-Black"/>
      <family val="2"/>
      <charset val="1"/>
    </font>
    <font>
      <b val="true"/>
      <sz val="20"/>
      <color rgb="FF9999FF"/>
      <name val="Arial"/>
      <family val="2"/>
      <charset val="1"/>
    </font>
    <font>
      <b val="true"/>
      <sz val="13"/>
      <color rgb="FF003366"/>
      <name val="맑은 고딕"/>
      <family val="3"/>
      <charset val="1"/>
    </font>
    <font>
      <b val="true"/>
      <sz val="13"/>
      <color rgb="FF003366"/>
      <name val="맑은 고딕"/>
      <family val="3"/>
      <charset val="129"/>
    </font>
    <font>
      <b val="true"/>
      <sz val="11"/>
      <color rgb="FF003366"/>
      <name val="맑은 고딕"/>
      <family val="3"/>
      <charset val="1"/>
    </font>
    <font>
      <b val="true"/>
      <sz val="11"/>
      <color rgb="FF003366"/>
      <name val="맑은 고딕"/>
      <family val="3"/>
      <charset val="129"/>
    </font>
    <font>
      <i val="true"/>
      <sz val="14"/>
      <name val="Palatino"/>
      <family val="1"/>
      <charset val="1"/>
    </font>
    <font>
      <b val="true"/>
      <sz val="10"/>
      <name val="Times New Roman"/>
      <family val="1"/>
      <charset val="1"/>
    </font>
    <font>
      <b val="true"/>
      <sz val="1"/>
      <color rgb="FF000000"/>
      <name val="Courier New"/>
      <family val="3"/>
      <charset val="1"/>
    </font>
    <font>
      <b val="true"/>
      <sz val="8"/>
      <name val="Arial"/>
      <family val="2"/>
      <charset val="1"/>
    </font>
    <font>
      <b val="true"/>
      <i val="true"/>
      <sz val="22"/>
      <name val="Times New Roman"/>
      <family val="1"/>
      <charset val="1"/>
    </font>
    <font>
      <u val="single"/>
      <sz val="10"/>
      <color rgb="FF0000FF"/>
      <name val="MS Sans Serif"/>
      <family val="2"/>
      <charset val="1"/>
    </font>
    <font>
      <sz val="11"/>
      <color rgb="FF333399"/>
      <name val="맑은 고딕"/>
      <family val="3"/>
      <charset val="1"/>
    </font>
    <font>
      <sz val="11"/>
      <color rgb="FF333399"/>
      <name val="맑은 고딕"/>
      <family val="3"/>
      <charset val="129"/>
    </font>
    <font>
      <sz val="10"/>
      <color rgb="FF0000FF"/>
      <name val="Arial"/>
      <family val="2"/>
      <charset val="1"/>
    </font>
    <font>
      <sz val="11"/>
      <color rgb="FFFF9900"/>
      <name val="맑은 고딕"/>
      <family val="3"/>
      <charset val="129"/>
    </font>
    <font>
      <sz val="11"/>
      <color rgb="FFFF9900"/>
      <name val="맑은 고딕"/>
      <family val="3"/>
      <charset val="1"/>
    </font>
    <font>
      <b val="true"/>
      <sz val="14"/>
      <color rgb="FF9999FF"/>
      <name val="Book Antiqua"/>
      <family val="1"/>
      <charset val="1"/>
    </font>
    <font>
      <b val="true"/>
      <sz val="11"/>
      <name val="Arial"/>
      <family val="2"/>
      <charset val="1"/>
    </font>
    <font>
      <sz val="11"/>
      <color rgb="FF993300"/>
      <name val="Calibri"/>
      <family val="2"/>
      <charset val="1"/>
    </font>
    <font>
      <sz val="11"/>
      <color rgb="FF993300"/>
      <name val="맑은 고딕"/>
      <family val="3"/>
      <charset val="1"/>
    </font>
    <font>
      <sz val="11"/>
      <color rgb="FF993300"/>
      <name val="맑은 고딕"/>
      <family val="3"/>
      <charset val="129"/>
    </font>
    <font>
      <sz val="7"/>
      <name val="Small Fonts"/>
      <family val="2"/>
      <charset val="1"/>
    </font>
    <font>
      <b val="true"/>
      <sz val="11"/>
      <color rgb="FF333333"/>
      <name val="맑은 고딕"/>
      <family val="3"/>
      <charset val="129"/>
    </font>
    <font>
      <b val="true"/>
      <sz val="11"/>
      <color rgb="FF333333"/>
      <name val="맑은 고딕"/>
      <family val="3"/>
      <charset val="1"/>
    </font>
    <font>
      <sz val="11"/>
      <color rgb="FF000000"/>
      <name val="Times New Roman"/>
      <family val="1"/>
      <charset val="1"/>
    </font>
    <font>
      <b val="true"/>
      <i val="true"/>
      <sz val="11"/>
      <color rgb="FF000000"/>
      <name val="Times New Roman"/>
      <family val="1"/>
      <charset val="1"/>
    </font>
    <font>
      <b val="true"/>
      <i val="true"/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1"/>
      <color rgb="FF800000"/>
      <name val="Times New Roman"/>
      <family val="1"/>
      <charset val="1"/>
    </font>
    <font>
      <b val="true"/>
      <sz val="11"/>
      <color rgb="FF008080"/>
      <name val="Arial"/>
      <family val="2"/>
      <charset val="1"/>
    </font>
    <font>
      <b val="true"/>
      <sz val="22"/>
      <color rgb="FF008080"/>
      <name val="Times New Roman"/>
      <family val="1"/>
      <charset val="1"/>
    </font>
    <font>
      <b val="true"/>
      <sz val="22"/>
      <color rgb="FF000000"/>
      <name val="Times New Roman"/>
      <family val="1"/>
      <charset val="1"/>
    </font>
    <font>
      <sz val="10"/>
      <color rgb="FF800000"/>
      <name val="Helvetica-Black"/>
      <family val="2"/>
      <charset val="1"/>
    </font>
    <font>
      <i val="true"/>
      <sz val="14"/>
      <name val="Times New Roman"/>
      <family val="1"/>
      <charset val="1"/>
    </font>
    <font>
      <b val="true"/>
      <sz val="22"/>
      <name val="Book Antiqua"/>
      <family val="1"/>
      <charset val="1"/>
    </font>
    <font>
      <b val="true"/>
      <u val="single"/>
      <sz val="1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9"/>
      <color rgb="FF3366FF"/>
      <name val="Arial"/>
      <family val="2"/>
      <charset val="1"/>
    </font>
    <font>
      <sz val="12"/>
      <color rgb="FFFF00FF"/>
      <name val="Arial"/>
      <family val="2"/>
      <charset val="1"/>
    </font>
    <font>
      <b val="true"/>
      <sz val="12"/>
      <color rgb="FF800080"/>
      <name val="Arial"/>
      <family val="2"/>
      <charset val="1"/>
    </font>
    <font>
      <sz val="9"/>
      <color rgb="FF800080"/>
      <name val="Arial"/>
      <family val="2"/>
      <charset val="1"/>
    </font>
    <font>
      <u val="single"/>
      <sz val="1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9"/>
      <name val="Palatino"/>
      <family val="1"/>
      <charset val="1"/>
    </font>
    <font>
      <sz val="9"/>
      <color rgb="FF008080"/>
      <name val="Helvetica-Black"/>
      <family val="2"/>
      <charset val="1"/>
    </font>
    <font>
      <sz val="9"/>
      <name val="Helvetica-Black"/>
      <family val="2"/>
      <charset val="1"/>
    </font>
    <font>
      <b val="true"/>
      <sz val="10"/>
      <color rgb="FFFF0000"/>
      <name val="Arial"/>
      <family val="2"/>
      <charset val="1"/>
    </font>
    <font>
      <sz val="10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u val="single"/>
      <sz val="12"/>
      <name val="Times New Roman"/>
      <family val="1"/>
      <charset val="1"/>
    </font>
    <font>
      <b val="true"/>
      <sz val="18"/>
      <color rgb="FF003366"/>
      <name val="맑은 고딕"/>
      <family val="3"/>
      <charset val="1"/>
    </font>
    <font>
      <b val="true"/>
      <sz val="18"/>
      <color rgb="FF003366"/>
      <name val="맑은 고딕"/>
      <family val="3"/>
      <charset val="129"/>
    </font>
    <font>
      <b val="true"/>
      <sz val="11"/>
      <color rgb="FF000000"/>
      <name val="맑은 고딕"/>
      <family val="3"/>
      <charset val="1"/>
    </font>
    <font>
      <b val="true"/>
      <sz val="11"/>
      <color rgb="FF000000"/>
      <name val="맑은 고딕"/>
      <family val="3"/>
      <charset val="129"/>
    </font>
    <font>
      <sz val="11"/>
      <color rgb="FF0000FF"/>
      <name val="Times New Roman"/>
      <family val="1"/>
      <charset val="1"/>
    </font>
    <font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"/>
    </font>
    <font>
      <sz val="12"/>
      <name val="¾©"/>
      <family val="1"/>
      <charset val="129"/>
    </font>
    <font>
      <sz val="11"/>
      <name val="±¼¸²Ã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±¼¸²Ã¼"/>
      <family val="3"/>
      <charset val="129"/>
    </font>
    <font>
      <sz val="10"/>
      <name val="Arial Narrow"/>
      <family val="2"/>
      <charset val="1"/>
    </font>
    <font>
      <u val="single"/>
      <sz val="9"/>
      <color rgb="FF0000FF"/>
      <name val="Arial"/>
      <family val="2"/>
      <charset val="1"/>
    </font>
    <font>
      <sz val="10"/>
      <name val="PragmaticaCTT"/>
      <family val="1"/>
      <charset val="1"/>
    </font>
    <font>
      <u val="single"/>
      <sz val="9"/>
      <color rgb="FF800080"/>
      <name val="Arial"/>
      <family val="2"/>
      <charset val="1"/>
    </font>
    <font>
      <sz val="10"/>
      <color rgb="FFFF0000"/>
      <name val="굴림"/>
      <family val="3"/>
      <charset val="129"/>
    </font>
    <font>
      <sz val="10"/>
      <name val="돋움체"/>
      <family val="3"/>
      <charset val="129"/>
    </font>
    <font>
      <sz val="11"/>
      <color rgb="FFFF0000"/>
      <name val="돋움"/>
      <family val="3"/>
      <charset val="129"/>
    </font>
    <font>
      <b val="true"/>
      <sz val="11"/>
      <color rgb="FFFF0000"/>
      <name val="맑은 고딕"/>
      <family val="3"/>
      <charset val="129"/>
    </font>
    <font>
      <b val="true"/>
      <sz val="11"/>
      <color rgb="FFFF9900"/>
      <name val="돋움"/>
      <family val="3"/>
      <charset val="129"/>
    </font>
    <font>
      <b val="true"/>
      <sz val="11"/>
      <color rgb="FFFA7D00"/>
      <name val="맑은 고딕"/>
      <family val="3"/>
      <charset val="129"/>
    </font>
    <font>
      <sz val="12"/>
      <name val="돋움"/>
      <family val="3"/>
      <charset val="129"/>
    </font>
    <font>
      <sz val="1"/>
      <color rgb="FF800000"/>
      <name val="Courier New"/>
      <family val="3"/>
      <charset val="1"/>
    </font>
    <font>
      <u val="single"/>
      <sz val="11"/>
      <color rgb="FF0000FF"/>
      <name val="굃굍 굊긕긘긞긏"/>
      <family val="3"/>
      <charset val="129"/>
    </font>
    <font>
      <sz val="11"/>
      <color rgb="FF800080"/>
      <name val="돋움"/>
      <family val="3"/>
      <charset val="129"/>
    </font>
    <font>
      <sz val="11"/>
      <color rgb="FF9C0006"/>
      <name val="맑은 고딕"/>
      <family val="3"/>
      <charset val="129"/>
    </font>
    <font>
      <sz val="11"/>
      <name val="HY헤드라인M"/>
      <family val="1"/>
      <charset val="129"/>
    </font>
    <font>
      <u val="single"/>
      <sz val="11"/>
      <color rgb="FF800080"/>
      <name val="돋움"/>
      <family val="3"/>
      <charset val="129"/>
    </font>
    <font>
      <u val="single"/>
      <sz val="12"/>
      <color rgb="FF800080"/>
      <name val="바탕체"/>
      <family val="1"/>
      <charset val="129"/>
    </font>
    <font>
      <sz val="8"/>
      <color rgb="FF000000"/>
      <name val="Arial"/>
      <family val="2"/>
      <charset val="1"/>
    </font>
    <font>
      <sz val="11"/>
      <color rgb="FF808000"/>
      <name val="맑은 고딕"/>
      <family val="3"/>
      <charset val="129"/>
    </font>
    <font>
      <sz val="11"/>
      <color rgb="FF993300"/>
      <name val="돋움"/>
      <family val="3"/>
      <charset val="129"/>
    </font>
    <font>
      <sz val="11"/>
      <color rgb="FF9C6500"/>
      <name val="맑은 고딕"/>
      <family val="3"/>
      <charset val="129"/>
    </font>
    <font>
      <sz val="12"/>
      <name val="뼻뮝"/>
      <family val="3"/>
      <charset val="129"/>
    </font>
    <font>
      <i val="true"/>
      <sz val="11"/>
      <color rgb="FF808080"/>
      <name val="돋움"/>
      <family val="3"/>
      <charset val="129"/>
    </font>
    <font>
      <i val="true"/>
      <sz val="11"/>
      <color rgb="FF7F7F7F"/>
      <name val="맑은 고딕"/>
      <family val="3"/>
      <charset val="129"/>
    </font>
    <font>
      <b val="true"/>
      <sz val="11"/>
      <color rgb="FFFFFFFF"/>
      <name val="돋움"/>
      <family val="3"/>
      <charset val="129"/>
    </font>
    <font>
      <sz val="10"/>
      <name val="굴림"/>
      <family val="3"/>
      <charset val="129"/>
    </font>
    <font>
      <sz val="14"/>
      <name val="돋움"/>
      <family val="3"/>
      <charset val="129"/>
    </font>
    <font>
      <b val="true"/>
      <sz val="12"/>
      <color rgb="FF800000"/>
      <name val="굴림체"/>
      <family val="3"/>
      <charset val="129"/>
    </font>
    <font>
      <sz val="10"/>
      <name val="명조"/>
      <family val="3"/>
      <charset val="129"/>
    </font>
    <font>
      <sz val="11"/>
      <color rgb="FFFF9900"/>
      <name val="돋움"/>
      <family val="3"/>
      <charset val="129"/>
    </font>
    <font>
      <sz val="11"/>
      <color rgb="FFFA7D00"/>
      <name val="맑은 고딕"/>
      <family val="3"/>
      <charset val="129"/>
    </font>
    <font>
      <b val="true"/>
      <sz val="11"/>
      <color rgb="FF000000"/>
      <name val="돋움"/>
      <family val="3"/>
      <charset val="129"/>
    </font>
    <font>
      <sz val="10"/>
      <color rgb="FF0000FF"/>
      <name val="굴림체"/>
      <family val="3"/>
      <charset val="129"/>
    </font>
    <font>
      <sz val="11"/>
      <color rgb="FF333399"/>
      <name val="돋움"/>
      <family val="3"/>
      <charset val="129"/>
    </font>
    <font>
      <sz val="11"/>
      <color rgb="FF3F3F76"/>
      <name val="맑은 고딕"/>
      <family val="3"/>
      <charset val="129"/>
    </font>
    <font>
      <b val="true"/>
      <sz val="15"/>
      <color rgb="FF333399"/>
      <name val="맑은 고딕"/>
      <family val="3"/>
      <charset val="129"/>
    </font>
    <font>
      <b val="true"/>
      <sz val="15"/>
      <color rgb="FF003366"/>
      <name val="돋움"/>
      <family val="3"/>
      <charset val="129"/>
    </font>
    <font>
      <b val="true"/>
      <sz val="15"/>
      <color rgb="FF1F497D"/>
      <name val="맑은 고딕"/>
      <family val="3"/>
      <charset val="129"/>
    </font>
    <font>
      <sz val="18"/>
      <name val="돋움체"/>
      <family val="3"/>
      <charset val="129"/>
    </font>
    <font>
      <b val="true"/>
      <sz val="13"/>
      <name val="굴림체"/>
      <family val="3"/>
      <charset val="129"/>
    </font>
    <font>
      <b val="true"/>
      <sz val="13"/>
      <color rgb="FF333399"/>
      <name val="맑은 고딕"/>
      <family val="3"/>
      <charset val="129"/>
    </font>
    <font>
      <b val="true"/>
      <sz val="13"/>
      <color rgb="FF003366"/>
      <name val="돋움"/>
      <family val="3"/>
      <charset val="129"/>
    </font>
    <font>
      <b val="true"/>
      <sz val="13"/>
      <color rgb="FF1F497D"/>
      <name val="맑은 고딕"/>
      <family val="3"/>
      <charset val="129"/>
    </font>
    <font>
      <b val="true"/>
      <sz val="11"/>
      <color rgb="FF333399"/>
      <name val="맑은 고딕"/>
      <family val="3"/>
      <charset val="129"/>
    </font>
    <font>
      <b val="true"/>
      <sz val="11"/>
      <color rgb="FF003366"/>
      <name val="돋움"/>
      <family val="3"/>
      <charset val="129"/>
    </font>
    <font>
      <b val="true"/>
      <sz val="11"/>
      <color rgb="FF1F497D"/>
      <name val="맑은 고딕"/>
      <family val="3"/>
      <charset val="129"/>
    </font>
    <font>
      <b val="true"/>
      <sz val="18"/>
      <color rgb="FF333399"/>
      <name val="맑은 고딕"/>
      <family val="3"/>
      <charset val="129"/>
    </font>
    <font>
      <b val="true"/>
      <sz val="18"/>
      <color rgb="FF1F497D"/>
      <name val="맑은 고딕"/>
      <family val="3"/>
      <charset val="129"/>
    </font>
    <font>
      <sz val="11"/>
      <color rgb="FF008000"/>
      <name val="돋움"/>
      <family val="3"/>
      <charset val="129"/>
    </font>
    <font>
      <sz val="11"/>
      <color rgb="FF006100"/>
      <name val="맑은 고딕"/>
      <family val="3"/>
      <charset val="129"/>
    </font>
    <font>
      <b val="true"/>
      <sz val="11"/>
      <color rgb="FF333333"/>
      <name val="돋움"/>
      <family val="3"/>
      <charset val="129"/>
    </font>
    <font>
      <b val="true"/>
      <sz val="11"/>
      <color rgb="FF3F3F3F"/>
      <name val="맑은 고딕"/>
      <family val="3"/>
      <charset val="129"/>
    </font>
    <font>
      <b val="true"/>
      <sz val="12"/>
      <name val="굴림체"/>
      <family val="3"/>
      <charset val="129"/>
    </font>
    <font>
      <b val="true"/>
      <sz val="12"/>
      <name val="휴먼명조"/>
      <family val="1"/>
      <charset val="129"/>
    </font>
    <font>
      <sz val="12"/>
      <name val="돋움체"/>
      <family val="3"/>
      <charset val="129"/>
    </font>
    <font>
      <sz val="9"/>
      <color rgb="FF000000"/>
      <name val="Arial"/>
      <family val="2"/>
      <charset val="1"/>
    </font>
    <font>
      <sz val="11"/>
      <color rgb="FF000000"/>
      <name val="맑은 고딕"/>
      <family val="2"/>
      <charset val="129"/>
    </font>
    <font>
      <sz val="11"/>
      <color rgb="FF000000"/>
      <name val="맑은 고딕"/>
      <family val="2"/>
      <charset val="1"/>
    </font>
    <font>
      <sz val="10"/>
      <name val="바탕"/>
      <family val="1"/>
      <charset val="129"/>
    </font>
    <font>
      <sz val="10"/>
      <color rgb="FF000000"/>
      <name val="바탕체"/>
      <family val="1"/>
      <charset val="129"/>
    </font>
    <font>
      <sz val="11"/>
      <color rgb="FF000000"/>
      <name val="굴림"/>
      <family val="3"/>
      <charset val="129"/>
    </font>
    <font>
      <sz val="11"/>
      <name val="바탕체"/>
      <family val="1"/>
      <charset val="129"/>
    </font>
    <font>
      <sz val="9"/>
      <name val="굴림체"/>
      <family val="3"/>
      <charset val="129"/>
    </font>
    <font>
      <sz val="11"/>
      <color rgb="FF000000"/>
      <name val="Calibri"/>
      <family val="2"/>
      <charset val="1"/>
    </font>
    <font>
      <sz val="11"/>
      <name val="견명조"/>
      <family val="1"/>
      <charset val="129"/>
    </font>
    <font>
      <sz val="11"/>
      <color rgb="FF000000"/>
      <name val="돋움"/>
      <family val="2"/>
      <charset val="129"/>
    </font>
    <font>
      <sz val="8"/>
      <name val="MS Sans Serif"/>
      <family val="2"/>
      <charset val="1"/>
    </font>
    <font>
      <sz val="10"/>
      <color rgb="FF000000"/>
      <name val="맑은 고딕"/>
      <family val="3"/>
      <charset val="129"/>
    </font>
    <font>
      <sz val="10"/>
      <color rgb="FF000000"/>
      <name val="Book Antiqua"/>
      <family val="1"/>
      <charset val="1"/>
    </font>
    <font>
      <u val="single"/>
      <sz val="11"/>
      <color rgb="FF0000FF"/>
      <name val="맑은 고딕"/>
      <family val="3"/>
      <charset val="129"/>
    </font>
    <font>
      <sz val="12"/>
      <name val="ｱｼｸｲﾃｼ"/>
      <family val="3"/>
      <charset val="1"/>
    </font>
    <font>
      <b val="true"/>
      <sz val="18"/>
      <color rgb="FF808080"/>
      <name val="Arial"/>
      <family val="2"/>
    </font>
    <font>
      <b val="true"/>
      <sz val="40"/>
      <color rgb="FF0070C0"/>
      <name val="Arial"/>
      <family val="2"/>
    </font>
    <font>
      <b val="true"/>
      <sz val="20"/>
      <color rgb="FF595959"/>
      <name val="Arial"/>
      <family val="2"/>
    </font>
    <font>
      <b val="true"/>
      <sz val="16"/>
      <color rgb="FF0070C0"/>
      <name val="HY견고딕"/>
      <family val="1"/>
    </font>
    <font>
      <b val="true"/>
      <sz val="16"/>
      <color rgb="FF0070C0"/>
      <name val="HY견고딕"/>
      <family val="3"/>
    </font>
    <font>
      <b val="true"/>
      <sz val="16"/>
      <color rgb="FF404040"/>
      <name val="Arial"/>
      <family val="2"/>
    </font>
    <font>
      <b val="true"/>
      <sz val="16"/>
      <color rgb="FF404040"/>
      <name val="Segoe UI"/>
      <family val="2"/>
    </font>
    <font>
      <b val="true"/>
      <sz val="12"/>
      <color rgb="FF000080"/>
      <name val="Arial Narrow"/>
      <family val="2"/>
      <charset val="1"/>
    </font>
    <font>
      <b val="true"/>
      <sz val="11"/>
      <name val="Arial Narrow"/>
      <family val="2"/>
      <charset val="1"/>
    </font>
    <font>
      <sz val="16"/>
      <name val="Arial"/>
      <family val="2"/>
      <charset val="1"/>
    </font>
    <font>
      <u val="single"/>
      <sz val="11"/>
      <color rgb="FF0000FF"/>
      <name val="돋움"/>
      <family val="3"/>
      <charset val="129"/>
    </font>
    <font>
      <b val="true"/>
      <sz val="16"/>
      <color rgb="FFFFFFFF"/>
      <name val="Arial Narrow"/>
      <family val="2"/>
      <charset val="1"/>
    </font>
    <font>
      <b val="true"/>
      <sz val="16"/>
      <name val="Arial Narrow"/>
      <family val="2"/>
      <charset val="1"/>
    </font>
    <font>
      <b val="true"/>
      <sz val="16"/>
      <color rgb="FF0070C0"/>
      <name val="맑은 고딕"/>
      <family val="3"/>
      <charset val="129"/>
    </font>
    <font>
      <b val="true"/>
      <sz val="16"/>
      <color rgb="FF0033CC"/>
      <name val="Arial Narrow"/>
      <family val="2"/>
      <charset val="1"/>
    </font>
    <font>
      <b val="true"/>
      <sz val="14"/>
      <color rgb="FF1F497D"/>
      <name val="Arial Narrow"/>
      <family val="2"/>
      <charset val="1"/>
    </font>
    <font>
      <b val="true"/>
      <sz val="14"/>
      <color rgb="FF0033CC"/>
      <name val="Arial Narrow"/>
      <family val="2"/>
      <charset val="1"/>
    </font>
    <font>
      <b val="true"/>
      <sz val="10"/>
      <color rgb="FFFFFFFF"/>
      <name val="Arial Narrow"/>
      <family val="2"/>
      <charset val="1"/>
    </font>
    <font>
      <b val="true"/>
      <sz val="12"/>
      <color rgb="FFFFFFFF"/>
      <name val="Arial"/>
      <family val="2"/>
      <charset val="1"/>
    </font>
    <font>
      <b val="true"/>
      <sz val="11"/>
      <color rgb="FF404040"/>
      <name val="Arial"/>
      <family val="2"/>
      <charset val="1"/>
    </font>
    <font>
      <sz val="12"/>
      <color rgb="FF000000"/>
      <name val="맑은 고딕"/>
      <family val="3"/>
      <charset val="129"/>
    </font>
    <font>
      <b val="true"/>
      <sz val="16"/>
      <color rgb="FF1F497D"/>
      <name val="Arial Narrow"/>
      <family val="2"/>
      <charset val="1"/>
    </font>
    <font>
      <b val="true"/>
      <sz val="10"/>
      <color rgb="FF0070C0"/>
      <name val="Arial"/>
      <family val="2"/>
      <charset val="1"/>
    </font>
    <font>
      <b val="true"/>
      <sz val="14"/>
      <color rgb="FFFFFF00"/>
      <name val="Arial"/>
      <family val="2"/>
      <charset val="1"/>
    </font>
    <font>
      <b val="true"/>
      <sz val="10"/>
      <color rgb="FF7F7F7F"/>
      <name val="맑은 고딕"/>
      <family val="3"/>
      <charset val="129"/>
    </font>
    <font>
      <b val="true"/>
      <sz val="16"/>
      <color rgb="FF000080"/>
      <name val="Arial Narrow"/>
      <family val="2"/>
      <charset val="1"/>
    </font>
    <font>
      <b val="true"/>
      <sz val="11"/>
      <color rgb="FF000080"/>
      <name val="Arial Narrow"/>
      <family val="2"/>
      <charset val="1"/>
    </font>
    <font>
      <sz val="12"/>
      <color rgb="FF0033CC"/>
      <name val="Arial"/>
      <family val="2"/>
      <charset val="1"/>
    </font>
    <font>
      <sz val="11"/>
      <name val="Arial"/>
      <family val="2"/>
      <charset val="1"/>
    </font>
    <font>
      <b val="true"/>
      <sz val="12"/>
      <color rgb="FFFFFFFF"/>
      <name val="돋움"/>
      <family val="3"/>
      <charset val="129"/>
    </font>
    <font>
      <sz val="11"/>
      <name val="바탕"/>
      <family val="1"/>
      <charset val="129"/>
    </font>
    <font>
      <b val="true"/>
      <sz val="11"/>
      <color rgb="FF000080"/>
      <name val="Arial"/>
      <family val="2"/>
      <charset val="1"/>
    </font>
    <font>
      <i val="true"/>
      <sz val="11"/>
      <name val="Arial"/>
      <family val="2"/>
      <charset val="1"/>
    </font>
    <font>
      <b val="true"/>
      <sz val="16"/>
      <color rgb="FFFFFFFF"/>
      <name val="Arial"/>
      <family val="2"/>
      <charset val="1"/>
    </font>
    <font>
      <b val="true"/>
      <sz val="10"/>
      <name val="돋움"/>
      <family val="3"/>
      <charset val="129"/>
    </font>
    <font>
      <b val="true"/>
      <sz val="10"/>
      <name val="Arial Narrow"/>
      <family val="2"/>
      <charset val="1"/>
    </font>
    <font>
      <b val="true"/>
      <sz val="9"/>
      <color rgb="FF000000"/>
      <name val="돋움"/>
      <family val="3"/>
      <charset val="129"/>
    </font>
    <font>
      <b val="true"/>
      <sz val="16"/>
      <color rgb="FF0033CC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6"/>
      <color rgb="FF1F497D"/>
      <name val="Arial"/>
      <family val="2"/>
      <charset val="1"/>
    </font>
    <font>
      <sz val="11"/>
      <name val="맑은 고딕"/>
      <family val="3"/>
      <charset val="129"/>
    </font>
    <font>
      <b val="true"/>
      <sz val="16"/>
      <color rgb="FF000080"/>
      <name val="Arial"/>
      <family val="2"/>
      <charset val="1"/>
    </font>
    <font>
      <b val="true"/>
      <sz val="14"/>
      <color rgb="FF1F497D"/>
      <name val="Arial"/>
      <family val="2"/>
      <charset val="1"/>
    </font>
    <font>
      <b val="true"/>
      <sz val="12"/>
      <color rgb="FF000080"/>
      <name val="Arial"/>
      <family val="2"/>
      <charset val="1"/>
    </font>
    <font>
      <b val="true"/>
      <sz val="11"/>
      <name val="돋움"/>
      <family val="3"/>
      <charset val="129"/>
    </font>
    <font>
      <sz val="11"/>
      <color rgb="FF000000"/>
      <name val="Arial"/>
      <family val="2"/>
      <charset val="1"/>
    </font>
    <font>
      <sz val="11"/>
      <color rgb="FFFFFFFF"/>
      <name val="Arial"/>
      <family val="2"/>
      <charset val="1"/>
    </font>
    <font>
      <b val="true"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9"/>
      <color rgb="FF000000"/>
      <name val="돋움"/>
      <family val="3"/>
      <charset val="129"/>
    </font>
    <font>
      <b val="true"/>
      <sz val="11"/>
      <color rgb="FFFFFFFF"/>
      <name val="Arial"/>
      <family val="2"/>
      <charset val="1"/>
    </font>
    <font>
      <sz val="11"/>
      <color rgb="FFFF0000"/>
      <name val="Arial"/>
      <family val="2"/>
      <charset val="1"/>
    </font>
    <font>
      <b val="true"/>
      <sz val="11"/>
      <name val="맑은 고딕"/>
      <family val="3"/>
      <charset val="129"/>
    </font>
    <font>
      <b val="true"/>
      <sz val="11"/>
      <color rgb="FF0033CC"/>
      <name val="Arial Narrow"/>
      <family val="2"/>
      <charset val="1"/>
    </font>
    <font>
      <b val="true"/>
      <sz val="11"/>
      <color rgb="FF1F497D"/>
      <name val="Arial Narrow"/>
      <family val="2"/>
      <charset val="1"/>
    </font>
    <font>
      <b val="true"/>
      <sz val="16"/>
      <name val="Arial"/>
      <family val="2"/>
      <charset val="1"/>
    </font>
    <font>
      <b val="true"/>
      <sz val="12"/>
      <name val="돋움"/>
      <family val="3"/>
      <charset val="129"/>
    </font>
    <font>
      <i val="true"/>
      <sz val="12"/>
      <name val="Arial"/>
      <family val="2"/>
      <charset val="1"/>
    </font>
    <font>
      <b val="true"/>
      <sz val="12"/>
      <color rgb="FF000000"/>
      <name val="맑은 고딕"/>
      <family val="3"/>
      <charset val="129"/>
    </font>
    <font>
      <sz val="10"/>
      <color rgb="FFFF0000"/>
      <name val="Arial"/>
      <family val="2"/>
      <charset val="1"/>
    </font>
    <font>
      <sz val="11"/>
      <color rgb="FF000080"/>
      <name val="Arial Narrow"/>
      <family val="2"/>
      <charset val="1"/>
    </font>
    <font>
      <b val="true"/>
      <sz val="16"/>
      <color rgb="FF0033CC"/>
      <name val="맑은 고딕"/>
      <family val="3"/>
      <charset val="129"/>
    </font>
    <font>
      <sz val="10"/>
      <name val="맑은 고딕"/>
      <family val="3"/>
      <charset val="129"/>
    </font>
    <font>
      <b val="true"/>
      <sz val="12"/>
      <color rgb="FFFFFFFF"/>
      <name val="맑은 고딕"/>
      <family val="3"/>
      <charset val="129"/>
    </font>
    <font>
      <b val="true"/>
      <sz val="16"/>
      <color rgb="FF000080"/>
      <name val="맑은 고딕"/>
      <family val="3"/>
      <charset val="129"/>
    </font>
    <font>
      <b val="true"/>
      <sz val="14"/>
      <color rgb="FF1F497D"/>
      <name val="맑은 고딕"/>
      <family val="3"/>
      <charset val="129"/>
    </font>
    <font>
      <b val="true"/>
      <sz val="12"/>
      <color rgb="FF000080"/>
      <name val="맑은 고딕"/>
      <family val="3"/>
      <charset val="129"/>
    </font>
    <font>
      <sz val="11"/>
      <name val="Arial Narrow"/>
      <family val="2"/>
      <charset val="1"/>
    </font>
    <font>
      <sz val="12"/>
      <color rgb="FF000080"/>
      <name val="Arial Narrow"/>
      <family val="2"/>
      <charset val="1"/>
    </font>
    <font>
      <sz val="11"/>
      <color rgb="FF0000FF"/>
      <name val="Arial"/>
      <family val="2"/>
      <charset val="1"/>
    </font>
    <font>
      <sz val="16"/>
      <name val="맑은 고딕"/>
      <family val="3"/>
      <charset val="129"/>
    </font>
    <font>
      <b val="true"/>
      <sz val="16"/>
      <color rgb="FFFFFFFF"/>
      <name val="맑은 고딕"/>
      <family val="3"/>
      <charset val="129"/>
    </font>
    <font>
      <b val="true"/>
      <sz val="10"/>
      <name val="맑은 고딕"/>
      <family val="3"/>
      <charset val="129"/>
    </font>
    <font>
      <b val="true"/>
      <sz val="14"/>
      <color rgb="FF0033CC"/>
      <name val="맑은 고딕"/>
      <family val="3"/>
      <charset val="129"/>
    </font>
    <font>
      <b val="true"/>
      <sz val="11"/>
      <color rgb="FF404040"/>
      <name val="맑은 고딕"/>
      <family val="3"/>
      <charset val="129"/>
    </font>
    <font>
      <b val="true"/>
      <sz val="10"/>
      <color rgb="FF0070C0"/>
      <name val="맑은 고딕"/>
      <family val="3"/>
      <charset val="129"/>
    </font>
    <font>
      <b val="true"/>
      <sz val="14"/>
      <color rgb="FFFFFF00"/>
      <name val="맑은 고딕"/>
      <family val="3"/>
      <charset val="129"/>
    </font>
    <font>
      <sz val="8.5"/>
      <color rgb="FF000000"/>
      <name val="맑은 고딕"/>
      <family val="3"/>
      <charset val="129"/>
    </font>
    <font>
      <sz val="8.5"/>
      <name val="맑은 고딕"/>
      <family val="3"/>
      <charset val="129"/>
    </font>
    <font>
      <sz val="8"/>
      <name val="맑은 고딕"/>
      <family val="3"/>
      <charset val="129"/>
    </font>
    <font>
      <sz val="12"/>
      <color rgb="FF0033CC"/>
      <name val="맑은 고딕"/>
      <family val="3"/>
      <charset val="129"/>
    </font>
    <font>
      <sz val="13"/>
      <color rgb="FF000000"/>
      <name val="Times New Roman"/>
      <family val="1"/>
    </font>
    <font>
      <sz val="13"/>
      <color rgb="FF000000"/>
      <name val="Segoe UI"/>
      <family val="2"/>
    </font>
    <font>
      <sz val="10.5"/>
      <color rgb="FF000000"/>
      <name val="Times New Roman"/>
      <family val="1"/>
    </font>
    <font>
      <sz val="10.5"/>
      <color rgb="FF000000"/>
      <name val="Segoe UI"/>
      <family val="2"/>
    </font>
    <font>
      <sz val="11"/>
      <color rgb="FF000000"/>
      <name val="Times New Roman"/>
      <family val="1"/>
    </font>
    <font>
      <sz val="11"/>
      <color rgb="FF000000"/>
      <name val="Segoe UI"/>
      <family val="2"/>
    </font>
    <font>
      <sz val="11"/>
      <color rgb="FF000000"/>
      <name val="Calibri"/>
      <family val="0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C6D9F1"/>
        <bgColor rgb="FFB7DEE8"/>
      </patternFill>
    </fill>
    <fill>
      <patternFill patternType="solid">
        <fgColor rgb="FF0070C0"/>
        <bgColor rgb="FF0066CC"/>
      </patternFill>
    </fill>
    <fill>
      <patternFill patternType="solid">
        <fgColor rgb="FFD9D9D9"/>
        <bgColor rgb="FFC6D9F1"/>
      </patternFill>
    </fill>
    <fill>
      <patternFill patternType="solid">
        <fgColor rgb="FFFFFF00"/>
        <bgColor rgb="FFFFCC00"/>
      </patternFill>
    </fill>
    <fill>
      <patternFill patternType="solid">
        <fgColor rgb="FFB7DEE8"/>
        <bgColor rgb="FFC6D9F1"/>
      </patternFill>
    </fill>
    <fill>
      <patternFill patternType="darkGray">
        <fgColor rgb="FFDCEAF3"/>
        <bgColor rgb="FFEFDFE9"/>
      </patternFill>
    </fill>
    <fill>
      <patternFill patternType="darkGray">
        <fgColor rgb="FFF4F1DE"/>
        <bgColor rgb="FFF2F2F2"/>
      </patternFill>
    </fill>
    <fill>
      <patternFill patternType="solid">
        <fgColor rgb="FF96CB54"/>
        <bgColor rgb="FFC0C0C0"/>
      </patternFill>
    </fill>
    <fill>
      <patternFill patternType="mediumGray">
        <fgColor rgb="FFC0C0C0"/>
        <bgColor rgb="FFCCCCFF"/>
      </patternFill>
    </fill>
    <fill>
      <patternFill patternType="darkGray">
        <fgColor rgb="FFEFDFE9"/>
        <bgColor rgb="FFDCEAF3"/>
      </patternFill>
    </fill>
    <fill>
      <patternFill patternType="darkGray">
        <fgColor rgb="FFFFCC00"/>
        <bgColor rgb="FFFF9900"/>
      </patternFill>
    </fill>
    <fill>
      <patternFill patternType="darkGray">
        <fgColor rgb="FFFED2C3"/>
        <bgColor rgb="FFFFCC99"/>
      </patternFill>
    </fill>
  </fills>
  <borders count="64">
    <border diagonalUp="false" diagonalDown="false">
      <left/>
      <right/>
      <top/>
      <bottom/>
      <diagonal/>
    </border>
    <border diagonalUp="false" diagonalDown="false">
      <left/>
      <right/>
      <top style="thin">
        <color rgb="FFA4A8E6"/>
      </top>
      <bottom/>
      <diagonal/>
    </border>
    <border diagonalUp="false" diagonalDown="false">
      <left/>
      <right/>
      <top/>
      <bottom style="hair">
        <color rgb="FF0033CC"/>
      </bottom>
      <diagonal/>
    </border>
    <border diagonalUp="false" diagonalDown="false">
      <left/>
      <right/>
      <top/>
      <bottom style="hair">
        <color rgb="FF0035CC"/>
      </bottom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>
        <color rgb="FF0035CC"/>
      </top>
      <bottom/>
      <diagonal/>
    </border>
    <border diagonalUp="false" diagonalDown="false">
      <left/>
      <right/>
      <top style="hair">
        <color rgb="FF0033CC"/>
      </top>
      <bottom/>
      <diagonal/>
    </border>
    <border diagonalUp="false" diagonalDown="false">
      <left/>
      <right/>
      <top style="hair">
        <color rgb="FF0033CC"/>
      </top>
      <bottom style="hair">
        <color rgb="FF0033CC"/>
      </bottom>
      <diagonal/>
    </border>
    <border diagonalUp="false" diagonalDown="false">
      <left/>
      <right/>
      <top/>
      <bottom style="double">
        <color rgb="FF0033CC"/>
      </bottom>
      <diagonal/>
    </border>
    <border diagonalUp="false" diagonalDown="false">
      <left/>
      <right/>
      <top/>
      <bottom style="double">
        <color rgb="FF0035CC"/>
      </bottom>
      <diagonal/>
    </border>
    <border diagonalUp="false" diagonalDown="false">
      <left/>
      <right/>
      <top style="thin">
        <color rgb="FF0033CC"/>
      </top>
      <bottom style="thin">
        <color rgb="FF0033CC"/>
      </bottom>
      <diagonal/>
    </border>
    <border diagonalUp="false" diagonalDown="false">
      <left/>
      <right/>
      <top style="thin">
        <color rgb="FF0033CC"/>
      </top>
      <bottom style="double">
        <color rgb="FF0033CC"/>
      </bottom>
      <diagonal/>
    </border>
    <border diagonalUp="false" diagonalDown="false">
      <left/>
      <right/>
      <top/>
      <bottom style="thin">
        <color rgb="FF0033CC"/>
      </bottom>
      <diagonal/>
    </border>
    <border diagonalUp="false" diagonalDown="false">
      <left/>
      <right/>
      <top style="thin">
        <color rgb="FF0035CC"/>
      </top>
      <bottom style="double">
        <color rgb="FF0035CC"/>
      </bottom>
      <diagonal/>
    </border>
    <border diagonalUp="false" diagonalDown="false">
      <left/>
      <right/>
      <top/>
      <bottom style="thin">
        <color rgb="FF0035CC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>
        <color rgb="FF0035CC"/>
      </top>
      <bottom/>
      <diagonal/>
    </border>
    <border diagonalUp="false" diagonalDown="false">
      <left/>
      <right/>
      <top style="thin">
        <color rgb="FF0035CC"/>
      </top>
      <bottom style="thin">
        <color rgb="FF0035CC"/>
      </bottom>
      <diagonal/>
    </border>
    <border diagonalUp="false" diagonalDown="false">
      <left/>
      <right/>
      <top style="thin">
        <color rgb="FF0033CC"/>
      </top>
      <bottom style="hair">
        <color rgb="FF0033CC"/>
      </bottom>
      <diagonal/>
    </border>
    <border diagonalUp="false" diagonalDown="false">
      <left/>
      <right/>
      <top style="double">
        <color rgb="FF0033CC"/>
      </top>
      <bottom/>
      <diagonal/>
    </border>
    <border diagonalUp="false" diagonalDown="false">
      <left/>
      <right/>
      <top style="hair"/>
      <bottom style="hair">
        <color rgb="FF0033CC"/>
      </bottom>
      <diagonal/>
    </border>
    <border diagonalUp="false" diagonalDown="false">
      <left style="thin">
        <color rgb="FF0035CC"/>
      </left>
      <right style="thin">
        <color rgb="FF0035CC"/>
      </right>
      <top style="thin">
        <color rgb="FF0035CC"/>
      </top>
      <bottom style="hair"/>
      <diagonal/>
    </border>
    <border diagonalUp="false" diagonalDown="false">
      <left style="thin">
        <color rgb="FF0035CC"/>
      </left>
      <right/>
      <top style="thin">
        <color rgb="FF0035CC"/>
      </top>
      <bottom style="hair"/>
      <diagonal/>
    </border>
    <border diagonalUp="false" diagonalDown="false">
      <left style="thin">
        <color rgb="FF0033CC"/>
      </left>
      <right style="thin">
        <color rgb="FF0033CC"/>
      </right>
      <top style="thin">
        <color rgb="FF0035CC"/>
      </top>
      <bottom/>
      <diagonal/>
    </border>
    <border diagonalUp="false" diagonalDown="false">
      <left style="thin">
        <color rgb="FF0035CC"/>
      </left>
      <right style="thin">
        <color rgb="FF0035CC"/>
      </right>
      <top/>
      <bottom style="thin">
        <color rgb="FF0035CC"/>
      </bottom>
      <diagonal/>
    </border>
    <border diagonalUp="false" diagonalDown="false">
      <left/>
      <right/>
      <top style="hair"/>
      <bottom style="thin">
        <color rgb="FF0035CC"/>
      </bottom>
      <diagonal/>
    </border>
    <border diagonalUp="false" diagonalDown="false">
      <left style="hair"/>
      <right/>
      <top style="hair"/>
      <bottom style="thin">
        <color rgb="FF0035CC"/>
      </bottom>
      <diagonal/>
    </border>
    <border diagonalUp="false" diagonalDown="false">
      <left style="thin">
        <color rgb="FF0033CC"/>
      </left>
      <right style="thin">
        <color rgb="FF0033CC"/>
      </right>
      <top/>
      <bottom/>
      <diagonal/>
    </border>
    <border diagonalUp="false" diagonalDown="false">
      <left style="thin">
        <color rgb="FF0035CC"/>
      </left>
      <right style="thin">
        <color rgb="FF0035CC"/>
      </right>
      <top style="thin">
        <color rgb="FF0035CC"/>
      </top>
      <bottom/>
      <diagonal/>
    </border>
    <border diagonalUp="false" diagonalDown="false">
      <left style="hair"/>
      <right/>
      <top/>
      <bottom/>
      <diagonal/>
    </border>
    <border diagonalUp="false" diagonalDown="false">
      <left style="thin">
        <color rgb="FF0035CC"/>
      </left>
      <right style="thin">
        <color rgb="FF0035CC"/>
      </right>
      <top/>
      <bottom/>
      <diagonal/>
    </border>
    <border diagonalUp="false" diagonalDown="false">
      <left style="thin">
        <color rgb="FF0035CC"/>
      </left>
      <right style="thin">
        <color rgb="FF0035CC"/>
      </right>
      <top/>
      <bottom style="double">
        <color rgb="FF0033CC"/>
      </bottom>
      <diagonal/>
    </border>
    <border diagonalUp="false" diagonalDown="false">
      <left style="hair"/>
      <right/>
      <top/>
      <bottom style="double">
        <color rgb="FF0033CC"/>
      </bottom>
      <diagonal/>
    </border>
    <border diagonalUp="false" diagonalDown="false">
      <left style="thin">
        <color rgb="FF0033CC"/>
      </left>
      <right style="thin">
        <color rgb="FF0033CC"/>
      </right>
      <top/>
      <bottom style="double">
        <color rgb="FF0033CC"/>
      </bottom>
      <diagonal/>
    </border>
    <border diagonalUp="false" diagonalDown="false">
      <left style="thin">
        <color rgb="FF0035CC"/>
      </left>
      <right style="thin"/>
      <top style="thin">
        <color rgb="FF0035CC"/>
      </top>
      <bottom/>
      <diagonal/>
    </border>
    <border diagonalUp="false" diagonalDown="false">
      <left style="thin"/>
      <right/>
      <top style="thin">
        <color rgb="FF0035CC"/>
      </top>
      <bottom/>
      <diagonal/>
    </border>
    <border diagonalUp="false" diagonalDown="false">
      <left style="thin">
        <color rgb="FF0035CC"/>
      </left>
      <right style="thin"/>
      <top/>
      <bottom style="thin">
        <color rgb="FF0035CC"/>
      </bottom>
      <diagonal/>
    </border>
    <border diagonalUp="false" diagonalDown="false">
      <left style="thin"/>
      <right/>
      <top/>
      <bottom/>
      <diagonal/>
    </border>
    <border diagonalUp="false" diagonalDown="false">
      <left style="thin">
        <color rgb="FF0035CC"/>
      </left>
      <right style="thin">
        <color rgb="FF0035CC"/>
      </right>
      <top/>
      <bottom style="double">
        <color rgb="FF0035CC"/>
      </bottom>
      <diagonal/>
    </border>
    <border diagonalUp="false" diagonalDown="false">
      <left style="hair"/>
      <right style="thin">
        <color rgb="FF0035CC"/>
      </right>
      <top/>
      <bottom style="double">
        <color rgb="FF0035CC"/>
      </bottom>
      <diagonal/>
    </border>
    <border diagonalUp="false" diagonalDown="false">
      <left style="thin">
        <color rgb="FF0035CC"/>
      </left>
      <right/>
      <top/>
      <bottom style="double">
        <color rgb="FF0035CC"/>
      </bottom>
      <diagonal/>
    </border>
    <border diagonalUp="false" diagonalDown="false">
      <left/>
      <right style="thin">
        <color rgb="FF0035CC"/>
      </right>
      <top style="thin">
        <color rgb="FF0035CC"/>
      </top>
      <bottom/>
      <diagonal/>
    </border>
    <border diagonalUp="false" diagonalDown="false">
      <left/>
      <right style="thin">
        <color rgb="FF0035CC"/>
      </right>
      <top/>
      <bottom style="thin">
        <color rgb="FF0035CC"/>
      </bottom>
      <diagonal/>
    </border>
    <border diagonalUp="false" diagonalDown="false">
      <left style="thin">
        <color rgb="FF0035CC"/>
      </left>
      <right/>
      <top/>
      <bottom/>
      <diagonal/>
    </border>
    <border diagonalUp="false" diagonalDown="false">
      <left style="hair"/>
      <right/>
      <top/>
      <bottom style="double">
        <color rgb="FF0035CC"/>
      </bottom>
      <diagonal/>
    </border>
    <border diagonalUp="false" diagonalDown="false">
      <left/>
      <right/>
      <top style="double">
        <color rgb="FF0035CC"/>
      </top>
      <bottom/>
      <diagonal/>
    </border>
    <border diagonalUp="false" diagonalDown="false">
      <left/>
      <right style="thin"/>
      <top style="thin">
        <color rgb="FF0035CC"/>
      </top>
      <bottom/>
      <diagonal/>
    </border>
    <border diagonalUp="false" diagonalDown="false">
      <left style="thin"/>
      <right style="thin">
        <color rgb="FF0035CC"/>
      </right>
      <top style="thin">
        <color rgb="FF0035CC"/>
      </top>
      <bottom style="hair"/>
      <diagonal/>
    </border>
    <border diagonalUp="false" diagonalDown="false">
      <left/>
      <right style="thin"/>
      <top/>
      <bottom style="thin">
        <color rgb="FF0035CC"/>
      </bottom>
      <diagonal/>
    </border>
    <border diagonalUp="false" diagonalDown="false">
      <left style="thin"/>
      <right/>
      <top style="thin">
        <color rgb="FF0035CC"/>
      </top>
      <bottom style="hair"/>
      <diagonal/>
    </border>
    <border diagonalUp="false" diagonalDown="false">
      <left/>
      <right/>
      <top style="thin">
        <color rgb="FF0035CC"/>
      </top>
      <bottom style="hair"/>
      <diagonal/>
    </border>
    <border diagonalUp="false" diagonalDown="false">
      <left style="thin"/>
      <right/>
      <top/>
      <bottom style="thin">
        <color rgb="FF0035CC"/>
      </bottom>
      <diagonal/>
    </border>
    <border diagonalUp="false" diagonalDown="false">
      <left style="thin"/>
      <right style="thin">
        <color rgb="FF0035CC"/>
      </right>
      <top/>
      <bottom style="double">
        <color rgb="FF0035CC"/>
      </bottom>
      <diagonal/>
    </border>
    <border diagonalUp="false" diagonalDown="false">
      <left/>
      <right style="thin"/>
      <top style="thin">
        <color rgb="FF0035CC"/>
      </top>
      <bottom style="hair"/>
      <diagonal/>
    </border>
    <border diagonalUp="false" diagonalDown="false">
      <left style="hair"/>
      <right style="thin">
        <color rgb="FF0035CC"/>
      </right>
      <top style="thin">
        <color rgb="FF0035CC"/>
      </top>
      <bottom/>
      <diagonal/>
    </border>
    <border diagonalUp="false" diagonalDown="false">
      <left style="hair"/>
      <right style="thin">
        <color rgb="FF0035CC"/>
      </right>
      <top/>
      <bottom/>
      <diagonal/>
    </border>
    <border diagonalUp="false" diagonalDown="false">
      <left/>
      <right/>
      <top/>
      <bottom style="double">
        <color rgb="FF333399"/>
      </bottom>
      <diagonal/>
    </border>
    <border diagonalUp="false" diagonalDown="false">
      <left/>
      <right/>
      <top style="thin">
        <color rgb="FF0033CC"/>
      </top>
      <bottom/>
      <diagonal/>
    </border>
    <border diagonalUp="false" diagonalDown="false">
      <left/>
      <right/>
      <top/>
      <bottom style="thin">
        <color rgb="FF003367"/>
      </bottom>
      <diagonal/>
    </border>
    <border diagonalUp="false" diagonalDown="false">
      <left/>
      <right/>
      <top style="thin">
        <color rgb="FF003367"/>
      </top>
      <bottom/>
      <diagonal/>
    </border>
    <border diagonalUp="false" diagonalDown="false">
      <left/>
      <right/>
      <top style="thin">
        <color rgb="FF0000FF"/>
      </top>
      <bottom style="thin">
        <color rgb="FF0000FF"/>
      </bottom>
      <diagonal/>
    </border>
    <border diagonalUp="false" diagonalDown="false">
      <left/>
      <right/>
      <top/>
      <bottom style="double">
        <color rgb="FF0000FF"/>
      </bottom>
      <diagonal/>
    </border>
    <border diagonalUp="false" diagonalDown="false">
      <left/>
      <right/>
      <top style="thin"/>
      <bottom style="thin">
        <color rgb="FF0033CC"/>
      </bottom>
      <diagonal/>
    </border>
    <border diagonalUp="false" diagonalDown="false">
      <left/>
      <right/>
      <top/>
      <bottom style="double"/>
      <diagonal/>
    </border>
  </borders>
  <cellStyleXfs count="155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20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1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7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8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79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0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1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2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3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4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5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6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7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8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89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0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1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2" fontId="0" fillId="0" borderId="0" applyFont="true" applyBorder="false" applyAlignment="true" applyProtection="false">
      <alignment horizontal="general" vertical="bottom" textRotation="0" wrapText="false" indent="0" shrinkToFit="false"/>
    </xf>
    <xf numFmtId="193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9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217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217" fontId="3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3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15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7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17" fontId="219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15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1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17" fontId="39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2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3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23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17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17" fontId="7" fillId="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5" fillId="5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21" fontId="3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39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2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28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29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0" fillId="4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0" fillId="5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0" fillId="5" borderId="0" xfId="20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164" fontId="23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21" fontId="6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32" fillId="0" borderId="0" xfId="19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194" fontId="3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7" fontId="32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7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32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6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217" fontId="7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217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3" fillId="5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13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217" fontId="234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35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97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17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6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0" fillId="4" borderId="0" xfId="20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217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0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21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17" fontId="0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0" fontId="23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1" fontId="23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21" fontId="23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0" fontId="234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21" fontId="234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0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5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3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3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0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0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5" borderId="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32" fontId="234" fillId="0" borderId="3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21" fontId="234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05" fontId="234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2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29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28" fontId="234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4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0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3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0" borderId="5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5" fontId="234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7" fontId="234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7" fontId="234" fillId="2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5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5" fontId="234" fillId="0" borderId="0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5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7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7" fontId="23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34" fillId="0" borderId="0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7" fontId="234" fillId="0" borderId="6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29" fontId="234" fillId="0" borderId="0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7" fontId="234" fillId="0" borderId="0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2" fontId="234" fillId="0" borderId="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2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234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0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9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7" fontId="234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9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9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9" fontId="215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19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319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5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329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9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36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9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5" fillId="4" borderId="0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244" fontId="234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15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38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8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5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24" fillId="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03" fontId="16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4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4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44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34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03" fontId="0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06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303" fontId="23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28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6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5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4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8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8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50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88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88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2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28" fontId="234" fillId="5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4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303" fontId="0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34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34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3" fontId="234" fillId="0" borderId="0" xfId="0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164" fontId="23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5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5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34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88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9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239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234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7" fontId="235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44" fontId="7" fillId="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0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234" fillId="7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7" fontId="234" fillId="8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34" fillId="0" borderId="0" xfId="0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217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03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03" fontId="0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0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0" fillId="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88" fillId="0" borderId="0" xfId="19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280" fontId="250" fillId="0" borderId="0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80" fontId="88" fillId="0" borderId="0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88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88" fillId="7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0" fillId="0" borderId="0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80" fontId="234" fillId="0" borderId="8" xfId="19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280" fontId="250" fillId="0" borderId="8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80" fontId="234" fillId="0" borderId="8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88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88" fillId="7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29" fontId="234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8" fontId="234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5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7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9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1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1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9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7" fontId="7" fillId="2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34" fillId="0" borderId="2" xfId="0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303" fontId="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17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3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234" fillId="9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9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9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2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9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88" fillId="9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88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14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0" fontId="251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234" fillId="0" borderId="1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0" fontId="25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7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0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0" fillId="0" borderId="8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234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5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2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14" fillId="1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1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11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1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1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14" fillId="1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6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56" fillId="4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159" fillId="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44" fontId="159" fillId="4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44" fontId="159" fillId="4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159" fillId="4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17" fontId="256" fillId="4" borderId="1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159" fillId="4" borderId="24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244" fontId="159" fillId="4" borderId="2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244" fontId="256" fillId="4" borderId="2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244" fontId="159" fillId="4" borderId="26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244" fontId="159" fillId="4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159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234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44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44" fontId="234" fillId="0" borderId="2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17" fontId="7" fillId="0" borderId="0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234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244" fontId="234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17" fontId="0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234" fillId="0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44" fontId="23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3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44" fontId="234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44" fontId="159" fillId="4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159" fillId="4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234" fillId="0" borderId="3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17" fontId="7" fillId="2" borderId="0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244" fontId="234" fillId="0" borderId="3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202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159" fillId="4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159" fillId="4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159" fillId="4" borderId="3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159" fillId="4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234" fillId="0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0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3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56" fillId="4" borderId="4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17" fontId="256" fillId="4" borderId="4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7" fillId="0" borderId="0" xfId="2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244" fontId="234" fillId="0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4" fillId="2" borderId="0" xfId="0" applyFont="true" applyBorder="false" applyAlignment="true" applyProtection="false">
      <alignment horizontal="general" vertical="center" textRotation="0" wrapText="false" indent="0" shrinkToFit="true"/>
      <protection locked="true" hidden="false"/>
    </xf>
    <xf numFmtId="164" fontId="25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44" fontId="25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36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5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29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4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4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15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17" fontId="10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56" fillId="4" borderId="4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159" fillId="4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17" fontId="256" fillId="4" borderId="4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159" fillId="4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159" fillId="4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159" fillId="4" borderId="4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44" fontId="159" fillId="4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44" fontId="159" fillId="4" borderId="5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244" fontId="234" fillId="0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159" fillId="4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44" fontId="159" fillId="4" borderId="35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244" fontId="256" fillId="4" borderId="5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244" fontId="234" fillId="0" borderId="5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5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24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7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37" fontId="23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1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1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2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234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7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2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4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3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5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3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51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34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6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2" fontId="23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3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6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43" fontId="234" fillId="0" borderId="6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4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34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32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4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5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32" fontId="234" fillId="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34" fillId="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32" fontId="234" fillId="5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34" fillId="5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3" fontId="23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3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3" fontId="234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9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3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7" fillId="2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39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4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3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331" fontId="7" fillId="2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244" fontId="234" fillId="2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2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2" fillId="0" borderId="5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4" fillId="0" borderId="5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8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4" fillId="0" borderId="57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4" fillId="0" borderId="8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44" fillId="0" borderId="9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6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4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4" fillId="0" borderId="12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7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5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1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9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217" fontId="7" fillId="1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14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1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3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3" fillId="6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88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6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9" fontId="88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3" fontId="39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4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329" fontId="234" fillId="2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244" fontId="234" fillId="2" borderId="0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244" fontId="234" fillId="2" borderId="12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62" fillId="0" borderId="5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4" fillId="0" borderId="5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2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88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2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4" fillId="0" borderId="57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44" fillId="0" borderId="8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44" fillId="0" borderId="9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62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2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3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4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4" fillId="0" borderId="12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97" fontId="2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2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7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17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19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21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1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7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13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224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97" fontId="2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25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9" fontId="23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2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5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22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9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9" fontId="23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3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5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23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9" fontId="234" fillId="2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6" fontId="234" fillId="2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23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6" fontId="23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25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23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9" fontId="234" fillId="2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2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22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341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3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7" fontId="2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7" fontId="263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29" fontId="32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3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97" fontId="7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97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344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0" borderId="5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4" fontId="234" fillId="0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5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5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7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29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6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5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46" fontId="234" fillId="0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14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307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8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0" borderId="0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88" fillId="0" borderId="0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94" fontId="234" fillId="7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0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7" fillId="2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3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0" fillId="0" borderId="5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5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51" fillId="2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51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51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51" fillId="7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8" fillId="0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5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5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2" fontId="234" fillId="0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2" fontId="23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2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2" fontId="234" fillId="7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5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5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5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0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1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244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66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7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1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4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7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4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94" fontId="257" fillId="5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66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57" fillId="5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5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8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6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7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8" fontId="25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8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6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46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34" fillId="5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51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2" fontId="25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7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3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2" fontId="251" fillId="0" borderId="0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5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51" fillId="0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7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3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58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6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46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5" borderId="1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1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51" fillId="0" borderId="1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7" fontId="234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234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3" fontId="234" fillId="2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5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17" fontId="26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69" fillId="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8" fillId="0" borderId="5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307" fontId="88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332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3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3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8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217" fontId="246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5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7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07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4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7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8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7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58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7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46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5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23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7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5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7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6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02" fontId="234" fillId="5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5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7" fontId="23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58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5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7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348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8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34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0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5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5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51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2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5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5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12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9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5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49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9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8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8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9" fontId="234" fillId="5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9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9" fontId="8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8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8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8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88" fillId="0" borderId="0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3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8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3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8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9" fontId="24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9" fontId="24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03" fontId="24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8" fontId="8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46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46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8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0" borderId="1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03" fontId="24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34" fillId="0" borderId="12" xfId="0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303" fontId="246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6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5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8" fontId="88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88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215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7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7" fontId="234" fillId="8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29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34" fillId="7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0" xfId="19" applyFont="true" applyBorder="true" applyAlignment="true" applyProtection="true">
      <alignment horizontal="left" vertical="center" textRotation="0" wrapText="false" indent="2" shrinkToFit="false"/>
      <protection locked="true" hidden="false"/>
    </xf>
    <xf numFmtId="280" fontId="234" fillId="0" borderId="0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44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7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7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234" fillId="8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22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02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02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2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6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6" fontId="234" fillId="7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2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303" fontId="14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9" fontId="23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1" fontId="231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1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41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0" fillId="0" borderId="6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6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02" fontId="234" fillId="0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2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2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0" fillId="0" borderId="6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6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02" fontId="234" fillId="0" borderId="6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6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2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6" fontId="234" fillId="7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6" fontId="234" fillId="0" borderId="6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4" fillId="0" borderId="61" xfId="21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2" borderId="6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6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24" fillId="4" borderId="0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23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35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7" fontId="22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94" fontId="88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5" fontId="234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23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2" borderId="6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88" fillId="0" borderId="6" xfId="19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2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2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234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8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88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7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0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7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2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88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88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7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7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62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217" fontId="262" fillId="0" borderId="0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217" fontId="8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94" fontId="8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94" fontId="88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8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88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7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7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50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215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44" fontId="234" fillId="7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51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7" fontId="23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44" fontId="234" fillId="7" borderId="6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35" fillId="4" borderId="4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4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34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3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0" fillId="0" borderId="5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88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88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5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51" fillId="7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51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51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51" fillId="7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7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51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51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51" fillId="7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5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51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51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51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35" fontId="25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3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51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51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7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12" fontId="234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12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4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6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6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7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7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6" fontId="234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7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6" fontId="234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7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6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6" fontId="234" fillId="7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6" fontId="234" fillId="7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6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6" fontId="234" fillId="7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52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24" fillId="0" borderId="0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217" fontId="224" fillId="0" borderId="9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335" fontId="234" fillId="5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5" fontId="234" fillId="5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48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0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0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6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6" fontId="23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36" fontId="234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6" fontId="23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02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24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44" fontId="234" fillId="7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5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44" fontId="234" fillId="5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44" fontId="234" fillId="7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329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51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29" fontId="251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94" fontId="239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97" fontId="224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1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329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80" fontId="23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80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80" fontId="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6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80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5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1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94" fontId="23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03" fontId="0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0" fillId="0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34" fillId="5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04" fontId="23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80" fontId="234" fillId="0" borderId="4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2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94" fontId="268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6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6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76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7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17" fontId="277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68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7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1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5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17" fontId="24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217" fontId="278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9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2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8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217" fontId="246" fillId="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334" fontId="246" fillId="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68" fillId="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0" fillId="5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334" fontId="24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4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78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9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217" fontId="281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82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4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17" fontId="268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4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46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68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217" fontId="5" fillId="0" borderId="0" xfId="25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83" fillId="0" borderId="0" xfId="0" applyFont="true" applyBorder="false" applyAlignment="true" applyProtection="false">
      <alignment horizontal="left" vertical="center" textRotation="0" wrapText="false" indent="0" shrinkToFit="false" readingOrder="1"/>
      <protection locked="true" hidden="false"/>
    </xf>
    <xf numFmtId="194" fontId="28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8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8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94" fontId="28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217" fontId="28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6" fillId="5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72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5358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&#10;386grabber=M" xfId="21"/>
    <cellStyle name="&#10;386grabber=M 2" xfId="22"/>
    <cellStyle name="&#10;386grabber=M 2 2" xfId="23"/>
    <cellStyle name="&#10;386grabber=M 2 2 2" xfId="24"/>
    <cellStyle name="&#10;386grabber=M 2 3" xfId="25"/>
    <cellStyle name="&#10;386grabber=M 2 4" xfId="26"/>
    <cellStyle name="&#10;386grabber=M 3" xfId="27"/>
    <cellStyle name="&#10;386grabber=M 4" xfId="28"/>
    <cellStyle name="&#10;386grabber=M 5" xfId="29"/>
    <cellStyle name="&#10;386grabber=M 6" xfId="30"/>
    <cellStyle name="&#10;386grabber=M 7" xfId="31"/>
    <cellStyle name="&#10;386grabber=M 8" xfId="32"/>
    <cellStyle name="&#10;386grabber=M 9" xfId="33"/>
    <cellStyle name="          &#13;&#10;386grabber=vga.3gr&#13;&#10;" xfId="34"/>
    <cellStyle name="          &#13;&#10;shell=progman.exe&#13;&#10;m" xfId="35"/>
    <cellStyle name=" 1" xfId="36"/>
    <cellStyle name=" 1 2" xfId="37"/>
    <cellStyle name="#,##0" xfId="38"/>
    <cellStyle name="#,##0 10" xfId="39"/>
    <cellStyle name="#,##0 11" xfId="40"/>
    <cellStyle name="#,##0 2" xfId="41"/>
    <cellStyle name="#,##0 2 2" xfId="42"/>
    <cellStyle name="#,##0 2 3" xfId="43"/>
    <cellStyle name="#,##0 2 4" xfId="44"/>
    <cellStyle name="#,##0 2 5" xfId="45"/>
    <cellStyle name="#,##0 2 6" xfId="46"/>
    <cellStyle name="#,##0 2 7" xfId="47"/>
    <cellStyle name="#,##0 2 8" xfId="48"/>
    <cellStyle name="#,##0 3" xfId="49"/>
    <cellStyle name="#,##0 4" xfId="50"/>
    <cellStyle name="#,##0 5" xfId="51"/>
    <cellStyle name="#,##0 6" xfId="52"/>
    <cellStyle name="#,##0 7" xfId="53"/>
    <cellStyle name="#,##0 8" xfId="54"/>
    <cellStyle name="#,##0 9" xfId="55"/>
    <cellStyle name="#,##0!" xfId="56"/>
    <cellStyle name="#,##0! 10" xfId="57"/>
    <cellStyle name="#,##0! 11" xfId="58"/>
    <cellStyle name="#,##0! 2" xfId="59"/>
    <cellStyle name="#,##0! 2 2" xfId="60"/>
    <cellStyle name="#,##0! 2 3" xfId="61"/>
    <cellStyle name="#,##0! 2 4" xfId="62"/>
    <cellStyle name="#,##0! 2 5" xfId="63"/>
    <cellStyle name="#,##0! 2 6" xfId="64"/>
    <cellStyle name="#,##0! 2 7" xfId="65"/>
    <cellStyle name="#,##0! 2 8" xfId="66"/>
    <cellStyle name="#,##0! 3" xfId="67"/>
    <cellStyle name="#,##0! 4" xfId="68"/>
    <cellStyle name="#,##0! 5" xfId="69"/>
    <cellStyle name="#,##0! 6" xfId="70"/>
    <cellStyle name="#,##0! 7" xfId="71"/>
    <cellStyle name="#,##0! 8" xfId="72"/>
    <cellStyle name="#,##0! 9" xfId="73"/>
    <cellStyle name="#,##0$" xfId="74"/>
    <cellStyle name="#,##0$ 10" xfId="75"/>
    <cellStyle name="#,##0$ 11" xfId="76"/>
    <cellStyle name="#,##0$ 2" xfId="77"/>
    <cellStyle name="#,##0$ 2 2" xfId="78"/>
    <cellStyle name="#,##0$ 2 3" xfId="79"/>
    <cellStyle name="#,##0$ 2 4" xfId="80"/>
    <cellStyle name="#,##0$ 2 5" xfId="81"/>
    <cellStyle name="#,##0$ 2 6" xfId="82"/>
    <cellStyle name="#,##0$ 2 7" xfId="83"/>
    <cellStyle name="#,##0$ 2 8" xfId="84"/>
    <cellStyle name="#,##0$ 3" xfId="85"/>
    <cellStyle name="#,##0$ 4" xfId="86"/>
    <cellStyle name="#,##0$ 5" xfId="87"/>
    <cellStyle name="#,##0$ 6" xfId="88"/>
    <cellStyle name="#,##0$ 7" xfId="89"/>
    <cellStyle name="#,##0$ 8" xfId="90"/>
    <cellStyle name="#,##0$ 9" xfId="91"/>
    <cellStyle name="#,##0$!" xfId="92"/>
    <cellStyle name="#,##0$! 10" xfId="93"/>
    <cellStyle name="#,##0$! 10 2" xfId="94"/>
    <cellStyle name="#,##0$! 11" xfId="95"/>
    <cellStyle name="#,##0$! 11 2" xfId="96"/>
    <cellStyle name="#,##0$! 12" xfId="97"/>
    <cellStyle name="#,##0$! 2" xfId="98"/>
    <cellStyle name="#,##0$! 2 2" xfId="99"/>
    <cellStyle name="#,##0$! 2 2 2" xfId="100"/>
    <cellStyle name="#,##0$! 2 3" xfId="101"/>
    <cellStyle name="#,##0$! 2 3 2" xfId="102"/>
    <cellStyle name="#,##0$! 2 4" xfId="103"/>
    <cellStyle name="#,##0$! 2 4 2" xfId="104"/>
    <cellStyle name="#,##0$! 2 5" xfId="105"/>
    <cellStyle name="#,##0$! 2 5 2" xfId="106"/>
    <cellStyle name="#,##0$! 2 6" xfId="107"/>
    <cellStyle name="#,##0$! 2 6 2" xfId="108"/>
    <cellStyle name="#,##0$! 2 7" xfId="109"/>
    <cellStyle name="#,##0$! 2 7 2" xfId="110"/>
    <cellStyle name="#,##0$! 2 8" xfId="111"/>
    <cellStyle name="#,##0$! 2 8 2" xfId="112"/>
    <cellStyle name="#,##0$! 2 9" xfId="113"/>
    <cellStyle name="#,##0$! 3" xfId="114"/>
    <cellStyle name="#,##0$! 3 2" xfId="115"/>
    <cellStyle name="#,##0$! 4" xfId="116"/>
    <cellStyle name="#,##0$! 4 2" xfId="117"/>
    <cellStyle name="#,##0$! 5" xfId="118"/>
    <cellStyle name="#,##0$! 5 2" xfId="119"/>
    <cellStyle name="#,##0$! 6" xfId="120"/>
    <cellStyle name="#,##0$! 6 2" xfId="121"/>
    <cellStyle name="#,##0$! 7" xfId="122"/>
    <cellStyle name="#,##0$! 7 2" xfId="123"/>
    <cellStyle name="#,##0$! 8" xfId="124"/>
    <cellStyle name="#,##0$! 8 2" xfId="125"/>
    <cellStyle name="#,##0$! 9" xfId="126"/>
    <cellStyle name="#,##0$! 9 2" xfId="127"/>
    <cellStyle name="#,##0$$" xfId="128"/>
    <cellStyle name="#,##0$$ 10" xfId="129"/>
    <cellStyle name="#,##0$$ 11" xfId="130"/>
    <cellStyle name="#,##0$$ 2" xfId="131"/>
    <cellStyle name="#,##0$$ 2 2" xfId="132"/>
    <cellStyle name="#,##0$$ 2 3" xfId="133"/>
    <cellStyle name="#,##0$$ 2 4" xfId="134"/>
    <cellStyle name="#,##0$$ 2 5" xfId="135"/>
    <cellStyle name="#,##0$$ 2 6" xfId="136"/>
    <cellStyle name="#,##0$$ 2 7" xfId="137"/>
    <cellStyle name="#,##0$$ 2 8" xfId="138"/>
    <cellStyle name="#,##0$$ 3" xfId="139"/>
    <cellStyle name="#,##0$$ 4" xfId="140"/>
    <cellStyle name="#,##0$$ 5" xfId="141"/>
    <cellStyle name="#,##0$$ 6" xfId="142"/>
    <cellStyle name="#,##0$$ 7" xfId="143"/>
    <cellStyle name="#,##0$$ 8" xfId="144"/>
    <cellStyle name="#,##0$$ 9" xfId="145"/>
    <cellStyle name="#,##0$$!" xfId="146"/>
    <cellStyle name="#,##0$$! 10" xfId="147"/>
    <cellStyle name="#,##0$$! 11" xfId="148"/>
    <cellStyle name="#,##0$$! 2" xfId="149"/>
    <cellStyle name="#,##0$$! 2 2" xfId="150"/>
    <cellStyle name="#,##0$$! 2 3" xfId="151"/>
    <cellStyle name="#,##0$$! 2 4" xfId="152"/>
    <cellStyle name="#,##0$$! 2 5" xfId="153"/>
    <cellStyle name="#,##0$$! 2 6" xfId="154"/>
    <cellStyle name="#,##0$$! 2 7" xfId="155"/>
    <cellStyle name="#,##0$$! 2 8" xfId="156"/>
    <cellStyle name="#,##0$$! 3" xfId="157"/>
    <cellStyle name="#,##0$$! 4" xfId="158"/>
    <cellStyle name="#,##0$$! 5" xfId="159"/>
    <cellStyle name="#,##0$$! 6" xfId="160"/>
    <cellStyle name="#,##0$$! 7" xfId="161"/>
    <cellStyle name="#,##0$$! 8" xfId="162"/>
    <cellStyle name="#,##0$$! 9" xfId="163"/>
    <cellStyle name="#,##0$$$" xfId="164"/>
    <cellStyle name="#,##0$$$ 10" xfId="165"/>
    <cellStyle name="#,##0$$$ 11" xfId="166"/>
    <cellStyle name="#,##0$$$ 2" xfId="167"/>
    <cellStyle name="#,##0$$$ 2 2" xfId="168"/>
    <cellStyle name="#,##0$$$ 2 3" xfId="169"/>
    <cellStyle name="#,##0$$$ 2 4" xfId="170"/>
    <cellStyle name="#,##0$$$ 2 5" xfId="171"/>
    <cellStyle name="#,##0$$$ 2 6" xfId="172"/>
    <cellStyle name="#,##0$$$ 2 7" xfId="173"/>
    <cellStyle name="#,##0$$$ 2 8" xfId="174"/>
    <cellStyle name="#,##0$$$ 3" xfId="175"/>
    <cellStyle name="#,##0$$$ 4" xfId="176"/>
    <cellStyle name="#,##0$$$ 5" xfId="177"/>
    <cellStyle name="#,##0$$$ 6" xfId="178"/>
    <cellStyle name="#,##0$$$ 7" xfId="179"/>
    <cellStyle name="#,##0$$$ 8" xfId="180"/>
    <cellStyle name="#,##0$$$ 9" xfId="181"/>
    <cellStyle name="#,##0$$$!" xfId="182"/>
    <cellStyle name="#,##0$$$! 10" xfId="183"/>
    <cellStyle name="#,##0$$$! 11" xfId="184"/>
    <cellStyle name="#,##0$$$! 2" xfId="185"/>
    <cellStyle name="#,##0$$$! 2 2" xfId="186"/>
    <cellStyle name="#,##0$$$! 2 3" xfId="187"/>
    <cellStyle name="#,##0$$$! 2 4" xfId="188"/>
    <cellStyle name="#,##0$$$! 2 5" xfId="189"/>
    <cellStyle name="#,##0$$$! 2 6" xfId="190"/>
    <cellStyle name="#,##0$$$! 2 7" xfId="191"/>
    <cellStyle name="#,##0$$$! 2 8" xfId="192"/>
    <cellStyle name="#,##0$$$! 3" xfId="193"/>
    <cellStyle name="#,##0$$$! 4" xfId="194"/>
    <cellStyle name="#,##0$$$! 5" xfId="195"/>
    <cellStyle name="#,##0$$$! 6" xfId="196"/>
    <cellStyle name="#,##0$$$! 7" xfId="197"/>
    <cellStyle name="#,##0$$$! 8" xfId="198"/>
    <cellStyle name="#,##0$$$! 9" xfId="199"/>
    <cellStyle name="#,##0$$$$" xfId="200"/>
    <cellStyle name="#,##0$$$$ 10" xfId="201"/>
    <cellStyle name="#,##0$$$$ 11" xfId="202"/>
    <cellStyle name="#,##0$$$$ 2" xfId="203"/>
    <cellStyle name="#,##0$$$$ 2 2" xfId="204"/>
    <cellStyle name="#,##0$$$$ 2 3" xfId="205"/>
    <cellStyle name="#,##0$$$$ 2 4" xfId="206"/>
    <cellStyle name="#,##0$$$$ 2 5" xfId="207"/>
    <cellStyle name="#,##0$$$$ 2 6" xfId="208"/>
    <cellStyle name="#,##0$$$$ 2 7" xfId="209"/>
    <cellStyle name="#,##0$$$$ 2 8" xfId="210"/>
    <cellStyle name="#,##0$$$$ 3" xfId="211"/>
    <cellStyle name="#,##0$$$$ 4" xfId="212"/>
    <cellStyle name="#,##0$$$$ 5" xfId="213"/>
    <cellStyle name="#,##0$$$$ 6" xfId="214"/>
    <cellStyle name="#,##0$$$$ 7" xfId="215"/>
    <cellStyle name="#,##0$$$$ 8" xfId="216"/>
    <cellStyle name="#,##0$$$$ 9" xfId="217"/>
    <cellStyle name="#,##0$$$$!" xfId="218"/>
    <cellStyle name="#,##0$$$$! 10" xfId="219"/>
    <cellStyle name="#,##0$$$$! 11" xfId="220"/>
    <cellStyle name="#,##0$$$$! 2" xfId="221"/>
    <cellStyle name="#,##0$$$$! 2 2" xfId="222"/>
    <cellStyle name="#,##0$$$$! 2 3" xfId="223"/>
    <cellStyle name="#,##0$$$$! 2 4" xfId="224"/>
    <cellStyle name="#,##0$$$$! 2 5" xfId="225"/>
    <cellStyle name="#,##0$$$$! 2 6" xfId="226"/>
    <cellStyle name="#,##0$$$$! 2 7" xfId="227"/>
    <cellStyle name="#,##0$$$$! 2 8" xfId="228"/>
    <cellStyle name="#,##0$$$$! 3" xfId="229"/>
    <cellStyle name="#,##0$$$$! 4" xfId="230"/>
    <cellStyle name="#,##0$$$$! 5" xfId="231"/>
    <cellStyle name="#,##0$$$$! 6" xfId="232"/>
    <cellStyle name="#,##0$$$$! 7" xfId="233"/>
    <cellStyle name="#,##0$$$$! 8" xfId="234"/>
    <cellStyle name="#,##0$$$$! 9" xfId="235"/>
    <cellStyle name="#,##0$$$$$" xfId="236"/>
    <cellStyle name="#,##0$$$$$ 10" xfId="237"/>
    <cellStyle name="#,##0$$$$$ 11" xfId="238"/>
    <cellStyle name="#,##0$$$$$ 2" xfId="239"/>
    <cellStyle name="#,##0$$$$$ 2 2" xfId="240"/>
    <cellStyle name="#,##0$$$$$ 2 3" xfId="241"/>
    <cellStyle name="#,##0$$$$$ 2 4" xfId="242"/>
    <cellStyle name="#,##0$$$$$ 2 5" xfId="243"/>
    <cellStyle name="#,##0$$$$$ 2 6" xfId="244"/>
    <cellStyle name="#,##0$$$$$ 2 7" xfId="245"/>
    <cellStyle name="#,##0$$$$$ 2 8" xfId="246"/>
    <cellStyle name="#,##0$$$$$ 3" xfId="247"/>
    <cellStyle name="#,##0$$$$$ 4" xfId="248"/>
    <cellStyle name="#,##0$$$$$ 5" xfId="249"/>
    <cellStyle name="#,##0$$$$$ 6" xfId="250"/>
    <cellStyle name="#,##0$$$$$ 7" xfId="251"/>
    <cellStyle name="#,##0$$$$$ 8" xfId="252"/>
    <cellStyle name="#,##0$$$$$ 9" xfId="253"/>
    <cellStyle name="#,##0$$$$$!" xfId="254"/>
    <cellStyle name="#,##0$$$$$! 10" xfId="255"/>
    <cellStyle name="#,##0$$$$$! 11" xfId="256"/>
    <cellStyle name="#,##0$$$$$! 2" xfId="257"/>
    <cellStyle name="#,##0$$$$$! 2 2" xfId="258"/>
    <cellStyle name="#,##0$$$$$! 2 3" xfId="259"/>
    <cellStyle name="#,##0$$$$$! 2 4" xfId="260"/>
    <cellStyle name="#,##0$$$$$! 2 5" xfId="261"/>
    <cellStyle name="#,##0$$$$$! 2 6" xfId="262"/>
    <cellStyle name="#,##0$$$$$! 2 7" xfId="263"/>
    <cellStyle name="#,##0$$$$$! 2 8" xfId="264"/>
    <cellStyle name="#,##0$$$$$! 3" xfId="265"/>
    <cellStyle name="#,##0$$$$$! 4" xfId="266"/>
    <cellStyle name="#,##0$$$$$! 5" xfId="267"/>
    <cellStyle name="#,##0$$$$$! 6" xfId="268"/>
    <cellStyle name="#,##0$$$$$! 7" xfId="269"/>
    <cellStyle name="#,##0$$$$$! 8" xfId="270"/>
    <cellStyle name="#,##0$$$$$! 9" xfId="271"/>
    <cellStyle name="#,##0$$$$$$" xfId="272"/>
    <cellStyle name="#,##0$$$$$$ 10" xfId="273"/>
    <cellStyle name="#,##0$$$$$$ 11" xfId="274"/>
    <cellStyle name="#,##0$$$$$$ 2" xfId="275"/>
    <cellStyle name="#,##0$$$$$$ 2 2" xfId="276"/>
    <cellStyle name="#,##0$$$$$$ 2 3" xfId="277"/>
    <cellStyle name="#,##0$$$$$$ 2 4" xfId="278"/>
    <cellStyle name="#,##0$$$$$$ 2 5" xfId="279"/>
    <cellStyle name="#,##0$$$$$$ 2 6" xfId="280"/>
    <cellStyle name="#,##0$$$$$$ 2 7" xfId="281"/>
    <cellStyle name="#,##0$$$$$$ 2 8" xfId="282"/>
    <cellStyle name="#,##0$$$$$$ 3" xfId="283"/>
    <cellStyle name="#,##0$$$$$$ 4" xfId="284"/>
    <cellStyle name="#,##0$$$$$$ 5" xfId="285"/>
    <cellStyle name="#,##0$$$$$$ 6" xfId="286"/>
    <cellStyle name="#,##0$$$$$$ 7" xfId="287"/>
    <cellStyle name="#,##0$$$$$$ 8" xfId="288"/>
    <cellStyle name="#,##0$$$$$$ 9" xfId="289"/>
    <cellStyle name="#,##0$$$$$$!" xfId="290"/>
    <cellStyle name="#,##0$$$$$$! 10" xfId="291"/>
    <cellStyle name="#,##0$$$$$$! 11" xfId="292"/>
    <cellStyle name="#,##0$$$$$$! 2" xfId="293"/>
    <cellStyle name="#,##0$$$$$$! 2 2" xfId="294"/>
    <cellStyle name="#,##0$$$$$$! 2 3" xfId="295"/>
    <cellStyle name="#,##0$$$$$$! 2 4" xfId="296"/>
    <cellStyle name="#,##0$$$$$$! 2 5" xfId="297"/>
    <cellStyle name="#,##0$$$$$$! 2 6" xfId="298"/>
    <cellStyle name="#,##0$$$$$$! 2 7" xfId="299"/>
    <cellStyle name="#,##0$$$$$$! 2 8" xfId="300"/>
    <cellStyle name="#,##0$$$$$$! 3" xfId="301"/>
    <cellStyle name="#,##0$$$$$$! 4" xfId="302"/>
    <cellStyle name="#,##0$$$$$$! 5" xfId="303"/>
    <cellStyle name="#,##0$$$$$$! 6" xfId="304"/>
    <cellStyle name="#,##0$$$$$$! 7" xfId="305"/>
    <cellStyle name="#,##0$$$$$$! 8" xfId="306"/>
    <cellStyle name="#,##0$$$$$$! 9" xfId="307"/>
    <cellStyle name="#,##0$$$$$$$" xfId="308"/>
    <cellStyle name="#,##0$$$$$$$ 10" xfId="309"/>
    <cellStyle name="#,##0$$$$$$$ 11" xfId="310"/>
    <cellStyle name="#,##0$$$$$$$ 2" xfId="311"/>
    <cellStyle name="#,##0$$$$$$$ 2 2" xfId="312"/>
    <cellStyle name="#,##0$$$$$$$ 2 3" xfId="313"/>
    <cellStyle name="#,##0$$$$$$$ 2 4" xfId="314"/>
    <cellStyle name="#,##0$$$$$$$ 2 5" xfId="315"/>
    <cellStyle name="#,##0$$$$$$$ 2 6" xfId="316"/>
    <cellStyle name="#,##0$$$$$$$ 2 7" xfId="317"/>
    <cellStyle name="#,##0$$$$$$$ 2 8" xfId="318"/>
    <cellStyle name="#,##0$$$$$$$ 3" xfId="319"/>
    <cellStyle name="#,##0$$$$$$$ 4" xfId="320"/>
    <cellStyle name="#,##0$$$$$$$ 5" xfId="321"/>
    <cellStyle name="#,##0$$$$$$$ 6" xfId="322"/>
    <cellStyle name="#,##0$$$$$$$ 7" xfId="323"/>
    <cellStyle name="#,##0$$$$$$$ 8" xfId="324"/>
    <cellStyle name="#,##0$$$$$$$ 9" xfId="325"/>
    <cellStyle name="#,##0$$$$$$$!" xfId="326"/>
    <cellStyle name="#,##0$$$$$$$! 10" xfId="327"/>
    <cellStyle name="#,##0$$$$$$$! 11" xfId="328"/>
    <cellStyle name="#,##0$$$$$$$! 2" xfId="329"/>
    <cellStyle name="#,##0$$$$$$$! 2 2" xfId="330"/>
    <cellStyle name="#,##0$$$$$$$! 2 3" xfId="331"/>
    <cellStyle name="#,##0$$$$$$$! 2 4" xfId="332"/>
    <cellStyle name="#,##0$$$$$$$! 2 5" xfId="333"/>
    <cellStyle name="#,##0$$$$$$$! 2 6" xfId="334"/>
    <cellStyle name="#,##0$$$$$$$! 2 7" xfId="335"/>
    <cellStyle name="#,##0$$$$$$$! 2 8" xfId="336"/>
    <cellStyle name="#,##0$$$$$$$! 3" xfId="337"/>
    <cellStyle name="#,##0$$$$$$$! 4" xfId="338"/>
    <cellStyle name="#,##0$$$$$$$! 5" xfId="339"/>
    <cellStyle name="#,##0$$$$$$$! 6" xfId="340"/>
    <cellStyle name="#,##0$$$$$$$! 7" xfId="341"/>
    <cellStyle name="#,##0$$$$$$$! 8" xfId="342"/>
    <cellStyle name="#,##0$$$$$$$! 9" xfId="343"/>
    <cellStyle name="#,##0$$$$$$$$" xfId="344"/>
    <cellStyle name="#,##0$$$$$$$$ 10" xfId="345"/>
    <cellStyle name="#,##0$$$$$$$$ 11" xfId="346"/>
    <cellStyle name="#,##0$$$$$$$$ 2" xfId="347"/>
    <cellStyle name="#,##0$$$$$$$$ 2 2" xfId="348"/>
    <cellStyle name="#,##0$$$$$$$$ 2 3" xfId="349"/>
    <cellStyle name="#,##0$$$$$$$$ 2 4" xfId="350"/>
    <cellStyle name="#,##0$$$$$$$$ 2 5" xfId="351"/>
    <cellStyle name="#,##0$$$$$$$$ 2 6" xfId="352"/>
    <cellStyle name="#,##0$$$$$$$$ 2 7" xfId="353"/>
    <cellStyle name="#,##0$$$$$$$$ 2 8" xfId="354"/>
    <cellStyle name="#,##0$$$$$$$$ 3" xfId="355"/>
    <cellStyle name="#,##0$$$$$$$$ 4" xfId="356"/>
    <cellStyle name="#,##0$$$$$$$$ 5" xfId="357"/>
    <cellStyle name="#,##0$$$$$$$$ 6" xfId="358"/>
    <cellStyle name="#,##0$$$$$$$$ 7" xfId="359"/>
    <cellStyle name="#,##0$$$$$$$$ 8" xfId="360"/>
    <cellStyle name="#,##0$$$$$$$$ 9" xfId="361"/>
    <cellStyle name="#,##0.0$" xfId="362"/>
    <cellStyle name="#,##0.0$ 10" xfId="363"/>
    <cellStyle name="#,##0.0$ 11" xfId="364"/>
    <cellStyle name="#,##0.0$ 2" xfId="365"/>
    <cellStyle name="#,##0.0$ 2 2" xfId="366"/>
    <cellStyle name="#,##0.0$ 2 3" xfId="367"/>
    <cellStyle name="#,##0.0$ 2 4" xfId="368"/>
    <cellStyle name="#,##0.0$ 2 5" xfId="369"/>
    <cellStyle name="#,##0.0$ 2 6" xfId="370"/>
    <cellStyle name="#,##0.0$ 2 7" xfId="371"/>
    <cellStyle name="#,##0.0$ 2 8" xfId="372"/>
    <cellStyle name="#,##0.0$ 3" xfId="373"/>
    <cellStyle name="#,##0.0$ 4" xfId="374"/>
    <cellStyle name="#,##0.0$ 5" xfId="375"/>
    <cellStyle name="#,##0.0$ 6" xfId="376"/>
    <cellStyle name="#,##0.0$ 7" xfId="377"/>
    <cellStyle name="#,##0.0$ 8" xfId="378"/>
    <cellStyle name="#,##0.0$ 9" xfId="379"/>
    <cellStyle name="#,##0.0$!" xfId="380"/>
    <cellStyle name="#,##0.0$! 10" xfId="381"/>
    <cellStyle name="#,##0.0$! 10 2" xfId="382"/>
    <cellStyle name="#,##0.0$! 11" xfId="383"/>
    <cellStyle name="#,##0.0$! 11 2" xfId="384"/>
    <cellStyle name="#,##0.0$! 12" xfId="385"/>
    <cellStyle name="#,##0.0$! 2" xfId="386"/>
    <cellStyle name="#,##0.0$! 2 2" xfId="387"/>
    <cellStyle name="#,##0.0$! 2 2 2" xfId="388"/>
    <cellStyle name="#,##0.0$! 2 3" xfId="389"/>
    <cellStyle name="#,##0.0$! 2 3 2" xfId="390"/>
    <cellStyle name="#,##0.0$! 2 4" xfId="391"/>
    <cellStyle name="#,##0.0$! 2 4 2" xfId="392"/>
    <cellStyle name="#,##0.0$! 2 5" xfId="393"/>
    <cellStyle name="#,##0.0$! 2 5 2" xfId="394"/>
    <cellStyle name="#,##0.0$! 2 6" xfId="395"/>
    <cellStyle name="#,##0.0$! 2 6 2" xfId="396"/>
    <cellStyle name="#,##0.0$! 2 7" xfId="397"/>
    <cellStyle name="#,##0.0$! 2 7 2" xfId="398"/>
    <cellStyle name="#,##0.0$! 2 8" xfId="399"/>
    <cellStyle name="#,##0.0$! 2 8 2" xfId="400"/>
    <cellStyle name="#,##0.0$! 2 9" xfId="401"/>
    <cellStyle name="#,##0.0$! 3" xfId="402"/>
    <cellStyle name="#,##0.0$! 3 2" xfId="403"/>
    <cellStyle name="#,##0.0$! 4" xfId="404"/>
    <cellStyle name="#,##0.0$! 4 2" xfId="405"/>
    <cellStyle name="#,##0.0$! 5" xfId="406"/>
    <cellStyle name="#,##0.0$! 5 2" xfId="407"/>
    <cellStyle name="#,##0.0$! 6" xfId="408"/>
    <cellStyle name="#,##0.0$! 6 2" xfId="409"/>
    <cellStyle name="#,##0.0$! 7" xfId="410"/>
    <cellStyle name="#,##0.0$! 7 2" xfId="411"/>
    <cellStyle name="#,##0.0$! 8" xfId="412"/>
    <cellStyle name="#,##0.0$! 8 2" xfId="413"/>
    <cellStyle name="#,##0.0$! 9" xfId="414"/>
    <cellStyle name="#,##0.0$! 9 2" xfId="415"/>
    <cellStyle name="#,##0.0$$" xfId="416"/>
    <cellStyle name="#,##0.0$$ 10" xfId="417"/>
    <cellStyle name="#,##0.0$$ 11" xfId="418"/>
    <cellStyle name="#,##0.0$$ 2" xfId="419"/>
    <cellStyle name="#,##0.0$$ 2 2" xfId="420"/>
    <cellStyle name="#,##0.0$$ 2 3" xfId="421"/>
    <cellStyle name="#,##0.0$$ 2 4" xfId="422"/>
    <cellStyle name="#,##0.0$$ 2 5" xfId="423"/>
    <cellStyle name="#,##0.0$$ 2 6" xfId="424"/>
    <cellStyle name="#,##0.0$$ 2 7" xfId="425"/>
    <cellStyle name="#,##0.0$$ 2 8" xfId="426"/>
    <cellStyle name="#,##0.0$$ 3" xfId="427"/>
    <cellStyle name="#,##0.0$$ 4" xfId="428"/>
    <cellStyle name="#,##0.0$$ 5" xfId="429"/>
    <cellStyle name="#,##0.0$$ 6" xfId="430"/>
    <cellStyle name="#,##0.0$$ 7" xfId="431"/>
    <cellStyle name="#,##0.0$$ 8" xfId="432"/>
    <cellStyle name="#,##0.0$$ 9" xfId="433"/>
    <cellStyle name="#,##0.0$$!" xfId="434"/>
    <cellStyle name="#,##0.0$$! 10" xfId="435"/>
    <cellStyle name="#,##0.0$$! 11" xfId="436"/>
    <cellStyle name="#,##0.0$$! 2" xfId="437"/>
    <cellStyle name="#,##0.0$$! 2 2" xfId="438"/>
    <cellStyle name="#,##0.0$$! 2 3" xfId="439"/>
    <cellStyle name="#,##0.0$$! 2 4" xfId="440"/>
    <cellStyle name="#,##0.0$$! 2 5" xfId="441"/>
    <cellStyle name="#,##0.0$$! 2 6" xfId="442"/>
    <cellStyle name="#,##0.0$$! 2 7" xfId="443"/>
    <cellStyle name="#,##0.0$$! 2 8" xfId="444"/>
    <cellStyle name="#,##0.0$$! 3" xfId="445"/>
    <cellStyle name="#,##0.0$$! 4" xfId="446"/>
    <cellStyle name="#,##0.0$$! 5" xfId="447"/>
    <cellStyle name="#,##0.0$$! 6" xfId="448"/>
    <cellStyle name="#,##0.0$$! 7" xfId="449"/>
    <cellStyle name="#,##0.0$$! 8" xfId="450"/>
    <cellStyle name="#,##0.0$$! 9" xfId="451"/>
    <cellStyle name="#,##0.0$$$" xfId="452"/>
    <cellStyle name="#,##0.0$$$ 10" xfId="453"/>
    <cellStyle name="#,##0.0$$$ 11" xfId="454"/>
    <cellStyle name="#,##0.0$$$ 2" xfId="455"/>
    <cellStyle name="#,##0.0$$$ 2 2" xfId="456"/>
    <cellStyle name="#,##0.0$$$ 2 3" xfId="457"/>
    <cellStyle name="#,##0.0$$$ 2 4" xfId="458"/>
    <cellStyle name="#,##0.0$$$ 2 5" xfId="459"/>
    <cellStyle name="#,##0.0$$$ 2 6" xfId="460"/>
    <cellStyle name="#,##0.0$$$ 2 7" xfId="461"/>
    <cellStyle name="#,##0.0$$$ 2 8" xfId="462"/>
    <cellStyle name="#,##0.0$$$ 3" xfId="463"/>
    <cellStyle name="#,##0.0$$$ 4" xfId="464"/>
    <cellStyle name="#,##0.0$$$ 5" xfId="465"/>
    <cellStyle name="#,##0.0$$$ 6" xfId="466"/>
    <cellStyle name="#,##0.0$$$ 7" xfId="467"/>
    <cellStyle name="#,##0.0$$$ 8" xfId="468"/>
    <cellStyle name="#,##0.0$$$ 9" xfId="469"/>
    <cellStyle name="#,##0.0$$$!" xfId="470"/>
    <cellStyle name="#,##0.0$$$! 10" xfId="471"/>
    <cellStyle name="#,##0.0$$$! 11" xfId="472"/>
    <cellStyle name="#,##0.0$$$! 2" xfId="473"/>
    <cellStyle name="#,##0.0$$$! 2 2" xfId="474"/>
    <cellStyle name="#,##0.0$$$! 2 3" xfId="475"/>
    <cellStyle name="#,##0.0$$$! 2 4" xfId="476"/>
    <cellStyle name="#,##0.0$$$! 2 5" xfId="477"/>
    <cellStyle name="#,##0.0$$$! 2 6" xfId="478"/>
    <cellStyle name="#,##0.0$$$! 2 7" xfId="479"/>
    <cellStyle name="#,##0.0$$$! 2 8" xfId="480"/>
    <cellStyle name="#,##0.0$$$! 3" xfId="481"/>
    <cellStyle name="#,##0.0$$$! 4" xfId="482"/>
    <cellStyle name="#,##0.0$$$! 5" xfId="483"/>
    <cellStyle name="#,##0.0$$$! 6" xfId="484"/>
    <cellStyle name="#,##0.0$$$! 7" xfId="485"/>
    <cellStyle name="#,##0.0$$$! 8" xfId="486"/>
    <cellStyle name="#,##0.0$$$! 9" xfId="487"/>
    <cellStyle name="#,##0.0$$$$" xfId="488"/>
    <cellStyle name="#,##0.0$$$$ 10" xfId="489"/>
    <cellStyle name="#,##0.0$$$$ 11" xfId="490"/>
    <cellStyle name="#,##0.0$$$$ 2" xfId="491"/>
    <cellStyle name="#,##0.0$$$$ 2 2" xfId="492"/>
    <cellStyle name="#,##0.0$$$$ 2 3" xfId="493"/>
    <cellStyle name="#,##0.0$$$$ 2 4" xfId="494"/>
    <cellStyle name="#,##0.0$$$$ 2 5" xfId="495"/>
    <cellStyle name="#,##0.0$$$$ 2 6" xfId="496"/>
    <cellStyle name="#,##0.0$$$$ 2 7" xfId="497"/>
    <cellStyle name="#,##0.0$$$$ 2 8" xfId="498"/>
    <cellStyle name="#,##0.0$$$$ 3" xfId="499"/>
    <cellStyle name="#,##0.0$$$$ 4" xfId="500"/>
    <cellStyle name="#,##0.0$$$$ 5" xfId="501"/>
    <cellStyle name="#,##0.0$$$$ 6" xfId="502"/>
    <cellStyle name="#,##0.0$$$$ 7" xfId="503"/>
    <cellStyle name="#,##0.0$$$$ 8" xfId="504"/>
    <cellStyle name="#,##0.0$$$$ 9" xfId="505"/>
    <cellStyle name="#,##0.0$$$$!" xfId="506"/>
    <cellStyle name="#,##0.0$$$$! 10" xfId="507"/>
    <cellStyle name="#,##0.0$$$$! 11" xfId="508"/>
    <cellStyle name="#,##0.0$$$$! 2" xfId="509"/>
    <cellStyle name="#,##0.0$$$$! 2 2" xfId="510"/>
    <cellStyle name="#,##0.0$$$$! 2 3" xfId="511"/>
    <cellStyle name="#,##0.0$$$$! 2 4" xfId="512"/>
    <cellStyle name="#,##0.0$$$$! 2 5" xfId="513"/>
    <cellStyle name="#,##0.0$$$$! 2 6" xfId="514"/>
    <cellStyle name="#,##0.0$$$$! 2 7" xfId="515"/>
    <cellStyle name="#,##0.0$$$$! 2 8" xfId="516"/>
    <cellStyle name="#,##0.0$$$$! 3" xfId="517"/>
    <cellStyle name="#,##0.0$$$$! 4" xfId="518"/>
    <cellStyle name="#,##0.0$$$$! 5" xfId="519"/>
    <cellStyle name="#,##0.0$$$$! 6" xfId="520"/>
    <cellStyle name="#,##0.0$$$$! 7" xfId="521"/>
    <cellStyle name="#,##0.0$$$$! 8" xfId="522"/>
    <cellStyle name="#,##0.0$$$$! 9" xfId="523"/>
    <cellStyle name="#,##0.0$$$$$" xfId="524"/>
    <cellStyle name="#,##0.0$$$$$ 10" xfId="525"/>
    <cellStyle name="#,##0.0$$$$$ 11" xfId="526"/>
    <cellStyle name="#,##0.0$$$$$ 2" xfId="527"/>
    <cellStyle name="#,##0.0$$$$$ 2 2" xfId="528"/>
    <cellStyle name="#,##0.0$$$$$ 2 3" xfId="529"/>
    <cellStyle name="#,##0.0$$$$$ 2 4" xfId="530"/>
    <cellStyle name="#,##0.0$$$$$ 2 5" xfId="531"/>
    <cellStyle name="#,##0.0$$$$$ 2 6" xfId="532"/>
    <cellStyle name="#,##0.0$$$$$ 2 7" xfId="533"/>
    <cellStyle name="#,##0.0$$$$$ 2 8" xfId="534"/>
    <cellStyle name="#,##0.0$$$$$ 3" xfId="535"/>
    <cellStyle name="#,##0.0$$$$$ 4" xfId="536"/>
    <cellStyle name="#,##0.0$$$$$ 5" xfId="537"/>
    <cellStyle name="#,##0.0$$$$$ 6" xfId="538"/>
    <cellStyle name="#,##0.0$$$$$ 7" xfId="539"/>
    <cellStyle name="#,##0.0$$$$$ 8" xfId="540"/>
    <cellStyle name="#,##0.0$$$$$ 9" xfId="541"/>
    <cellStyle name="#,##0.0$$$$$!" xfId="542"/>
    <cellStyle name="#,##0.0$$$$$! 10" xfId="543"/>
    <cellStyle name="#,##0.0$$$$$! 11" xfId="544"/>
    <cellStyle name="#,##0.0$$$$$! 2" xfId="545"/>
    <cellStyle name="#,##0.0$$$$$! 2 2" xfId="546"/>
    <cellStyle name="#,##0.0$$$$$! 2 3" xfId="547"/>
    <cellStyle name="#,##0.0$$$$$! 2 4" xfId="548"/>
    <cellStyle name="#,##0.0$$$$$! 2 5" xfId="549"/>
    <cellStyle name="#,##0.0$$$$$! 2 6" xfId="550"/>
    <cellStyle name="#,##0.0$$$$$! 2 7" xfId="551"/>
    <cellStyle name="#,##0.0$$$$$! 2 8" xfId="552"/>
    <cellStyle name="#,##0.0$$$$$! 3" xfId="553"/>
    <cellStyle name="#,##0.0$$$$$! 4" xfId="554"/>
    <cellStyle name="#,##0.0$$$$$! 5" xfId="555"/>
    <cellStyle name="#,##0.0$$$$$! 6" xfId="556"/>
    <cellStyle name="#,##0.0$$$$$! 7" xfId="557"/>
    <cellStyle name="#,##0.0$$$$$! 8" xfId="558"/>
    <cellStyle name="#,##0.0$$$$$! 9" xfId="559"/>
    <cellStyle name="#,##0.0$$$$$$" xfId="560"/>
    <cellStyle name="#,##0.0$$$$$$ 10" xfId="561"/>
    <cellStyle name="#,##0.0$$$$$$ 11" xfId="562"/>
    <cellStyle name="#,##0.0$$$$$$ 2" xfId="563"/>
    <cellStyle name="#,##0.0$$$$$$ 2 2" xfId="564"/>
    <cellStyle name="#,##0.0$$$$$$ 2 3" xfId="565"/>
    <cellStyle name="#,##0.0$$$$$$ 2 4" xfId="566"/>
    <cellStyle name="#,##0.0$$$$$$ 2 5" xfId="567"/>
    <cellStyle name="#,##0.0$$$$$$ 2 6" xfId="568"/>
    <cellStyle name="#,##0.0$$$$$$ 2 7" xfId="569"/>
    <cellStyle name="#,##0.0$$$$$$ 2 8" xfId="570"/>
    <cellStyle name="#,##0.0$$$$$$ 3" xfId="571"/>
    <cellStyle name="#,##0.0$$$$$$ 4" xfId="572"/>
    <cellStyle name="#,##0.0$$$$$$ 5" xfId="573"/>
    <cellStyle name="#,##0.0$$$$$$ 6" xfId="574"/>
    <cellStyle name="#,##0.0$$$$$$ 7" xfId="575"/>
    <cellStyle name="#,##0.0$$$$$$ 8" xfId="576"/>
    <cellStyle name="#,##0.0$$$$$$ 9" xfId="577"/>
    <cellStyle name="#,##0.0$$$$$$!" xfId="578"/>
    <cellStyle name="#,##0.0$$$$$$! 10" xfId="579"/>
    <cellStyle name="#,##0.0$$$$$$! 11" xfId="580"/>
    <cellStyle name="#,##0.0$$$$$$! 2" xfId="581"/>
    <cellStyle name="#,##0.0$$$$$$! 2 2" xfId="582"/>
    <cellStyle name="#,##0.0$$$$$$! 2 3" xfId="583"/>
    <cellStyle name="#,##0.0$$$$$$! 2 4" xfId="584"/>
    <cellStyle name="#,##0.0$$$$$$! 2 5" xfId="585"/>
    <cellStyle name="#,##0.0$$$$$$! 2 6" xfId="586"/>
    <cellStyle name="#,##0.0$$$$$$! 2 7" xfId="587"/>
    <cellStyle name="#,##0.0$$$$$$! 2 8" xfId="588"/>
    <cellStyle name="#,##0.0$$$$$$! 3" xfId="589"/>
    <cellStyle name="#,##0.0$$$$$$! 4" xfId="590"/>
    <cellStyle name="#,##0.0$$$$$$! 5" xfId="591"/>
    <cellStyle name="#,##0.0$$$$$$! 6" xfId="592"/>
    <cellStyle name="#,##0.0$$$$$$! 7" xfId="593"/>
    <cellStyle name="#,##0.0$$$$$$! 8" xfId="594"/>
    <cellStyle name="#,##0.0$$$$$$! 9" xfId="595"/>
    <cellStyle name="$" xfId="596"/>
    <cellStyle name="$_db진흥" xfId="597"/>
    <cellStyle name="$_견적2" xfId="598"/>
    <cellStyle name="$_기아" xfId="599"/>
    <cellStyle name="-" xfId="600"/>
    <cellStyle name="-#,###" xfId="601"/>
    <cellStyle name="-_1. 결산보고서_2004년상반기_최종_8월5일(매크로제거,모듈세부내역포함)" xfId="602"/>
    <cellStyle name="-_1. 결산보고서_2004년상반기_최종_8월5일(매크로제거,모듈세부내역포함)_ 유형자산" xfId="603"/>
    <cellStyle name="-_1. 결산보고서_2004년상반기_최종_8월5일(매크로제거,모듈세부내역포함)_2005_1분기결산보고서working" xfId="604"/>
    <cellStyle name="-_1. 결산보고서_2004년상반기_최종_8월5일(매크로제거,모듈세부내역포함)_2005_1분기결산보고서working_2006년 재무계획_v2" xfId="605"/>
    <cellStyle name="-_1. 결산보고서_2004년상반기_최종_8월5일(매크로제거,모듈세부내역포함)_2005_1분기결산보고서working_2006년 재무계획_v4_051202" xfId="606"/>
    <cellStyle name="-_1. 결산보고서_2004년상반기_최종_8월5일(매크로제거,모듈세부내역포함)_2005_1분기결산보고서working_2006년 재무계획_v5_051206" xfId="607"/>
    <cellStyle name="-_1. 결산보고서_2004년상반기_최종_8월5일(매크로제거,모듈세부내역포함)_2005_1분기결산보고서working_2006년 재무계획_v6_051207_최종" xfId="608"/>
    <cellStyle name="-_1. 결산보고서_2004년상반기_최종_8월5일(매크로제거,모듈세부내역포함)_2005_1분기결산보고서working_회사별사업계획반영사항정리_이재근" xfId="609"/>
    <cellStyle name="-_1. 결산보고서_2004년상반기_최종_8월5일(매크로제거,모듈세부내역포함)_2005_기말결산보고서_0109_1" xfId="610"/>
    <cellStyle name="-_1. 결산보고서_2004년상반기_최종_8월5일(매크로제거,모듈세부내역포함)_2005재무계획_최종" xfId="611"/>
    <cellStyle name="-_1. 결산보고서_2004년상반기_최종_8월5일(매크로제거,모듈세부내역포함)_200603_기말결산보고서_0410_2" xfId="612"/>
    <cellStyle name="-_1. 결산보고서_2004년상반기_최종_8월5일(매크로제거,모듈세부내역포함)_200603_기말결산보고서_0411" xfId="613"/>
    <cellStyle name="-_1. 결산보고서_2004년상반기_최종_8월5일(매크로제거,모듈세부내역포함)_200603_기말결산보고서_0412" xfId="614"/>
    <cellStyle name="-_1. 결산보고서_2004년상반기_최종_8월5일(매크로제거,모듈세부내역포함)_200603_기말결산보고서_0417_01" xfId="615"/>
    <cellStyle name="-_1. 결산보고서_2004년상반기_최종_8월5일(매크로제거,모듈세부내역포함)_2006년 재무계획_v2" xfId="616"/>
    <cellStyle name="-_1. 결산보고서_2004년상반기_최종_8월5일(매크로제거,모듈세부내역포함)_2006년 재무계획_v4_051202" xfId="617"/>
    <cellStyle name="-_1. 결산보고서_2004년상반기_최종_8월5일(매크로제거,모듈세부내역포함)_2006년 재무계획_v5_051206" xfId="618"/>
    <cellStyle name="-_1. 결산보고서_2004년상반기_최종_8월5일(매크로제거,모듈세부내역포함)_2006년 재무계획_v6_051207_최종" xfId="619"/>
    <cellStyle name="-_1. 결산보고서_2004년상반기_최종_8월5일(매크로제거,모듈세부내역포함)_AI미지급금" xfId="620"/>
    <cellStyle name="-_1. 결산보고서_2004년상반기_최종_8월5일(매크로제거,모듈세부내역포함)_무형자산" xfId="621"/>
    <cellStyle name="-_1. 결산보고서_2004년상반기_최종_8월5일(매크로제거,모듈세부내역포함)_보조 엑셀파일" xfId="622"/>
    <cellStyle name="-_1. 결산보고서_2004년상반기_최종_8월5일(매크로제거,모듈세부내역포함)_이사회_은행보조 엑셀파일 041209" xfId="623"/>
    <cellStyle name="-_1. 결산보고서_2004년상반기_최종_8월5일(매크로제거,모듈세부내역포함)_이사회_은행보조 엑셀파일 041213" xfId="624"/>
    <cellStyle name="-_1. 결산보고서_2004년상반기_최종_8월5일(매크로제거,모듈세부내역포함)_이사회_은행보조 엑셀파일 041215" xfId="625"/>
    <cellStyle name="-_1. 결산보고서_2004년상반기_최종_8월5일(매크로제거,모듈세부내역포함)_이사회_은행보조 엑셀파일 051121" xfId="626"/>
    <cellStyle name="-_1. 결산보고서_2004년상반기_최종_8월5일(매크로제거,모듈세부내역포함)_이사회_은행보조 엑셀파일 051213(이승우)" xfId="627"/>
    <cellStyle name="-_1. 결산보고서_2004년상반기_최종_8월5일(매크로제거,모듈세부내역포함)_지주BS" xfId="628"/>
    <cellStyle name="-_1. 결산보고서_2004년상반기_최종_8월5일(매크로제거,모듈세부내역포함)_지주BS_2006년 재무계획_v2" xfId="629"/>
    <cellStyle name="-_1. 결산보고서_2004년상반기_최종_8월5일(매크로제거,모듈세부내역포함)_지주BS_2006년 재무계획_v4_051202" xfId="630"/>
    <cellStyle name="-_1. 결산보고서_2004년상반기_최종_8월5일(매크로제거,모듈세부내역포함)_지주BS_2006년 재무계획_v5_051206" xfId="631"/>
    <cellStyle name="-_1. 결산보고서_2004년상반기_최종_8월5일(매크로제거,모듈세부내역포함)_지주BS_2006년 재무계획_v6_051207_최종" xfId="632"/>
    <cellStyle name="-_1. 결산보고서_2004년상반기_최종_8월5일(매크로제거,모듈세부내역포함)_지주BS_회사별사업계획반영사항정리_이재근" xfId="633"/>
    <cellStyle name="-_1. 결산보고서_2004년상반기_최종_8월5일(매크로제거,모듈세부내역포함)_지주IS " xfId="634"/>
    <cellStyle name="-_1. 결산보고서_2004년상반기_최종_8월5일(매크로제거,모듈세부내역포함)_지주IS _2006년 재무계획_v2" xfId="635"/>
    <cellStyle name="-_1. 결산보고서_2004년상반기_최종_8월5일(매크로제거,모듈세부내역포함)_지주IS _2006년 재무계획_v4_051202" xfId="636"/>
    <cellStyle name="-_1. 결산보고서_2004년상반기_최종_8월5일(매크로제거,모듈세부내역포함)_지주IS _2006년 재무계획_v5_051206" xfId="637"/>
    <cellStyle name="-_1. 결산보고서_2004년상반기_최종_8월5일(매크로제거,모듈세부내역포함)_지주IS _2006년 재무계획_v6_051207_최종" xfId="638"/>
    <cellStyle name="-_1. 결산보고서_2004년상반기_최종_8월5일(매크로제거,모듈세부내역포함)_지주IS _회사별사업계획반영사항정리_이재근" xfId="639"/>
    <cellStyle name="-_1. 결산보고서_2004년상반기_최종_8월5일(매크로제거,모듈세부내역포함)_회사별사업계획반영사항정리_이재근" xfId="640"/>
    <cellStyle name="-_2004년3분기결산보고서_Final" xfId="641"/>
    <cellStyle name="-_2004년3분기결산보고서_Final_ 유형자산" xfId="642"/>
    <cellStyle name="-_2004년3분기결산보고서_Final_2005_1분기결산보고서working" xfId="643"/>
    <cellStyle name="-_2004년3분기결산보고서_Final_2005_1분기결산보고서working_2006년 재무계획_v2" xfId="644"/>
    <cellStyle name="-_2004년3분기결산보고서_Final_2005_1분기결산보고서working_2006년 재무계획_v4_051202" xfId="645"/>
    <cellStyle name="-_2004년3분기결산보고서_Final_2005_1분기결산보고서working_2006년 재무계획_v5_051206" xfId="646"/>
    <cellStyle name="-_2004년3분기결산보고서_Final_2005_1분기결산보고서working_2006년 재무계획_v6_051207_최종" xfId="647"/>
    <cellStyle name="-_2004년3분기결산보고서_Final_2005_1분기결산보고서working_회사별사업계획반영사항정리_이재근" xfId="648"/>
    <cellStyle name="-_2004년3분기결산보고서_Final_2005_기말결산보고서_0109_1" xfId="649"/>
    <cellStyle name="-_2004년3분기결산보고서_Final_2005재무계획_최종" xfId="650"/>
    <cellStyle name="-_2004년3분기결산보고서_Final_200603_기말결산보고서_0410_2" xfId="651"/>
    <cellStyle name="-_2004년3분기결산보고서_Final_200603_기말결산보고서_0411" xfId="652"/>
    <cellStyle name="-_2004년3분기결산보고서_Final_200603_기말결산보고서_0412" xfId="653"/>
    <cellStyle name="-_2004년3분기결산보고서_Final_200603_기말결산보고서_0417_01" xfId="654"/>
    <cellStyle name="-_2004년3분기결산보고서_Final_2006년 재무계획_v2" xfId="655"/>
    <cellStyle name="-_2004년3분기결산보고서_Final_2006년 재무계획_v4_051202" xfId="656"/>
    <cellStyle name="-_2004년3분기결산보고서_Final_2006년 재무계획_v5_051206" xfId="657"/>
    <cellStyle name="-_2004년3분기결산보고서_Final_2006년 재무계획_v6_051207_최종" xfId="658"/>
    <cellStyle name="-_2004년3분기결산보고서_Final_AI미지급금" xfId="659"/>
    <cellStyle name="-_2004년3분기결산보고서_Final_무형자산" xfId="660"/>
    <cellStyle name="-_2004년3분기결산보고서_Final_보조 엑셀파일" xfId="661"/>
    <cellStyle name="-_2004년3분기결산보고서_Final_이사회_은행보조 엑셀파일 041209" xfId="662"/>
    <cellStyle name="-_2004년3분기결산보고서_Final_이사회_은행보조 엑셀파일 041213" xfId="663"/>
    <cellStyle name="-_2004년3분기결산보고서_Final_이사회_은행보조 엑셀파일 041215" xfId="664"/>
    <cellStyle name="-_2004년3분기결산보고서_Final_이사회_은행보조 엑셀파일 051121" xfId="665"/>
    <cellStyle name="-_2004년3분기결산보고서_Final_이사회_은행보조 엑셀파일 051213(이승우)" xfId="666"/>
    <cellStyle name="-_2004년3분기결산보고서_Final_지주BS" xfId="667"/>
    <cellStyle name="-_2004년3분기결산보고서_Final_지주BS_2006년 재무계획_v2" xfId="668"/>
    <cellStyle name="-_2004년3분기결산보고서_Final_지주BS_2006년 재무계획_v4_051202" xfId="669"/>
    <cellStyle name="-_2004년3분기결산보고서_Final_지주BS_2006년 재무계획_v5_051206" xfId="670"/>
    <cellStyle name="-_2004년3분기결산보고서_Final_지주BS_2006년 재무계획_v6_051207_최종" xfId="671"/>
    <cellStyle name="-_2004년3분기결산보고서_Final_지주BS_회사별사업계획반영사항정리_이재근" xfId="672"/>
    <cellStyle name="-_2004년3분기결산보고서_Final_지주IS " xfId="673"/>
    <cellStyle name="-_2004년3분기결산보고서_Final_지주IS _2006년 재무계획_v2" xfId="674"/>
    <cellStyle name="-_2004년3분기결산보고서_Final_지주IS _2006년 재무계획_v4_051202" xfId="675"/>
    <cellStyle name="-_2004년3분기결산보고서_Final_지주IS _2006년 재무계획_v5_051206" xfId="676"/>
    <cellStyle name="-_2004년3분기결산보고서_Final_지주IS _2006년 재무계획_v6_051207_최종" xfId="677"/>
    <cellStyle name="-_2004년3분기결산보고서_Final_지주IS _회사별사업계획반영사항정리_이재근" xfId="678"/>
    <cellStyle name="-_2004년3분기결산보고서_Final_회사별사업계획반영사항정리_이재근" xfId="679"/>
    <cellStyle name="-_2004년재무계획대비 진도_통일후" xfId="680"/>
    <cellStyle name="-_2004년재무계획대비 진도_통일후_2005재무계획_최종" xfId="681"/>
    <cellStyle name="-_2004년재무계획대비 진도_통일후_2006년 재무계획_v2" xfId="682"/>
    <cellStyle name="-_2004년재무계획대비 진도_통일후_2006년 재무계획_v4_051202" xfId="683"/>
    <cellStyle name="-_2004년재무계획대비 진도_통일후_2006년 재무계획_v5_051206" xfId="684"/>
    <cellStyle name="-_2004년재무계획대비 진도_통일후_2006년 재무계획_v6_051207_최종" xfId="685"/>
    <cellStyle name="-_2004년재무계획대비 진도_통일후_보조 엑셀파일" xfId="686"/>
    <cellStyle name="-_2004년재무계획대비 진도_통일후_이사회_은행보조 엑셀파일 041209" xfId="687"/>
    <cellStyle name="-_2004년재무계획대비 진도_통일후_이사회_은행보조 엑셀파일 041213" xfId="688"/>
    <cellStyle name="-_2004년재무계획대비 진도_통일후_이사회_은행보조 엑셀파일 041215" xfId="689"/>
    <cellStyle name="-_2004년재무계획대비 진도_통일후_이사회_은행보조 엑셀파일 051121" xfId="690"/>
    <cellStyle name="-_2004년재무계획대비 진도_통일후_이사회_은행보조 엑셀파일 051213(이승우)" xfId="691"/>
    <cellStyle name="-_2004년재무계획대비 진도_통일후_회사별사업계획반영사항정리_이재근" xfId="692"/>
    <cellStyle name="-_2005재무계획_최종" xfId="693"/>
    <cellStyle name="-_2006년 재무계획_v2" xfId="694"/>
    <cellStyle name="-_2006년 재무계획_v4_051202" xfId="695"/>
    <cellStyle name="-_2006년 재무계획_v5_051206" xfId="696"/>
    <cellStyle name="-_2006년 재무계획_v6_051207_최종" xfId="697"/>
    <cellStyle name="-_2009년 3분기 실적발표_ppt 자료 요청_생명" xfId="698"/>
    <cellStyle name="-_CHB_0409_final" xfId="699"/>
    <cellStyle name="-_CHB_0409_final_2005재무계획_최종" xfId="700"/>
    <cellStyle name="-_CHB_0409_final_2006년 재무계획_v2" xfId="701"/>
    <cellStyle name="-_CHB_0409_final_2006년 재무계획_v4_051202" xfId="702"/>
    <cellStyle name="-_CHB_0409_final_2006년 재무계획_v5_051206" xfId="703"/>
    <cellStyle name="-_CHB_0409_final_2006년 재무계획_v6_051207_최종" xfId="704"/>
    <cellStyle name="-_CHB_0409_final_보조 엑셀파일" xfId="705"/>
    <cellStyle name="-_CHB_0409_final_이사회_은행보조 엑셀파일 041209" xfId="706"/>
    <cellStyle name="-_CHB_0409_final_이사회_은행보조 엑셀파일 041213" xfId="707"/>
    <cellStyle name="-_CHB_0409_final_이사회_은행보조 엑셀파일 041215" xfId="708"/>
    <cellStyle name="-_CHB_0409_final_이사회_은행보조 엑셀파일 051121" xfId="709"/>
    <cellStyle name="-_CHB_0409_final_이사회_은행보조 엑셀파일 051213(이승우)" xfId="710"/>
    <cellStyle name="-_CHB_0409_final_회사별사업계획반영사항정리_이재근" xfId="711"/>
    <cellStyle name="-_CHB_투자제거차액_0503_최종" xfId="712"/>
    <cellStyle name="-_CHB_투자제거차액_0503_최종_2006년 재무계획_v2" xfId="713"/>
    <cellStyle name="-_CHB_투자제거차액_0503_최종_2006년 재무계획_v4_051202" xfId="714"/>
    <cellStyle name="-_CHB_투자제거차액_0503_최종_2006년 재무계획_v5_051206" xfId="715"/>
    <cellStyle name="-_CHB_투자제거차액_0503_최종_2006년 재무계획_v6_051207_최종" xfId="716"/>
    <cellStyle name="-_CHB_투자제거차액_0503_최종_회사별사업계획반영사항정리_이재근" xfId="717"/>
    <cellStyle name="-_GroupTotalAsset0409" xfId="718"/>
    <cellStyle name="-_GroupTotalAsset0409_2005재무계획_최종" xfId="719"/>
    <cellStyle name="-_GroupTotalAsset0409_2006년 재무계획_v2" xfId="720"/>
    <cellStyle name="-_GroupTotalAsset0409_2006년 재무계획_v4_051202" xfId="721"/>
    <cellStyle name="-_GroupTotalAsset0409_2006년 재무계획_v5_051206" xfId="722"/>
    <cellStyle name="-_GroupTotalAsset0409_2006년 재무계획_v6_051207_최종" xfId="723"/>
    <cellStyle name="-_GroupTotalAsset0409_보조 엑셀파일" xfId="724"/>
    <cellStyle name="-_GroupTotalAsset0409_이사회_은행보조 엑셀파일 041209" xfId="725"/>
    <cellStyle name="-_GroupTotalAsset0409_이사회_은행보조 엑셀파일 041213" xfId="726"/>
    <cellStyle name="-_GroupTotalAsset0409_이사회_은행보조 엑셀파일 041215" xfId="727"/>
    <cellStyle name="-_GroupTotalAsset0409_이사회_은행보조 엑셀파일 051121" xfId="728"/>
    <cellStyle name="-_GroupTotalAsset0409_이사회_은행보조 엑셀파일 051213(이승우)" xfId="729"/>
    <cellStyle name="-_GroupTotalAsset0409_회사별사업계획반영사항정리_이재근" xfId="730"/>
    <cellStyle name="-_SH&amp;C생명2002년기말fs-정대환수정" xfId="731"/>
    <cellStyle name="-_SH&amp;C생명2002년기말fs-정대환수정_1. 결산보고서_2004년상반기_최종_8월5일(매크로제거,모듈세부내역포함)" xfId="732"/>
    <cellStyle name="-_SH&amp;C생명2002년기말fs-정대환수정_1. 결산보고서_2004년상반기_최종_8월5일(매크로제거,모듈세부내역포함)_ 유형자산" xfId="733"/>
    <cellStyle name="-_SH&amp;C생명2002년기말fs-정대환수정_1. 결산보고서_2004년상반기_최종_8월5일(매크로제거,모듈세부내역포함)_2005_1분기결산보고서working" xfId="734"/>
    <cellStyle name="-_SH&amp;C생명2002년기말fs-정대환수정_1. 결산보고서_2004년상반기_최종_8월5일(매크로제거,모듈세부내역포함)_2005_1분기결산보고서working_2006년 재무계획_v2" xfId="735"/>
    <cellStyle name="-_SH&amp;C생명2002년기말fs-정대환수정_1. 결산보고서_2004년상반기_최종_8월5일(매크로제거,모듈세부내역포함)_2005_1분기결산보고서working_2006년 재무계획_v4_051202" xfId="736"/>
    <cellStyle name="-_SH&amp;C생명2002년기말fs-정대환수정_1. 결산보고서_2004년상반기_최종_8월5일(매크로제거,모듈세부내역포함)_2005_1분기결산보고서working_2006년 재무계획_v5_051206" xfId="737"/>
    <cellStyle name="-_SH&amp;C생명2002년기말fs-정대환수정_1. 결산보고서_2004년상반기_최종_8월5일(매크로제거,모듈세부내역포함)_2005_1분기결산보고서working_2006년 재무계획_v6_051207_최종" xfId="738"/>
    <cellStyle name="-_SH&amp;C생명2002년기말fs-정대환수정_1. 결산보고서_2004년상반기_최종_8월5일(매크로제거,모듈세부내역포함)_2005_1분기결산보고서working_회사별사업계획반영사항정리_이재근" xfId="739"/>
    <cellStyle name="-_SH&amp;C생명2002년기말fs-정대환수정_1. 결산보고서_2004년상반기_최종_8월5일(매크로제거,모듈세부내역포함)_2005_기말결산보고서_0109_1" xfId="740"/>
    <cellStyle name="-_SH&amp;C생명2002년기말fs-정대환수정_1. 결산보고서_2004년상반기_최종_8월5일(매크로제거,모듈세부내역포함)_2005재무계획_최종" xfId="741"/>
    <cellStyle name="-_SH&amp;C생명2002년기말fs-정대환수정_1. 결산보고서_2004년상반기_최종_8월5일(매크로제거,모듈세부내역포함)_200603_기말결산보고서_0410_2" xfId="742"/>
    <cellStyle name="-_SH&amp;C생명2002년기말fs-정대환수정_1. 결산보고서_2004년상반기_최종_8월5일(매크로제거,모듈세부내역포함)_200603_기말결산보고서_0411" xfId="743"/>
    <cellStyle name="-_SH&amp;C생명2002년기말fs-정대환수정_1. 결산보고서_2004년상반기_최종_8월5일(매크로제거,모듈세부내역포함)_200603_기말결산보고서_0412" xfId="744"/>
    <cellStyle name="-_SH&amp;C생명2002년기말fs-정대환수정_1. 결산보고서_2004년상반기_최종_8월5일(매크로제거,모듈세부내역포함)_200603_기말결산보고서_0417_01" xfId="745"/>
    <cellStyle name="-_SH&amp;C생명2002년기말fs-정대환수정_1. 결산보고서_2004년상반기_최종_8월5일(매크로제거,모듈세부내역포함)_2006년 재무계획_v2" xfId="746"/>
    <cellStyle name="-_SH&amp;C생명2002년기말fs-정대환수정_1. 결산보고서_2004년상반기_최종_8월5일(매크로제거,모듈세부내역포함)_2006년 재무계획_v4_051202" xfId="747"/>
    <cellStyle name="-_SH&amp;C생명2002년기말fs-정대환수정_1. 결산보고서_2004년상반기_최종_8월5일(매크로제거,모듈세부내역포함)_2006년 재무계획_v5_051206" xfId="748"/>
    <cellStyle name="-_SH&amp;C생명2002년기말fs-정대환수정_1. 결산보고서_2004년상반기_최종_8월5일(매크로제거,모듈세부내역포함)_2006년 재무계획_v6_051207_최종" xfId="749"/>
    <cellStyle name="-_SH&amp;C생명2002년기말fs-정대환수정_1. 결산보고서_2004년상반기_최종_8월5일(매크로제거,모듈세부내역포함)_AI미지급금" xfId="750"/>
    <cellStyle name="-_SH&amp;C생명2002년기말fs-정대환수정_1. 결산보고서_2004년상반기_최종_8월5일(매크로제거,모듈세부내역포함)_무형자산" xfId="751"/>
    <cellStyle name="-_SH&amp;C생명2002년기말fs-정대환수정_1. 결산보고서_2004년상반기_최종_8월5일(매크로제거,모듈세부내역포함)_보조 엑셀파일" xfId="752"/>
    <cellStyle name="-_SH&amp;C생명2002년기말fs-정대환수정_1. 결산보고서_2004년상반기_최종_8월5일(매크로제거,모듈세부내역포함)_이사회_은행보조 엑셀파일 041209" xfId="753"/>
    <cellStyle name="-_SH&amp;C생명2002년기말fs-정대환수정_1. 결산보고서_2004년상반기_최종_8월5일(매크로제거,모듈세부내역포함)_이사회_은행보조 엑셀파일 041213" xfId="754"/>
    <cellStyle name="-_SH&amp;C생명2002년기말fs-정대환수정_1. 결산보고서_2004년상반기_최종_8월5일(매크로제거,모듈세부내역포함)_이사회_은행보조 엑셀파일 041215" xfId="755"/>
    <cellStyle name="-_SH&amp;C생명2002년기말fs-정대환수정_1. 결산보고서_2004년상반기_최종_8월5일(매크로제거,모듈세부내역포함)_이사회_은행보조 엑셀파일 051121" xfId="756"/>
    <cellStyle name="-_SH&amp;C생명2002년기말fs-정대환수정_1. 결산보고서_2004년상반기_최종_8월5일(매크로제거,모듈세부내역포함)_이사회_은행보조 엑셀파일 051213(이승우)" xfId="757"/>
    <cellStyle name="-_SH&amp;C생명2002년기말fs-정대환수정_1. 결산보고서_2004년상반기_최종_8월5일(매크로제거,모듈세부내역포함)_지주BS" xfId="758"/>
    <cellStyle name="-_SH&amp;C생명2002년기말fs-정대환수정_1. 결산보고서_2004년상반기_최종_8월5일(매크로제거,모듈세부내역포함)_지주BS_2006년 재무계획_v2" xfId="759"/>
    <cellStyle name="-_SH&amp;C생명2002년기말fs-정대환수정_1. 결산보고서_2004년상반기_최종_8월5일(매크로제거,모듈세부내역포함)_지주BS_2006년 재무계획_v4_051202" xfId="760"/>
    <cellStyle name="-_SH&amp;C생명2002년기말fs-정대환수정_1. 결산보고서_2004년상반기_최종_8월5일(매크로제거,모듈세부내역포함)_지주BS_2006년 재무계획_v5_051206" xfId="761"/>
    <cellStyle name="-_SH&amp;C생명2002년기말fs-정대환수정_1. 결산보고서_2004년상반기_최종_8월5일(매크로제거,모듈세부내역포함)_지주BS_2006년 재무계획_v6_051207_최종" xfId="762"/>
    <cellStyle name="-_SH&amp;C생명2002년기말fs-정대환수정_1. 결산보고서_2004년상반기_최종_8월5일(매크로제거,모듈세부내역포함)_지주BS_회사별사업계획반영사항정리_이재근" xfId="763"/>
    <cellStyle name="-_SH&amp;C생명2002년기말fs-정대환수정_1. 결산보고서_2004년상반기_최종_8월5일(매크로제거,모듈세부내역포함)_지주IS " xfId="764"/>
    <cellStyle name="-_SH&amp;C생명2002년기말fs-정대환수정_1. 결산보고서_2004년상반기_최종_8월5일(매크로제거,모듈세부내역포함)_지주IS _2006년 재무계획_v2" xfId="765"/>
    <cellStyle name="-_SH&amp;C생명2002년기말fs-정대환수정_1. 결산보고서_2004년상반기_최종_8월5일(매크로제거,모듈세부내역포함)_지주IS _2006년 재무계획_v4_051202" xfId="766"/>
    <cellStyle name="-_SH&amp;C생명2002년기말fs-정대환수정_1. 결산보고서_2004년상반기_최종_8월5일(매크로제거,모듈세부내역포함)_지주IS _2006년 재무계획_v5_051206" xfId="767"/>
    <cellStyle name="-_SH&amp;C생명2002년기말fs-정대환수정_1. 결산보고서_2004년상반기_최종_8월5일(매크로제거,모듈세부내역포함)_지주IS _2006년 재무계획_v6_051207_최종" xfId="768"/>
    <cellStyle name="-_SH&amp;C생명2002년기말fs-정대환수정_1. 결산보고서_2004년상반기_최종_8월5일(매크로제거,모듈세부내역포함)_지주IS _회사별사업계획반영사항정리_이재근" xfId="769"/>
    <cellStyle name="-_SH&amp;C생명2002년기말fs-정대환수정_1. 결산보고서_2004년상반기_최종_8월5일(매크로제거,모듈세부내역포함)_회사별사업계획반영사항정리_이재근" xfId="770"/>
    <cellStyle name="-_SH&amp;C생명2002년기말fs-정대환수정_2004년3분기결산보고서_Final" xfId="771"/>
    <cellStyle name="-_SH&amp;C생명2002년기말fs-정대환수정_2004년3분기결산보고서_Final_ 유형자산" xfId="772"/>
    <cellStyle name="-_SH&amp;C생명2002년기말fs-정대환수정_2004년3분기결산보고서_Final_2005_1분기결산보고서working" xfId="773"/>
    <cellStyle name="-_SH&amp;C생명2002년기말fs-정대환수정_2004년3분기결산보고서_Final_2005_1분기결산보고서working_2006년 재무계획_v2" xfId="774"/>
    <cellStyle name="-_SH&amp;C생명2002년기말fs-정대환수정_2004년3분기결산보고서_Final_2005_1분기결산보고서working_2006년 재무계획_v4_051202" xfId="775"/>
    <cellStyle name="-_SH&amp;C생명2002년기말fs-정대환수정_2004년3분기결산보고서_Final_2005_1분기결산보고서working_2006년 재무계획_v5_051206" xfId="776"/>
    <cellStyle name="-_SH&amp;C생명2002년기말fs-정대환수정_2004년3분기결산보고서_Final_2005_1분기결산보고서working_2006년 재무계획_v6_051207_최종" xfId="777"/>
    <cellStyle name="-_SH&amp;C생명2002년기말fs-정대환수정_2004년3분기결산보고서_Final_2005_1분기결산보고서working_회사별사업계획반영사항정리_이재근" xfId="778"/>
    <cellStyle name="-_SH&amp;C생명2002년기말fs-정대환수정_2004년3분기결산보고서_Final_2005_기말결산보고서_0109_1" xfId="779"/>
    <cellStyle name="-_SH&amp;C생명2002년기말fs-정대환수정_2004년3분기결산보고서_Final_2005재무계획_최종" xfId="780"/>
    <cellStyle name="-_SH&amp;C생명2002년기말fs-정대환수정_2004년3분기결산보고서_Final_200603_기말결산보고서_0410_2" xfId="781"/>
    <cellStyle name="-_SH&amp;C생명2002년기말fs-정대환수정_2004년3분기결산보고서_Final_200603_기말결산보고서_0411" xfId="782"/>
    <cellStyle name="-_SH&amp;C생명2002년기말fs-정대환수정_2004년3분기결산보고서_Final_200603_기말결산보고서_0412" xfId="783"/>
    <cellStyle name="-_SH&amp;C생명2002년기말fs-정대환수정_2004년3분기결산보고서_Final_200603_기말결산보고서_0417_01" xfId="784"/>
    <cellStyle name="-_SH&amp;C생명2002년기말fs-정대환수정_2004년3분기결산보고서_Final_2006년 재무계획_v2" xfId="785"/>
    <cellStyle name="-_SH&amp;C생명2002년기말fs-정대환수정_2004년3분기결산보고서_Final_2006년 재무계획_v4_051202" xfId="786"/>
    <cellStyle name="-_SH&amp;C생명2002년기말fs-정대환수정_2004년3분기결산보고서_Final_2006년 재무계획_v5_051206" xfId="787"/>
    <cellStyle name="-_SH&amp;C생명2002년기말fs-정대환수정_2004년3분기결산보고서_Final_2006년 재무계획_v6_051207_최종" xfId="788"/>
    <cellStyle name="-_SH&amp;C생명2002년기말fs-정대환수정_2004년3분기결산보고서_Final_AI미지급금" xfId="789"/>
    <cellStyle name="-_SH&amp;C생명2002년기말fs-정대환수정_2004년3분기결산보고서_Final_무형자산" xfId="790"/>
    <cellStyle name="-_SH&amp;C생명2002년기말fs-정대환수정_2004년3분기결산보고서_Final_보조 엑셀파일" xfId="791"/>
    <cellStyle name="-_SH&amp;C생명2002년기말fs-정대환수정_2004년3분기결산보고서_Final_이사회_은행보조 엑셀파일 041209" xfId="792"/>
    <cellStyle name="-_SH&amp;C생명2002년기말fs-정대환수정_2004년3분기결산보고서_Final_이사회_은행보조 엑셀파일 041213" xfId="793"/>
    <cellStyle name="-_SH&amp;C생명2002년기말fs-정대환수정_2004년3분기결산보고서_Final_이사회_은행보조 엑셀파일 041215" xfId="794"/>
    <cellStyle name="-_SH&amp;C생명2002년기말fs-정대환수정_2004년3분기결산보고서_Final_이사회_은행보조 엑셀파일 051121" xfId="795"/>
    <cellStyle name="-_SH&amp;C생명2002년기말fs-정대환수정_2004년3분기결산보고서_Final_이사회_은행보조 엑셀파일 051213(이승우)" xfId="796"/>
    <cellStyle name="-_SH&amp;C생명2002년기말fs-정대환수정_2004년3분기결산보고서_Final_지주BS" xfId="797"/>
    <cellStyle name="-_SH&amp;C생명2002년기말fs-정대환수정_2004년3분기결산보고서_Final_지주BS_2006년 재무계획_v2" xfId="798"/>
    <cellStyle name="-_SH&amp;C생명2002년기말fs-정대환수정_2004년3분기결산보고서_Final_지주BS_2006년 재무계획_v4_051202" xfId="799"/>
    <cellStyle name="-_SH&amp;C생명2002년기말fs-정대환수정_2004년3분기결산보고서_Final_지주BS_2006년 재무계획_v5_051206" xfId="800"/>
    <cellStyle name="-_SH&amp;C생명2002년기말fs-정대환수정_2004년3분기결산보고서_Final_지주BS_2006년 재무계획_v6_051207_최종" xfId="801"/>
    <cellStyle name="-_SH&amp;C생명2002년기말fs-정대환수정_2004년3분기결산보고서_Final_지주BS_회사별사업계획반영사항정리_이재근" xfId="802"/>
    <cellStyle name="-_SH&amp;C생명2002년기말fs-정대환수정_2004년3분기결산보고서_Final_지주IS " xfId="803"/>
    <cellStyle name="-_SH&amp;C생명2002년기말fs-정대환수정_2004년3분기결산보고서_Final_지주IS _2006년 재무계획_v2" xfId="804"/>
    <cellStyle name="-_SH&amp;C생명2002년기말fs-정대환수정_2004년3분기결산보고서_Final_지주IS _2006년 재무계획_v4_051202" xfId="805"/>
    <cellStyle name="-_SH&amp;C생명2002년기말fs-정대환수정_2004년3분기결산보고서_Final_지주IS _2006년 재무계획_v5_051206" xfId="806"/>
    <cellStyle name="-_SH&amp;C생명2002년기말fs-정대환수정_2004년3분기결산보고서_Final_지주IS _2006년 재무계획_v6_051207_최종" xfId="807"/>
    <cellStyle name="-_SH&amp;C생명2002년기말fs-정대환수정_2004년3분기결산보고서_Final_지주IS _회사별사업계획반영사항정리_이재근" xfId="808"/>
    <cellStyle name="-_SH&amp;C생명2002년기말fs-정대환수정_2004년3분기결산보고서_Final_회사별사업계획반영사항정리_이재근" xfId="809"/>
    <cellStyle name="-_SH&amp;C생명2002년기말fs-정대환수정_2004년재무계획대비 진도_통일후" xfId="810"/>
    <cellStyle name="-_SH&amp;C생명2002년기말fs-정대환수정_2004년재무계획대비 진도_통일후_2005재무계획_최종" xfId="811"/>
    <cellStyle name="-_SH&amp;C생명2002년기말fs-정대환수정_2004년재무계획대비 진도_통일후_2006년 재무계획_v2" xfId="812"/>
    <cellStyle name="-_SH&amp;C생명2002년기말fs-정대환수정_2004년재무계획대비 진도_통일후_2006년 재무계획_v4_051202" xfId="813"/>
    <cellStyle name="-_SH&amp;C생명2002년기말fs-정대환수정_2004년재무계획대비 진도_통일후_2006년 재무계획_v5_051206" xfId="814"/>
    <cellStyle name="-_SH&amp;C생명2002년기말fs-정대환수정_2004년재무계획대비 진도_통일후_2006년 재무계획_v6_051207_최종" xfId="815"/>
    <cellStyle name="-_SH&amp;C생명2002년기말fs-정대환수정_2004년재무계획대비 진도_통일후_보조 엑셀파일" xfId="816"/>
    <cellStyle name="-_SH&amp;C생명2002년기말fs-정대환수정_2004년재무계획대비 진도_통일후_이사회_은행보조 엑셀파일 041209" xfId="817"/>
    <cellStyle name="-_SH&amp;C생명2002년기말fs-정대환수정_2004년재무계획대비 진도_통일후_이사회_은행보조 엑셀파일 041213" xfId="818"/>
    <cellStyle name="-_SH&amp;C생명2002년기말fs-정대환수정_2004년재무계획대비 진도_통일후_이사회_은행보조 엑셀파일 041215" xfId="819"/>
    <cellStyle name="-_SH&amp;C생명2002년기말fs-정대환수정_2004년재무계획대비 진도_통일후_이사회_은행보조 엑셀파일 051121" xfId="820"/>
    <cellStyle name="-_SH&amp;C생명2002년기말fs-정대환수정_2004년재무계획대비 진도_통일후_이사회_은행보조 엑셀파일 051213(이승우)" xfId="821"/>
    <cellStyle name="-_SH&amp;C생명2002년기말fs-정대환수정_2004년재무계획대비 진도_통일후_회사별사업계획반영사항정리_이재근" xfId="822"/>
    <cellStyle name="-_SH&amp;C생명2002년기말fs-정대환수정_2005재무계획_최종" xfId="823"/>
    <cellStyle name="-_SH&amp;C생명2002년기말fs-정대환수정_2006년 재무계획_v2" xfId="824"/>
    <cellStyle name="-_SH&amp;C생명2002년기말fs-정대환수정_2006년 재무계획_v4_051202" xfId="825"/>
    <cellStyle name="-_SH&amp;C생명2002년기말fs-정대환수정_2006년 재무계획_v5_051206" xfId="826"/>
    <cellStyle name="-_SH&amp;C생명2002년기말fs-정대환수정_2006년 재무계획_v6_051207_최종" xfId="827"/>
    <cellStyle name="-_SH&amp;C생명2002년기말fs-정대환수정_2009년 3분기 실적발표_ppt 자료 요청_생명" xfId="828"/>
    <cellStyle name="-_SH&amp;C생명2002년기말fs-정대환수정_CHB_0409_final" xfId="829"/>
    <cellStyle name="-_SH&amp;C생명2002년기말fs-정대환수정_CHB_0409_final_2005재무계획_최종" xfId="830"/>
    <cellStyle name="-_SH&amp;C생명2002년기말fs-정대환수정_CHB_0409_final_2006년 재무계획_v2" xfId="831"/>
    <cellStyle name="-_SH&amp;C생명2002년기말fs-정대환수정_CHB_0409_final_2006년 재무계획_v4_051202" xfId="832"/>
    <cellStyle name="-_SH&amp;C생명2002년기말fs-정대환수정_CHB_0409_final_2006년 재무계획_v5_051206" xfId="833"/>
    <cellStyle name="-_SH&amp;C생명2002년기말fs-정대환수정_CHB_0409_final_2006년 재무계획_v6_051207_최종" xfId="834"/>
    <cellStyle name="-_SH&amp;C생명2002년기말fs-정대환수정_CHB_0409_final_보조 엑셀파일" xfId="835"/>
    <cellStyle name="-_SH&amp;C생명2002년기말fs-정대환수정_CHB_0409_final_이사회_은행보조 엑셀파일 041209" xfId="836"/>
    <cellStyle name="-_SH&amp;C생명2002년기말fs-정대환수정_CHB_0409_final_이사회_은행보조 엑셀파일 041213" xfId="837"/>
    <cellStyle name="-_SH&amp;C생명2002년기말fs-정대환수정_CHB_0409_final_이사회_은행보조 엑셀파일 041215" xfId="838"/>
    <cellStyle name="-_SH&amp;C생명2002년기말fs-정대환수정_CHB_0409_final_이사회_은행보조 엑셀파일 051121" xfId="839"/>
    <cellStyle name="-_SH&amp;C생명2002년기말fs-정대환수정_CHB_0409_final_이사회_은행보조 엑셀파일 051213(이승우)" xfId="840"/>
    <cellStyle name="-_SH&amp;C생명2002년기말fs-정대환수정_CHB_0409_final_회사별사업계획반영사항정리_이재근" xfId="841"/>
    <cellStyle name="-_SH&amp;C생명2002년기말fs-정대환수정_CHB_투자제거차액_0503_최종" xfId="842"/>
    <cellStyle name="-_SH&amp;C생명2002년기말fs-정대환수정_CHB_투자제거차액_0503_최종_2006년 재무계획_v2" xfId="843"/>
    <cellStyle name="-_SH&amp;C생명2002년기말fs-정대환수정_CHB_투자제거차액_0503_최종_2006년 재무계획_v4_051202" xfId="844"/>
    <cellStyle name="-_SH&amp;C생명2002년기말fs-정대환수정_CHB_투자제거차액_0503_최종_2006년 재무계획_v5_051206" xfId="845"/>
    <cellStyle name="-_SH&amp;C생명2002년기말fs-정대환수정_CHB_투자제거차액_0503_최종_2006년 재무계획_v6_051207_최종" xfId="846"/>
    <cellStyle name="-_SH&amp;C생명2002년기말fs-정대환수정_CHB_투자제거차액_0503_최종_회사별사업계획반영사항정리_이재근" xfId="847"/>
    <cellStyle name="-_SH&amp;C생명2002년기말fs-정대환수정_GroupTotalAsset0409" xfId="848"/>
    <cellStyle name="-_SH&amp;C생명2002년기말fs-정대환수정_GroupTotalAsset0409_2005재무계획_최종" xfId="849"/>
    <cellStyle name="-_SH&amp;C생명2002년기말fs-정대환수정_GroupTotalAsset0409_2006년 재무계획_v2" xfId="850"/>
    <cellStyle name="-_SH&amp;C생명2002년기말fs-정대환수정_GroupTotalAsset0409_2006년 재무계획_v4_051202" xfId="851"/>
    <cellStyle name="-_SH&amp;C생명2002년기말fs-정대환수정_GroupTotalAsset0409_2006년 재무계획_v5_051206" xfId="852"/>
    <cellStyle name="-_SH&amp;C생명2002년기말fs-정대환수정_GroupTotalAsset0409_2006년 재무계획_v6_051207_최종" xfId="853"/>
    <cellStyle name="-_SH&amp;C생명2002년기말fs-정대환수정_GroupTotalAsset0409_보조 엑셀파일" xfId="854"/>
    <cellStyle name="-_SH&amp;C생명2002년기말fs-정대환수정_GroupTotalAsset0409_이사회_은행보조 엑셀파일 041209" xfId="855"/>
    <cellStyle name="-_SH&amp;C생명2002년기말fs-정대환수정_GroupTotalAsset0409_이사회_은행보조 엑셀파일 041213" xfId="856"/>
    <cellStyle name="-_SH&amp;C생명2002년기말fs-정대환수정_GroupTotalAsset0409_이사회_은행보조 엑셀파일 041215" xfId="857"/>
    <cellStyle name="-_SH&amp;C생명2002년기말fs-정대환수정_GroupTotalAsset0409_이사회_은행보조 엑셀파일 051121" xfId="858"/>
    <cellStyle name="-_SH&amp;C생명2002년기말fs-정대환수정_GroupTotalAsset0409_이사회_은행보조 엑셀파일 051213(이승우)" xfId="859"/>
    <cellStyle name="-_SH&amp;C생명2002년기말fs-정대환수정_GroupTotalAsset0409_회사별사업계획반영사항정리_이재근" xfId="860"/>
    <cellStyle name="-_SH&amp;C생명2002년기말fs-정대환수정_SHB_CFS_20060630_JY Kim" xfId="861"/>
    <cellStyle name="-_SH&amp;C생명2002년기말fs-정대환수정_공정가액조정(재작성)" xfId="862"/>
    <cellStyle name="-_SH&amp;C생명2002년기말fs-정대환수정_공정가액조정(재작성)_2006년 재무계획_v2" xfId="863"/>
    <cellStyle name="-_SH&amp;C생명2002년기말fs-정대환수정_공정가액조정(재작성)_2006년 재무계획_v4_051202" xfId="864"/>
    <cellStyle name="-_SH&amp;C생명2002년기말fs-정대환수정_공정가액조정(재작성)_2006년 재무계획_v5_051206" xfId="865"/>
    <cellStyle name="-_SH&amp;C생명2002년기말fs-정대환수정_공정가액조정(재작성)_2006년 재무계획_v6_051207_최종" xfId="866"/>
    <cellStyle name="-_SH&amp;C생명2002년기말fs-정대환수정_공정가액조정(재작성)_이사회_은행보조 엑셀파일 051213(이승우)" xfId="867"/>
    <cellStyle name="-_SH&amp;C생명2002년기말fs-정대환수정_공정가액조정(재작성)_최종" xfId="868"/>
    <cellStyle name="-_SH&amp;C생명2002년기말fs-정대환수정_공정가액조정(재작성)_최종_2006년 재무계획_v2" xfId="869"/>
    <cellStyle name="-_SH&amp;C생명2002년기말fs-정대환수정_공정가액조정(재작성)_최종_2006년 재무계획_v4_051202" xfId="870"/>
    <cellStyle name="-_SH&amp;C생명2002년기말fs-정대환수정_공정가액조정(재작성)_최종_2006년 재무계획_v5_051206" xfId="871"/>
    <cellStyle name="-_SH&amp;C생명2002년기말fs-정대환수정_공정가액조정(재작성)_최종_2006년 재무계획_v6_051207_최종" xfId="872"/>
    <cellStyle name="-_SH&amp;C생명2002년기말fs-정대환수정_공정가액조정(재작성)_최종_회사별사업계획반영사항정리_이재근" xfId="873"/>
    <cellStyle name="-_SH&amp;C생명2002년기말fs-정대환수정_공정가액조정(재작성)_회사별사업계획반영사항정리_이재근" xfId="874"/>
    <cellStyle name="-_SH&amp;C생명2002년기말fs-정대환수정_보조 엑셀파일" xfId="875"/>
    <cellStyle name="-_SH&amp;C생명2002년기말fs-정대환수정_신한그룹2003년1분기연결CF-최종" xfId="876"/>
    <cellStyle name="-_SH&amp;C생명2002년기말fs-정대환수정_신한그룹2003년1분기연결CF-최종_(3분기그룹)신한그룹2003년3분기연결현금흐름표_20031125" xfId="877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" xfId="878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 유형자산" xfId="879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5_1분기결산보고서working" xfId="880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5_1분기결산보고서working_2006년 재무계획_v2" xfId="881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5_1분기결산보고서working_2006년 재무계획_v4_051202" xfId="882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5_1분기결산보고서working_2006년 재무계획_v5_051206" xfId="883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5_1분기결산보고서working_2006년 재무계획_v6_051207_최종" xfId="884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5_1분기결산보고서working_회사별사업계획반영사항정리_이재근" xfId="885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5_기말결산보고서_0109_1" xfId="886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5재무계획_최종" xfId="887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603_기말결산보고서_0410_2" xfId="888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603_기말결산보고서_0411" xfId="889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603_기말결산보고서_0412" xfId="890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603_기말결산보고서_0417_01" xfId="891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6년 재무계획_v2" xfId="892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6년 재무계획_v4_051202" xfId="893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6년 재무계획_v5_051206" xfId="894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2006년 재무계획_v6_051207_최종" xfId="895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AI미지급금" xfId="896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무형자산" xfId="897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보조 엑셀파일" xfId="898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이사회_은행보조 엑셀파일 041209" xfId="899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이사회_은행보조 엑셀파일 041213" xfId="900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이사회_은행보조 엑셀파일 041215" xfId="901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이사회_은행보조 엑셀파일 051121" xfId="902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이사회_은행보조 엑셀파일 051213(이승우)" xfId="903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BS" xfId="904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BS_2006년 재무계획_v2" xfId="905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BS_2006년 재무계획_v4_051202" xfId="906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BS_2006년 재무계획_v5_051206" xfId="907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BS_2006년 재무계획_v6_051207_최종" xfId="908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BS_회사별사업계획반영사항정리_이재근" xfId="909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IS " xfId="910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IS _2006년 재무계획_v2" xfId="911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IS _2006년 재무계획_v4_051202" xfId="912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IS _2006년 재무계획_v5_051206" xfId="913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IS _2006년 재무계획_v6_051207_최종" xfId="914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지주IS _회사별사업계획반영사항정리_이재근" xfId="915"/>
    <cellStyle name="-_SH&amp;C생명2002년기말fs-정대환수정_신한그룹2003년1분기연결CF-최종_(3분기그룹)신한그룹2003년3분기연결현금흐름표_20031125_1. 결산보고서_2004년상반기_최종_8월5일(매크로제거,모듈세부내역포함)_회사별사업계획반영사항정리_이재근" xfId="916"/>
    <cellStyle name="-_SH&amp;C생명2002년기말fs-정대환수정_신한그룹2003년1분기연결CF-최종_(3분기그룹)신한그룹2003년3분기연결현금흐름표_20031125_2004년3분기결산보고서_Final" xfId="917"/>
    <cellStyle name="-_SH&amp;C생명2002년기말fs-정대환수정_신한그룹2003년1분기연결CF-최종_(3분기그룹)신한그룹2003년3분기연결현금흐름표_20031125_2004년3분기결산보고서_Final_ 유형자산" xfId="918"/>
    <cellStyle name="-_SH&amp;C생명2002년기말fs-정대환수정_신한그룹2003년1분기연결CF-최종_(3분기그룹)신한그룹2003년3분기연결현금흐름표_20031125_2004년3분기결산보고서_Final_2005_1분기결산보고서working" xfId="919"/>
    <cellStyle name="-_SH&amp;C생명2002년기말fs-정대환수정_신한그룹2003년1분기연결CF-최종_(3분기그룹)신한그룹2003년3분기연결현금흐름표_20031125_2004년3분기결산보고서_Final_2005_1분기결산보고서working_2006년 재무계획_v2" xfId="920"/>
    <cellStyle name="-_SH&amp;C생명2002년기말fs-정대환수정_신한그룹2003년1분기연결CF-최종_(3분기그룹)신한그룹2003년3분기연결현금흐름표_20031125_2004년3분기결산보고서_Final_2005_1분기결산보고서working_2006년 재무계획_v4_051202" xfId="921"/>
    <cellStyle name="-_SH&amp;C생명2002년기말fs-정대환수정_신한그룹2003년1분기연결CF-최종_(3분기그룹)신한그룹2003년3분기연결현금흐름표_20031125_2004년3분기결산보고서_Final_2005_1분기결산보고서working_2006년 재무계획_v5_051206" xfId="922"/>
    <cellStyle name="-_SH&amp;C생명2002년기말fs-정대환수정_신한그룹2003년1분기연결CF-최종_(3분기그룹)신한그룹2003년3분기연결현금흐름표_20031125_2004년3분기결산보고서_Final_2005_1분기결산보고서working_2006년 재무계획_v6_051207_최종" xfId="923"/>
    <cellStyle name="-_SH&amp;C생명2002년기말fs-정대환수정_신한그룹2003년1분기연결CF-최종_(3분기그룹)신한그룹2003년3분기연결현금흐름표_20031125_2004년3분기결산보고서_Final_2005_1분기결산보고서working_회사별사업계획반영사항정리_이재근" xfId="924"/>
    <cellStyle name="-_SH&amp;C생명2002년기말fs-정대환수정_신한그룹2003년1분기연결CF-최종_(3분기그룹)신한그룹2003년3분기연결현금흐름표_20031125_2004년3분기결산보고서_Final_2005_기말결산보고서_0109_1" xfId="925"/>
    <cellStyle name="-_SH&amp;C생명2002년기말fs-정대환수정_신한그룹2003년1분기연결CF-최종_(3분기그룹)신한그룹2003년3분기연결현금흐름표_20031125_2004년3분기결산보고서_Final_2005재무계획_최종" xfId="926"/>
    <cellStyle name="-_SH&amp;C생명2002년기말fs-정대환수정_신한그룹2003년1분기연결CF-최종_(3분기그룹)신한그룹2003년3분기연결현금흐름표_20031125_2004년3분기결산보고서_Final_200603_기말결산보고서_0410_2" xfId="927"/>
    <cellStyle name="-_SH&amp;C생명2002년기말fs-정대환수정_신한그룹2003년1분기연결CF-최종_(3분기그룹)신한그룹2003년3분기연결현금흐름표_20031125_2004년3분기결산보고서_Final_200603_기말결산보고서_0411" xfId="928"/>
    <cellStyle name="-_SH&amp;C생명2002년기말fs-정대환수정_신한그룹2003년1분기연결CF-최종_(3분기그룹)신한그룹2003년3분기연결현금흐름표_20031125_2004년3분기결산보고서_Final_200603_기말결산보고서_0412" xfId="929"/>
    <cellStyle name="-_SH&amp;C생명2002년기말fs-정대환수정_신한그룹2003년1분기연결CF-최종_(3분기그룹)신한그룹2003년3분기연결현금흐름표_20031125_2004년3분기결산보고서_Final_200603_기말결산보고서_0417_01" xfId="930"/>
    <cellStyle name="-_SH&amp;C생명2002년기말fs-정대환수정_신한그룹2003년1분기연결CF-최종_(3분기그룹)신한그룹2003년3분기연결현금흐름표_20031125_2004년3분기결산보고서_Final_2006년 재무계획_v2" xfId="931"/>
    <cellStyle name="-_SH&amp;C생명2002년기말fs-정대환수정_신한그룹2003년1분기연결CF-최종_(3분기그룹)신한그룹2003년3분기연결현금흐름표_20031125_2004년3분기결산보고서_Final_2006년 재무계획_v4_051202" xfId="932"/>
    <cellStyle name="-_SH&amp;C생명2002년기말fs-정대환수정_신한그룹2003년1분기연결CF-최종_(3분기그룹)신한그룹2003년3분기연결현금흐름표_20031125_2004년3분기결산보고서_Final_2006년 재무계획_v5_051206" xfId="933"/>
    <cellStyle name="-_SH&amp;C생명2002년기말fs-정대환수정_신한그룹2003년1분기연결CF-최종_(3분기그룹)신한그룹2003년3분기연결현금흐름표_20031125_2004년3분기결산보고서_Final_2006년 재무계획_v6_051207_최종" xfId="934"/>
    <cellStyle name="-_SH&amp;C생명2002년기말fs-정대환수정_신한그룹2003년1분기연결CF-최종_(3분기그룹)신한그룹2003년3분기연결현금흐름표_20031125_2004년3분기결산보고서_Final_AI미지급금" xfId="935"/>
    <cellStyle name="-_SH&amp;C생명2002년기말fs-정대환수정_신한그룹2003년1분기연결CF-최종_(3분기그룹)신한그룹2003년3분기연결현금흐름표_20031125_2004년3분기결산보고서_Final_무형자산" xfId="936"/>
    <cellStyle name="-_SH&amp;C생명2002년기말fs-정대환수정_신한그룹2003년1분기연결CF-최종_(3분기그룹)신한그룹2003년3분기연결현금흐름표_20031125_2004년3분기결산보고서_Final_보조 엑셀파일" xfId="937"/>
    <cellStyle name="-_SH&amp;C생명2002년기말fs-정대환수정_신한그룹2003년1분기연결CF-최종_(3분기그룹)신한그룹2003년3분기연결현금흐름표_20031125_2004년3분기결산보고서_Final_이사회_은행보조 엑셀파일 041209" xfId="938"/>
    <cellStyle name="-_SH&amp;C생명2002년기말fs-정대환수정_신한그룹2003년1분기연결CF-최종_(3분기그룹)신한그룹2003년3분기연결현금흐름표_20031125_2004년3분기결산보고서_Final_이사회_은행보조 엑셀파일 041213" xfId="939"/>
    <cellStyle name="-_SH&amp;C생명2002년기말fs-정대환수정_신한그룹2003년1분기연결CF-최종_(3분기그룹)신한그룹2003년3분기연결현금흐름표_20031125_2004년3분기결산보고서_Final_이사회_은행보조 엑셀파일 041215" xfId="940"/>
    <cellStyle name="-_SH&amp;C생명2002년기말fs-정대환수정_신한그룹2003년1분기연결CF-최종_(3분기그룹)신한그룹2003년3분기연결현금흐름표_20031125_2004년3분기결산보고서_Final_이사회_은행보조 엑셀파일 051121" xfId="941"/>
    <cellStyle name="-_SH&amp;C생명2002년기말fs-정대환수정_신한그룹2003년1분기연결CF-최종_(3분기그룹)신한그룹2003년3분기연결현금흐름표_20031125_2004년3분기결산보고서_Final_이사회_은행보조 엑셀파일 051213(이승우)" xfId="942"/>
    <cellStyle name="-_SH&amp;C생명2002년기말fs-정대환수정_신한그룹2003년1분기연결CF-최종_(3분기그룹)신한그룹2003년3분기연결현금흐름표_20031125_2004년3분기결산보고서_Final_지주BS" xfId="943"/>
    <cellStyle name="-_SH&amp;C생명2002년기말fs-정대환수정_신한그룹2003년1분기연결CF-최종_(3분기그룹)신한그룹2003년3분기연결현금흐름표_20031125_2004년3분기결산보고서_Final_지주BS_2006년 재무계획_v2" xfId="944"/>
    <cellStyle name="-_SH&amp;C생명2002년기말fs-정대환수정_신한그룹2003년1분기연결CF-최종_(3분기그룹)신한그룹2003년3분기연결현금흐름표_20031125_2004년3분기결산보고서_Final_지주BS_2006년 재무계획_v4_051202" xfId="945"/>
    <cellStyle name="-_SH&amp;C생명2002년기말fs-정대환수정_신한그룹2003년1분기연결CF-최종_(3분기그룹)신한그룹2003년3분기연결현금흐름표_20031125_2004년3분기결산보고서_Final_지주BS_2006년 재무계획_v5_051206" xfId="946"/>
    <cellStyle name="-_SH&amp;C생명2002년기말fs-정대환수정_신한그룹2003년1분기연결CF-최종_(3분기그룹)신한그룹2003년3분기연결현금흐름표_20031125_2004년3분기결산보고서_Final_지주BS_2006년 재무계획_v6_051207_최종" xfId="947"/>
    <cellStyle name="-_SH&amp;C생명2002년기말fs-정대환수정_신한그룹2003년1분기연결CF-최종_(3분기그룹)신한그룹2003년3분기연결현금흐름표_20031125_2004년3분기결산보고서_Final_지주BS_회사별사업계획반영사항정리_이재근" xfId="948"/>
    <cellStyle name="-_SH&amp;C생명2002년기말fs-정대환수정_신한그룹2003년1분기연결CF-최종_(3분기그룹)신한그룹2003년3분기연결현금흐름표_20031125_2004년3분기결산보고서_Final_지주IS " xfId="949"/>
    <cellStyle name="-_SH&amp;C생명2002년기말fs-정대환수정_신한그룹2003년1분기연결CF-최종_(3분기그룹)신한그룹2003년3분기연결현금흐름표_20031125_2004년3분기결산보고서_Final_지주IS _2006년 재무계획_v2" xfId="950"/>
    <cellStyle name="-_SH&amp;C생명2002년기말fs-정대환수정_신한그룹2003년1분기연결CF-최종_(3분기그룹)신한그룹2003년3분기연결현금흐름표_20031125_2004년3분기결산보고서_Final_지주IS _2006년 재무계획_v4_051202" xfId="951"/>
    <cellStyle name="-_SH&amp;C생명2002년기말fs-정대환수정_신한그룹2003년1분기연결CF-최종_(3분기그룹)신한그룹2003년3분기연결현금흐름표_20031125_2004년3분기결산보고서_Final_지주IS _2006년 재무계획_v5_051206" xfId="952"/>
    <cellStyle name="-_SH&amp;C생명2002년기말fs-정대환수정_신한그룹2003년1분기연결CF-최종_(3분기그룹)신한그룹2003년3분기연결현금흐름표_20031125_2004년3분기결산보고서_Final_지주IS _2006년 재무계획_v6_051207_최종" xfId="953"/>
    <cellStyle name="-_SH&amp;C생명2002년기말fs-정대환수정_신한그룹2003년1분기연결CF-최종_(3분기그룹)신한그룹2003년3분기연결현금흐름표_20031125_2004년3분기결산보고서_Final_지주IS _회사별사업계획반영사항정리_이재근" xfId="954"/>
    <cellStyle name="-_SH&amp;C생명2002년기말fs-정대환수정_신한그룹2003년1분기연결CF-최종_(3분기그룹)신한그룹2003년3분기연결현금흐름표_20031125_2004년3분기결산보고서_Final_회사별사업계획반영사항정리_이재근" xfId="955"/>
    <cellStyle name="-_SH&amp;C생명2002년기말fs-정대환수정_신한그룹2003년1분기연결CF-최종_(3분기그룹)신한그룹2003년3분기연결현금흐름표_20031125_2005재무계획_최종" xfId="956"/>
    <cellStyle name="-_SH&amp;C생명2002년기말fs-정대환수정_신한그룹2003년1분기연결CF-최종_(3분기그룹)신한그룹2003년3분기연결현금흐름표_20031125_2006년 재무계획_v2" xfId="957"/>
    <cellStyle name="-_SH&amp;C생명2002년기말fs-정대환수정_신한그룹2003년1분기연결CF-최종_(3분기그룹)신한그룹2003년3분기연결현금흐름표_20031125_2006년 재무계획_v4_051202" xfId="958"/>
    <cellStyle name="-_SH&amp;C생명2002년기말fs-정대환수정_신한그룹2003년1분기연결CF-최종_(3분기그룹)신한그룹2003년3분기연결현금흐름표_20031125_2006년 재무계획_v5_051206" xfId="959"/>
    <cellStyle name="-_SH&amp;C생명2002년기말fs-정대환수정_신한그룹2003년1분기연결CF-최종_(3분기그룹)신한그룹2003년3분기연결현금흐름표_20031125_2006년 재무계획_v6_051207_최종" xfId="960"/>
    <cellStyle name="-_SH&amp;C생명2002년기말fs-정대환수정_신한그룹2003년1분기연결CF-최종_(3분기그룹)신한그룹2003년3분기연결현금흐름표_20031125_보조 엑셀파일" xfId="961"/>
    <cellStyle name="-_SH&amp;C생명2002년기말fs-정대환수정_신한그룹2003년1분기연결CF-최종_(3분기그룹)신한그룹2003년3분기연결현금흐름표_20031125_연결FS_FY04_3Q_다_최종" xfId="962"/>
    <cellStyle name="-_SH&amp;C생명2002년기말fs-정대환수정_신한그룹2003년1분기연결CF-최종_(3분기그룹)신한그룹2003년3분기연결현금흐름표_20031125_연결FS_FY04_3Q_다_최종_2005재무계획_최종" xfId="963"/>
    <cellStyle name="-_SH&amp;C생명2002년기말fs-정대환수정_신한그룹2003년1분기연결CF-최종_(3분기그룹)신한그룹2003년3분기연결현금흐름표_20031125_연결FS_FY04_3Q_다_최종_2006년 재무계획_v2" xfId="964"/>
    <cellStyle name="-_SH&amp;C생명2002년기말fs-정대환수정_신한그룹2003년1분기연결CF-최종_(3분기그룹)신한그룹2003년3분기연결현금흐름표_20031125_연결FS_FY04_3Q_다_최종_2006년 재무계획_v4_051202" xfId="965"/>
    <cellStyle name="-_SH&amp;C생명2002년기말fs-정대환수정_신한그룹2003년1분기연결CF-최종_(3분기그룹)신한그룹2003년3분기연결현금흐름표_20031125_연결FS_FY04_3Q_다_최종_2006년 재무계획_v5_051206" xfId="966"/>
    <cellStyle name="-_SH&amp;C생명2002년기말fs-정대환수정_신한그룹2003년1분기연결CF-최종_(3분기그룹)신한그룹2003년3분기연결현금흐름표_20031125_연결FS_FY04_3Q_다_최종_2006년 재무계획_v6_051207_최종" xfId="967"/>
    <cellStyle name="-_SH&amp;C생명2002년기말fs-정대환수정_신한그룹2003년1분기연결CF-최종_(3분기그룹)신한그룹2003년3분기연결현금흐름표_20031125_연결FS_FY04_3Q_다_최종_보조 엑셀파일" xfId="968"/>
    <cellStyle name="-_SH&amp;C생명2002년기말fs-정대환수정_신한그룹2003년1분기연결CF-최종_(3분기그룹)신한그룹2003년3분기연결현금흐름표_20031125_연결FS_FY04_3Q_다_최종_이사회_은행보조 엑셀파일 041209" xfId="969"/>
    <cellStyle name="-_SH&amp;C생명2002년기말fs-정대환수정_신한그룹2003년1분기연결CF-최종_(3분기그룹)신한그룹2003년3분기연결현금흐름표_20031125_연결FS_FY04_3Q_다_최종_이사회_은행보조 엑셀파일 041213" xfId="970"/>
    <cellStyle name="-_SH&amp;C생명2002년기말fs-정대환수정_신한그룹2003년1분기연결CF-최종_(3분기그룹)신한그룹2003년3분기연결현금흐름표_20031125_연결FS_FY04_3Q_다_최종_이사회_은행보조 엑셀파일 041215" xfId="971"/>
    <cellStyle name="-_SH&amp;C생명2002년기말fs-정대환수정_신한그룹2003년1분기연결CF-최종_(3분기그룹)신한그룹2003년3분기연결현금흐름표_20031125_연결FS_FY04_3Q_다_최종_이사회_은행보조 엑셀파일 051121" xfId="972"/>
    <cellStyle name="-_SH&amp;C생명2002년기말fs-정대환수정_신한그룹2003년1분기연결CF-최종_(3분기그룹)신한그룹2003년3분기연결현금흐름표_20031125_연결FS_FY04_3Q_다_최종_이사회_은행보조 엑셀파일 051213(이승우)" xfId="973"/>
    <cellStyle name="-_SH&amp;C생명2002년기말fs-정대환수정_신한그룹2003년1분기연결CF-최종_(3분기그룹)신한그룹2003년3분기연결현금흐름표_20031125_연결FS_FY04_3Q_다_최종_회사별사업계획반영사항정리_이재근" xfId="974"/>
    <cellStyle name="-_SH&amp;C생명2002년기말fs-정대환수정_신한그룹2003년1분기연결CF-최종_(3분기그룹)신한그룹2003년3분기연결현금흐름표_20031125_이사회_은행보조 엑셀파일 041209" xfId="975"/>
    <cellStyle name="-_SH&amp;C생명2002년기말fs-정대환수정_신한그룹2003년1분기연결CF-최종_(3분기그룹)신한그룹2003년3분기연결현금흐름표_20031125_이사회_은행보조 엑셀파일 041213" xfId="976"/>
    <cellStyle name="-_SH&amp;C생명2002년기말fs-정대환수정_신한그룹2003년1분기연결CF-최종_(3분기그룹)신한그룹2003년3분기연결현금흐름표_20031125_이사회_은행보조 엑셀파일 041215" xfId="977"/>
    <cellStyle name="-_SH&amp;C생명2002년기말fs-정대환수정_신한그룹2003년1분기연결CF-최종_(3분기그룹)신한그룹2003년3분기연결현금흐름표_20031125_이사회_은행보조 엑셀파일 051121" xfId="978"/>
    <cellStyle name="-_SH&amp;C생명2002년기말fs-정대환수정_신한그룹2003년1분기연결CF-최종_(3분기그룹)신한그룹2003년3분기연결현금흐름표_20031125_이사회_은행보조 엑셀파일 051213(이승우)" xfId="979"/>
    <cellStyle name="-_SH&amp;C생명2002년기말fs-정대환수정_신한그룹2003년1분기연결CF-최종_(3분기그룹)신한그룹2003년3분기연결현금흐름표_20031125_회사별사업계획반영사항정리_이재근" xfId="980"/>
    <cellStyle name="-_SH&amp;C생명2002년기말fs-정대환수정_신한그룹2003년1분기연결CF-최종_1. 결산보고서_2004년상반기_최종_8월5일(매크로제거,모듈세부내역포함)" xfId="981"/>
    <cellStyle name="-_SH&amp;C생명2002년기말fs-정대환수정_신한그룹2003년1분기연결CF-최종_1. 결산보고서_2004년상반기_최종_8월5일(매크로제거,모듈세부내역포함)_ 유형자산" xfId="982"/>
    <cellStyle name="-_SH&amp;C생명2002년기말fs-정대환수정_신한그룹2003년1분기연결CF-최종_1. 결산보고서_2004년상반기_최종_8월5일(매크로제거,모듈세부내역포함)_2005_1분기결산보고서working" xfId="983"/>
    <cellStyle name="-_SH&amp;C생명2002년기말fs-정대환수정_신한그룹2003년1분기연결CF-최종_1. 결산보고서_2004년상반기_최종_8월5일(매크로제거,모듈세부내역포함)_2005_1분기결산보고서working_2006년 재무계획_v2" xfId="984"/>
    <cellStyle name="-_SH&amp;C생명2002년기말fs-정대환수정_신한그룹2003년1분기연결CF-최종_1. 결산보고서_2004년상반기_최종_8월5일(매크로제거,모듈세부내역포함)_2005_1분기결산보고서working_2006년 재무계획_v4_051202" xfId="985"/>
    <cellStyle name="-_SH&amp;C생명2002년기말fs-정대환수정_신한그룹2003년1분기연결CF-최종_1. 결산보고서_2004년상반기_최종_8월5일(매크로제거,모듈세부내역포함)_2005_1분기결산보고서working_2006년 재무계획_v5_051206" xfId="986"/>
    <cellStyle name="-_SH&amp;C생명2002년기말fs-정대환수정_신한그룹2003년1분기연결CF-최종_1. 결산보고서_2004년상반기_최종_8월5일(매크로제거,모듈세부내역포함)_2005_1분기결산보고서working_2006년 재무계획_v6_051207_최종" xfId="987"/>
    <cellStyle name="-_SH&amp;C생명2002년기말fs-정대환수정_신한그룹2003년1분기연결CF-최종_1. 결산보고서_2004년상반기_최종_8월5일(매크로제거,모듈세부내역포함)_2005_1분기결산보고서working_회사별사업계획반영사항정리_이재근" xfId="988"/>
    <cellStyle name="-_SH&amp;C생명2002년기말fs-정대환수정_신한그룹2003년1분기연결CF-최종_1. 결산보고서_2004년상반기_최종_8월5일(매크로제거,모듈세부내역포함)_2005_기말결산보고서_0109_1" xfId="989"/>
    <cellStyle name="-_SH&amp;C생명2002년기말fs-정대환수정_신한그룹2003년1분기연결CF-최종_1. 결산보고서_2004년상반기_최종_8월5일(매크로제거,모듈세부내역포함)_2005재무계획_최종" xfId="990"/>
    <cellStyle name="-_SH&amp;C생명2002년기말fs-정대환수정_신한그룹2003년1분기연결CF-최종_1. 결산보고서_2004년상반기_최종_8월5일(매크로제거,모듈세부내역포함)_200603_기말결산보고서_0410_2" xfId="991"/>
    <cellStyle name="-_SH&amp;C생명2002년기말fs-정대환수정_신한그룹2003년1분기연결CF-최종_1. 결산보고서_2004년상반기_최종_8월5일(매크로제거,모듈세부내역포함)_200603_기말결산보고서_0411" xfId="992"/>
    <cellStyle name="-_SH&amp;C생명2002년기말fs-정대환수정_신한그룹2003년1분기연결CF-최종_1. 결산보고서_2004년상반기_최종_8월5일(매크로제거,모듈세부내역포함)_200603_기말결산보고서_0412" xfId="993"/>
    <cellStyle name="-_SH&amp;C생명2002년기말fs-정대환수정_신한그룹2003년1분기연결CF-최종_1. 결산보고서_2004년상반기_최종_8월5일(매크로제거,모듈세부내역포함)_200603_기말결산보고서_0417_01" xfId="994"/>
    <cellStyle name="-_SH&amp;C생명2002년기말fs-정대환수정_신한그룹2003년1분기연결CF-최종_1. 결산보고서_2004년상반기_최종_8월5일(매크로제거,모듈세부내역포함)_2006년 재무계획_v2" xfId="995"/>
    <cellStyle name="-_SH&amp;C생명2002년기말fs-정대환수정_신한그룹2003년1분기연결CF-최종_1. 결산보고서_2004년상반기_최종_8월5일(매크로제거,모듈세부내역포함)_2006년 재무계획_v4_051202" xfId="996"/>
    <cellStyle name="-_SH&amp;C생명2002년기말fs-정대환수정_신한그룹2003년1분기연결CF-최종_1. 결산보고서_2004년상반기_최종_8월5일(매크로제거,모듈세부내역포함)_2006년 재무계획_v5_051206" xfId="997"/>
    <cellStyle name="-_SH&amp;C생명2002년기말fs-정대환수정_신한그룹2003년1분기연결CF-최종_1. 결산보고서_2004년상반기_최종_8월5일(매크로제거,모듈세부내역포함)_2006년 재무계획_v6_051207_최종" xfId="998"/>
    <cellStyle name="-_SH&amp;C생명2002년기말fs-정대환수정_신한그룹2003년1분기연결CF-최종_1. 결산보고서_2004년상반기_최종_8월5일(매크로제거,모듈세부내역포함)_AI미지급금" xfId="999"/>
    <cellStyle name="-_SH&amp;C생명2002년기말fs-정대환수정_신한그룹2003년1분기연결CF-최종_1. 결산보고서_2004년상반기_최종_8월5일(매크로제거,모듈세부내역포함)_무형자산" xfId="1000"/>
    <cellStyle name="-_SH&amp;C생명2002년기말fs-정대환수정_신한그룹2003년1분기연결CF-최종_1. 결산보고서_2004년상반기_최종_8월5일(매크로제거,모듈세부내역포함)_보조 엑셀파일" xfId="1001"/>
    <cellStyle name="-_SH&amp;C생명2002년기말fs-정대환수정_신한그룹2003년1분기연결CF-최종_1. 결산보고서_2004년상반기_최종_8월5일(매크로제거,모듈세부내역포함)_이사회_은행보조 엑셀파일 041209" xfId="1002"/>
    <cellStyle name="-_SH&amp;C생명2002년기말fs-정대환수정_신한그룹2003년1분기연결CF-최종_1. 결산보고서_2004년상반기_최종_8월5일(매크로제거,모듈세부내역포함)_이사회_은행보조 엑셀파일 041213" xfId="1003"/>
    <cellStyle name="-_SH&amp;C생명2002년기말fs-정대환수정_신한그룹2003년1분기연결CF-최종_1. 결산보고서_2004년상반기_최종_8월5일(매크로제거,모듈세부내역포함)_이사회_은행보조 엑셀파일 041215" xfId="1004"/>
    <cellStyle name="-_SH&amp;C생명2002년기말fs-정대환수정_신한그룹2003년1분기연결CF-최종_1. 결산보고서_2004년상반기_최종_8월5일(매크로제거,모듈세부내역포함)_이사회_은행보조 엑셀파일 051121" xfId="1005"/>
    <cellStyle name="-_SH&amp;C생명2002년기말fs-정대환수정_신한그룹2003년1분기연결CF-최종_1. 결산보고서_2004년상반기_최종_8월5일(매크로제거,모듈세부내역포함)_이사회_은행보조 엑셀파일 051213(이승우)" xfId="1006"/>
    <cellStyle name="-_SH&amp;C생명2002년기말fs-정대환수정_신한그룹2003년1분기연결CF-최종_1. 결산보고서_2004년상반기_최종_8월5일(매크로제거,모듈세부내역포함)_지주BS" xfId="1007"/>
    <cellStyle name="-_SH&amp;C생명2002년기말fs-정대환수정_신한그룹2003년1분기연결CF-최종_1. 결산보고서_2004년상반기_최종_8월5일(매크로제거,모듈세부내역포함)_지주BS_2006년 재무계획_v2" xfId="1008"/>
    <cellStyle name="-_SH&amp;C생명2002년기말fs-정대환수정_신한그룹2003년1분기연결CF-최종_1. 결산보고서_2004년상반기_최종_8월5일(매크로제거,모듈세부내역포함)_지주BS_2006년 재무계획_v4_051202" xfId="1009"/>
    <cellStyle name="-_SH&amp;C생명2002년기말fs-정대환수정_신한그룹2003년1분기연결CF-최종_1. 결산보고서_2004년상반기_최종_8월5일(매크로제거,모듈세부내역포함)_지주BS_2006년 재무계획_v5_051206" xfId="1010"/>
    <cellStyle name="-_SH&amp;C생명2002년기말fs-정대환수정_신한그룹2003년1분기연결CF-최종_1. 결산보고서_2004년상반기_최종_8월5일(매크로제거,모듈세부내역포함)_지주BS_2006년 재무계획_v6_051207_최종" xfId="1011"/>
    <cellStyle name="-_SH&amp;C생명2002년기말fs-정대환수정_신한그룹2003년1분기연결CF-최종_1. 결산보고서_2004년상반기_최종_8월5일(매크로제거,모듈세부내역포함)_지주BS_회사별사업계획반영사항정리_이재근" xfId="1012"/>
    <cellStyle name="-_SH&amp;C생명2002년기말fs-정대환수정_신한그룹2003년1분기연결CF-최종_1. 결산보고서_2004년상반기_최종_8월5일(매크로제거,모듈세부내역포함)_지주IS " xfId="1013"/>
    <cellStyle name="-_SH&amp;C생명2002년기말fs-정대환수정_신한그룹2003년1분기연결CF-최종_1. 결산보고서_2004년상반기_최종_8월5일(매크로제거,모듈세부내역포함)_지주IS _2006년 재무계획_v2" xfId="1014"/>
    <cellStyle name="-_SH&amp;C생명2002년기말fs-정대환수정_신한그룹2003년1분기연결CF-최종_1. 결산보고서_2004년상반기_최종_8월5일(매크로제거,모듈세부내역포함)_지주IS _2006년 재무계획_v4_051202" xfId="1015"/>
    <cellStyle name="-_SH&amp;C생명2002년기말fs-정대환수정_신한그룹2003년1분기연결CF-최종_1. 결산보고서_2004년상반기_최종_8월5일(매크로제거,모듈세부내역포함)_지주IS _2006년 재무계획_v5_051206" xfId="1016"/>
    <cellStyle name="-_SH&amp;C생명2002년기말fs-정대환수정_신한그룹2003년1분기연결CF-최종_1. 결산보고서_2004년상반기_최종_8월5일(매크로제거,모듈세부내역포함)_지주IS _2006년 재무계획_v6_051207_최종" xfId="1017"/>
    <cellStyle name="-_SH&amp;C생명2002년기말fs-정대환수정_신한그룹2003년1분기연결CF-최종_1. 결산보고서_2004년상반기_최종_8월5일(매크로제거,모듈세부내역포함)_지주IS _회사별사업계획반영사항정리_이재근" xfId="1018"/>
    <cellStyle name="-_SH&amp;C생명2002년기말fs-정대환수정_신한그룹2003년1분기연결CF-최종_1. 결산보고서_2004년상반기_최종_8월5일(매크로제거,모듈세부내역포함)_회사별사업계획반영사항정리_이재근" xfId="1019"/>
    <cellStyle name="-_SH&amp;C생명2002년기말fs-정대환수정_신한그룹2003년1분기연결CF-최종_1분기 조흥연결 cash flow" xfId="1020"/>
    <cellStyle name="-_SH&amp;C생명2002년기말fs-정대환수정_신한그룹2003년1분기연결CF-최종_1분기 조흥연결 cash flow_1. 결산보고서_2004년상반기_최종_8월5일(매크로제거,모듈세부내역포함)" xfId="1021"/>
    <cellStyle name="-_SH&amp;C생명2002년기말fs-정대환수정_신한그룹2003년1분기연결CF-최종_1분기 조흥연결 cash flow_1. 결산보고서_2004년상반기_최종_8월5일(매크로제거,모듈세부내역포함)_ 유형자산" xfId="1022"/>
    <cellStyle name="-_SH&amp;C생명2002년기말fs-정대환수정_신한그룹2003년1분기연결CF-최종_1분기 조흥연결 cash flow_1. 결산보고서_2004년상반기_최종_8월5일(매크로제거,모듈세부내역포함)_2005_1분기결산보고서working" xfId="1023"/>
    <cellStyle name="-_SH&amp;C생명2002년기말fs-정대환수정_신한그룹2003년1분기연결CF-최종_1분기 조흥연결 cash flow_1. 결산보고서_2004년상반기_최종_8월5일(매크로제거,모듈세부내역포함)_2005_1분기결산보고서working_2006년 재무계획_v2" xfId="1024"/>
    <cellStyle name="-_SH&amp;C생명2002년기말fs-정대환수정_신한그룹2003년1분기연결CF-최종_1분기 조흥연결 cash flow_1. 결산보고서_2004년상반기_최종_8월5일(매크로제거,모듈세부내역포함)_2005_1분기결산보고서working_2006년 재무계획_v4_051202" xfId="1025"/>
    <cellStyle name="-_SH&amp;C생명2002년기말fs-정대환수정_신한그룹2003년1분기연결CF-최종_1분기 조흥연결 cash flow_1. 결산보고서_2004년상반기_최종_8월5일(매크로제거,모듈세부내역포함)_2005_1분기결산보고서working_2006년 재무계획_v5_051206" xfId="1026"/>
    <cellStyle name="-_SH&amp;C생명2002년기말fs-정대환수정_신한그룹2003년1분기연결CF-최종_1분기 조흥연결 cash flow_1. 결산보고서_2004년상반기_최종_8월5일(매크로제거,모듈세부내역포함)_2005_1분기결산보고서working_2006년 재무계획_v6_051207_최종" xfId="1027"/>
    <cellStyle name="-_SH&amp;C생명2002년기말fs-정대환수정_신한그룹2003년1분기연결CF-최종_1분기 조흥연결 cash flow_1. 결산보고서_2004년상반기_최종_8월5일(매크로제거,모듈세부내역포함)_2005_1분기결산보고서working_회사별사업계획반영사항정리_이재근" xfId="1028"/>
    <cellStyle name="-_SH&amp;C생명2002년기말fs-정대환수정_신한그룹2003년1분기연결CF-최종_1분기 조흥연결 cash flow_1. 결산보고서_2004년상반기_최종_8월5일(매크로제거,모듈세부내역포함)_2005_기말결산보고서_0109_1" xfId="1029"/>
    <cellStyle name="-_SH&amp;C생명2002년기말fs-정대환수정_신한그룹2003년1분기연결CF-최종_1분기 조흥연결 cash flow_1. 결산보고서_2004년상반기_최종_8월5일(매크로제거,모듈세부내역포함)_2005재무계획_최종" xfId="1030"/>
    <cellStyle name="-_SH&amp;C생명2002년기말fs-정대환수정_신한그룹2003년1분기연결CF-최종_1분기 조흥연결 cash flow_1. 결산보고서_2004년상반기_최종_8월5일(매크로제거,모듈세부내역포함)_200603_기말결산보고서_0410_2" xfId="1031"/>
    <cellStyle name="-_SH&amp;C생명2002년기말fs-정대환수정_신한그룹2003년1분기연결CF-최종_1분기 조흥연결 cash flow_1. 결산보고서_2004년상반기_최종_8월5일(매크로제거,모듈세부내역포함)_200603_기말결산보고서_0411" xfId="1032"/>
    <cellStyle name="-_SH&amp;C생명2002년기말fs-정대환수정_신한그룹2003년1분기연결CF-최종_1분기 조흥연결 cash flow_1. 결산보고서_2004년상반기_최종_8월5일(매크로제거,모듈세부내역포함)_200603_기말결산보고서_0412" xfId="1033"/>
    <cellStyle name="-_SH&amp;C생명2002년기말fs-정대환수정_신한그룹2003년1분기연결CF-최종_1분기 조흥연결 cash flow_1. 결산보고서_2004년상반기_최종_8월5일(매크로제거,모듈세부내역포함)_200603_기말결산보고서_0417_01" xfId="1034"/>
    <cellStyle name="-_SH&amp;C생명2002년기말fs-정대환수정_신한그룹2003년1분기연결CF-최종_1분기 조흥연결 cash flow_1. 결산보고서_2004년상반기_최종_8월5일(매크로제거,모듈세부내역포함)_2006년 재무계획_v2" xfId="1035"/>
    <cellStyle name="-_SH&amp;C생명2002년기말fs-정대환수정_신한그룹2003년1분기연결CF-최종_1분기 조흥연결 cash flow_1. 결산보고서_2004년상반기_최종_8월5일(매크로제거,모듈세부내역포함)_2006년 재무계획_v4_051202" xfId="1036"/>
    <cellStyle name="-_SH&amp;C생명2002년기말fs-정대환수정_신한그룹2003년1분기연결CF-최종_1분기 조흥연결 cash flow_1. 결산보고서_2004년상반기_최종_8월5일(매크로제거,모듈세부내역포함)_2006년 재무계획_v5_051206" xfId="1037"/>
    <cellStyle name="-_SH&amp;C생명2002년기말fs-정대환수정_신한그룹2003년1분기연결CF-최종_1분기 조흥연결 cash flow_1. 결산보고서_2004년상반기_최종_8월5일(매크로제거,모듈세부내역포함)_2006년 재무계획_v6_051207_최종" xfId="1038"/>
    <cellStyle name="-_SH&amp;C생명2002년기말fs-정대환수정_신한그룹2003년1분기연결CF-최종_1분기 조흥연결 cash flow_1. 결산보고서_2004년상반기_최종_8월5일(매크로제거,모듈세부내역포함)_AI미지급금" xfId="1039"/>
    <cellStyle name="-_SH&amp;C생명2002년기말fs-정대환수정_신한그룹2003년1분기연결CF-최종_1분기 조흥연결 cash flow_1. 결산보고서_2004년상반기_최종_8월5일(매크로제거,모듈세부내역포함)_무형자산" xfId="1040"/>
    <cellStyle name="-_SH&amp;C생명2002년기말fs-정대환수정_신한그룹2003년1분기연결CF-최종_1분기 조흥연결 cash flow_1. 결산보고서_2004년상반기_최종_8월5일(매크로제거,모듈세부내역포함)_보조 엑셀파일" xfId="1041"/>
    <cellStyle name="-_SH&amp;C생명2002년기말fs-정대환수정_신한그룹2003년1분기연결CF-최종_1분기 조흥연결 cash flow_1. 결산보고서_2004년상반기_최종_8월5일(매크로제거,모듈세부내역포함)_이사회_은행보조 엑셀파일 041209" xfId="1042"/>
    <cellStyle name="-_SH&amp;C생명2002년기말fs-정대환수정_신한그룹2003년1분기연결CF-최종_1분기 조흥연결 cash flow_1. 결산보고서_2004년상반기_최종_8월5일(매크로제거,모듈세부내역포함)_이사회_은행보조 엑셀파일 041213" xfId="1043"/>
    <cellStyle name="-_SH&amp;C생명2002년기말fs-정대환수정_신한그룹2003년1분기연결CF-최종_1분기 조흥연결 cash flow_1. 결산보고서_2004년상반기_최종_8월5일(매크로제거,모듈세부내역포함)_이사회_은행보조 엑셀파일 041215" xfId="1044"/>
    <cellStyle name="-_SH&amp;C생명2002년기말fs-정대환수정_신한그룹2003년1분기연결CF-최종_1분기 조흥연결 cash flow_1. 결산보고서_2004년상반기_최종_8월5일(매크로제거,모듈세부내역포함)_이사회_은행보조 엑셀파일 051121" xfId="1045"/>
    <cellStyle name="-_SH&amp;C생명2002년기말fs-정대환수정_신한그룹2003년1분기연결CF-최종_1분기 조흥연결 cash flow_1. 결산보고서_2004년상반기_최종_8월5일(매크로제거,모듈세부내역포함)_이사회_은행보조 엑셀파일 051213(이승우)" xfId="1046"/>
    <cellStyle name="-_SH&amp;C생명2002년기말fs-정대환수정_신한그룹2003년1분기연결CF-최종_1분기 조흥연결 cash flow_1. 결산보고서_2004년상반기_최종_8월5일(매크로제거,모듈세부내역포함)_지주BS" xfId="1047"/>
    <cellStyle name="-_SH&amp;C생명2002년기말fs-정대환수정_신한그룹2003년1분기연결CF-최종_1분기 조흥연결 cash flow_1. 결산보고서_2004년상반기_최종_8월5일(매크로제거,모듈세부내역포함)_지주BS_2006년 재무계획_v2" xfId="1048"/>
    <cellStyle name="-_SH&amp;C생명2002년기말fs-정대환수정_신한그룹2003년1분기연결CF-최종_1분기 조흥연결 cash flow_1. 결산보고서_2004년상반기_최종_8월5일(매크로제거,모듈세부내역포함)_지주BS_2006년 재무계획_v4_051202" xfId="1049"/>
    <cellStyle name="-_SH&amp;C생명2002년기말fs-정대환수정_신한그룹2003년1분기연결CF-최종_1분기 조흥연결 cash flow_1. 결산보고서_2004년상반기_최종_8월5일(매크로제거,모듈세부내역포함)_지주BS_2006년 재무계획_v5_051206" xfId="1050"/>
    <cellStyle name="-_SH&amp;C생명2002년기말fs-정대환수정_신한그룹2003년1분기연결CF-최종_1분기 조흥연결 cash flow_1. 결산보고서_2004년상반기_최종_8월5일(매크로제거,모듈세부내역포함)_지주BS_2006년 재무계획_v6_051207_최종" xfId="1051"/>
    <cellStyle name="-_SH&amp;C생명2002년기말fs-정대환수정_신한그룹2003년1분기연결CF-최종_1분기 조흥연결 cash flow_1. 결산보고서_2004년상반기_최종_8월5일(매크로제거,모듈세부내역포함)_지주BS_회사별사업계획반영사항정리_이재근" xfId="1052"/>
    <cellStyle name="-_SH&amp;C생명2002년기말fs-정대환수정_신한그룹2003년1분기연결CF-최종_1분기 조흥연결 cash flow_1. 결산보고서_2004년상반기_최종_8월5일(매크로제거,모듈세부내역포함)_지주IS " xfId="1053"/>
    <cellStyle name="-_SH&amp;C생명2002년기말fs-정대환수정_신한그룹2003년1분기연결CF-최종_1분기 조흥연결 cash flow_1. 결산보고서_2004년상반기_최종_8월5일(매크로제거,모듈세부내역포함)_지주IS _2006년 재무계획_v2" xfId="1054"/>
    <cellStyle name="-_SH&amp;C생명2002년기말fs-정대환수정_신한그룹2003년1분기연결CF-최종_1분기 조흥연결 cash flow_1. 결산보고서_2004년상반기_최종_8월5일(매크로제거,모듈세부내역포함)_지주IS _2006년 재무계획_v4_051202" xfId="1055"/>
    <cellStyle name="-_SH&amp;C생명2002년기말fs-정대환수정_신한그룹2003년1분기연결CF-최종_1분기 조흥연결 cash flow_1. 결산보고서_2004년상반기_최종_8월5일(매크로제거,모듈세부내역포함)_지주IS _2006년 재무계획_v5_051206" xfId="1056"/>
    <cellStyle name="-_SH&amp;C생명2002년기말fs-정대환수정_신한그룹2003년1분기연결CF-최종_1분기 조흥연결 cash flow_1. 결산보고서_2004년상반기_최종_8월5일(매크로제거,모듈세부내역포함)_지주IS _2006년 재무계획_v6_051207_최종" xfId="1057"/>
    <cellStyle name="-_SH&amp;C생명2002년기말fs-정대환수정_신한그룹2003년1분기연결CF-최종_1분기 조흥연결 cash flow_1. 결산보고서_2004년상반기_최종_8월5일(매크로제거,모듈세부내역포함)_지주IS _회사별사업계획반영사항정리_이재근" xfId="1058"/>
    <cellStyle name="-_SH&amp;C생명2002년기말fs-정대환수정_신한그룹2003년1분기연결CF-최종_1분기 조흥연결 cash flow_1. 결산보고서_2004년상반기_최종_8월5일(매크로제거,모듈세부내역포함)_회사별사업계획반영사항정리_이재근" xfId="1059"/>
    <cellStyle name="-_SH&amp;C생명2002년기말fs-정대환수정_신한그룹2003년1분기연결CF-최종_1분기 조흥연결 cash flow_2004년3분기결산보고서_Final" xfId="1060"/>
    <cellStyle name="-_SH&amp;C생명2002년기말fs-정대환수정_신한그룹2003년1분기연결CF-최종_1분기 조흥연결 cash flow_2004년3분기결산보고서_Final_ 유형자산" xfId="1061"/>
    <cellStyle name="-_SH&amp;C생명2002년기말fs-정대환수정_신한그룹2003년1분기연결CF-최종_1분기 조흥연결 cash flow_2004년3분기결산보고서_Final_2005_1분기결산보고서working" xfId="1062"/>
    <cellStyle name="-_SH&amp;C생명2002년기말fs-정대환수정_신한그룹2003년1분기연결CF-최종_1분기 조흥연결 cash flow_2004년3분기결산보고서_Final_2005_1분기결산보고서working_2006년 재무계획_v2" xfId="1063"/>
    <cellStyle name="-_SH&amp;C생명2002년기말fs-정대환수정_신한그룹2003년1분기연결CF-최종_1분기 조흥연결 cash flow_2004년3분기결산보고서_Final_2005_1분기결산보고서working_2006년 재무계획_v4_051202" xfId="1064"/>
    <cellStyle name="-_SH&amp;C생명2002년기말fs-정대환수정_신한그룹2003년1분기연결CF-최종_1분기 조흥연결 cash flow_2004년3분기결산보고서_Final_2005_1분기결산보고서working_2006년 재무계획_v5_051206" xfId="1065"/>
    <cellStyle name="-_SH&amp;C생명2002년기말fs-정대환수정_신한그룹2003년1분기연결CF-최종_1분기 조흥연결 cash flow_2004년3분기결산보고서_Final_2005_1분기결산보고서working_2006년 재무계획_v6_051207_최종" xfId="1066"/>
    <cellStyle name="-_SH&amp;C생명2002년기말fs-정대환수정_신한그룹2003년1분기연결CF-최종_1분기 조흥연결 cash flow_2004년3분기결산보고서_Final_2005_1분기결산보고서working_회사별사업계획반영사항정리_이재근" xfId="1067"/>
    <cellStyle name="-_SH&amp;C생명2002년기말fs-정대환수정_신한그룹2003년1분기연결CF-최종_1분기 조흥연결 cash flow_2004년3분기결산보고서_Final_2005_기말결산보고서_0109_1" xfId="1068"/>
    <cellStyle name="-_SH&amp;C생명2002년기말fs-정대환수정_신한그룹2003년1분기연결CF-최종_1분기 조흥연결 cash flow_2004년3분기결산보고서_Final_2005재무계획_최종" xfId="1069"/>
    <cellStyle name="-_SH&amp;C생명2002년기말fs-정대환수정_신한그룹2003년1분기연결CF-최종_1분기 조흥연결 cash flow_2004년3분기결산보고서_Final_200603_기말결산보고서_0410_2" xfId="1070"/>
    <cellStyle name="-_SH&amp;C생명2002년기말fs-정대환수정_신한그룹2003년1분기연결CF-최종_1분기 조흥연결 cash flow_2004년3분기결산보고서_Final_200603_기말결산보고서_0411" xfId="1071"/>
    <cellStyle name="-_SH&amp;C생명2002년기말fs-정대환수정_신한그룹2003년1분기연결CF-최종_1분기 조흥연결 cash flow_2004년3분기결산보고서_Final_200603_기말결산보고서_0412" xfId="1072"/>
    <cellStyle name="-_SH&amp;C생명2002년기말fs-정대환수정_신한그룹2003년1분기연결CF-최종_1분기 조흥연결 cash flow_2004년3분기결산보고서_Final_200603_기말결산보고서_0417_01" xfId="1073"/>
    <cellStyle name="-_SH&amp;C생명2002년기말fs-정대환수정_신한그룹2003년1분기연결CF-최종_1분기 조흥연결 cash flow_2004년3분기결산보고서_Final_2006년 재무계획_v2" xfId="1074"/>
    <cellStyle name="-_SH&amp;C생명2002년기말fs-정대환수정_신한그룹2003년1분기연결CF-최종_1분기 조흥연결 cash flow_2004년3분기결산보고서_Final_2006년 재무계획_v4_051202" xfId="1075"/>
    <cellStyle name="-_SH&amp;C생명2002년기말fs-정대환수정_신한그룹2003년1분기연결CF-최종_1분기 조흥연결 cash flow_2004년3분기결산보고서_Final_2006년 재무계획_v5_051206" xfId="1076"/>
    <cellStyle name="-_SH&amp;C생명2002년기말fs-정대환수정_신한그룹2003년1분기연결CF-최종_1분기 조흥연결 cash flow_2004년3분기결산보고서_Final_2006년 재무계획_v6_051207_최종" xfId="1077"/>
    <cellStyle name="-_SH&amp;C생명2002년기말fs-정대환수정_신한그룹2003년1분기연결CF-최종_1분기 조흥연결 cash flow_2004년3분기결산보고서_Final_AI미지급금" xfId="1078"/>
    <cellStyle name="-_SH&amp;C생명2002년기말fs-정대환수정_신한그룹2003년1분기연결CF-최종_1분기 조흥연결 cash flow_2004년3분기결산보고서_Final_무형자산" xfId="1079"/>
    <cellStyle name="-_SH&amp;C생명2002년기말fs-정대환수정_신한그룹2003년1분기연결CF-최종_1분기 조흥연결 cash flow_2004년3분기결산보고서_Final_보조 엑셀파일" xfId="1080"/>
    <cellStyle name="-_SH&amp;C생명2002년기말fs-정대환수정_신한그룹2003년1분기연결CF-최종_1분기 조흥연결 cash flow_2004년3분기결산보고서_Final_이사회_은행보조 엑셀파일 041209" xfId="1081"/>
    <cellStyle name="-_SH&amp;C생명2002년기말fs-정대환수정_신한그룹2003년1분기연결CF-최종_1분기 조흥연결 cash flow_2004년3분기결산보고서_Final_이사회_은행보조 엑셀파일 041213" xfId="1082"/>
    <cellStyle name="-_SH&amp;C생명2002년기말fs-정대환수정_신한그룹2003년1분기연결CF-최종_1분기 조흥연결 cash flow_2004년3분기결산보고서_Final_이사회_은행보조 엑셀파일 041215" xfId="1083"/>
    <cellStyle name="-_SH&amp;C생명2002년기말fs-정대환수정_신한그룹2003년1분기연결CF-최종_1분기 조흥연결 cash flow_2004년3분기결산보고서_Final_이사회_은행보조 엑셀파일 051121" xfId="1084"/>
    <cellStyle name="-_SH&amp;C생명2002년기말fs-정대환수정_신한그룹2003년1분기연결CF-최종_1분기 조흥연결 cash flow_2004년3분기결산보고서_Final_이사회_은행보조 엑셀파일 051213(이승우)" xfId="1085"/>
    <cellStyle name="-_SH&amp;C생명2002년기말fs-정대환수정_신한그룹2003년1분기연결CF-최종_1분기 조흥연결 cash flow_2004년3분기결산보고서_Final_지주BS" xfId="1086"/>
    <cellStyle name="-_SH&amp;C생명2002년기말fs-정대환수정_신한그룹2003년1분기연결CF-최종_1분기 조흥연결 cash flow_2004년3분기결산보고서_Final_지주BS_2006년 재무계획_v2" xfId="1087"/>
    <cellStyle name="-_SH&amp;C생명2002년기말fs-정대환수정_신한그룹2003년1분기연결CF-최종_1분기 조흥연결 cash flow_2004년3분기결산보고서_Final_지주BS_2006년 재무계획_v4_051202" xfId="1088"/>
    <cellStyle name="-_SH&amp;C생명2002년기말fs-정대환수정_신한그룹2003년1분기연결CF-최종_1분기 조흥연결 cash flow_2004년3분기결산보고서_Final_지주BS_2006년 재무계획_v5_051206" xfId="1089"/>
    <cellStyle name="-_SH&amp;C생명2002년기말fs-정대환수정_신한그룹2003년1분기연결CF-최종_1분기 조흥연결 cash flow_2004년3분기결산보고서_Final_지주BS_2006년 재무계획_v6_051207_최종" xfId="1090"/>
    <cellStyle name="-_SH&amp;C생명2002년기말fs-정대환수정_신한그룹2003년1분기연결CF-최종_1분기 조흥연결 cash flow_2004년3분기결산보고서_Final_지주BS_회사별사업계획반영사항정리_이재근" xfId="1091"/>
    <cellStyle name="-_SH&amp;C생명2002년기말fs-정대환수정_신한그룹2003년1분기연결CF-최종_1분기 조흥연결 cash flow_2004년3분기결산보고서_Final_지주IS " xfId="1092"/>
    <cellStyle name="-_SH&amp;C생명2002년기말fs-정대환수정_신한그룹2003년1분기연결CF-최종_1분기 조흥연결 cash flow_2004년3분기결산보고서_Final_지주IS _2006년 재무계획_v2" xfId="1093"/>
    <cellStyle name="-_SH&amp;C생명2002년기말fs-정대환수정_신한그룹2003년1분기연결CF-최종_1분기 조흥연결 cash flow_2004년3분기결산보고서_Final_지주IS _2006년 재무계획_v4_051202" xfId="1094"/>
    <cellStyle name="-_SH&amp;C생명2002년기말fs-정대환수정_신한그룹2003년1분기연결CF-최종_1분기 조흥연결 cash flow_2004년3분기결산보고서_Final_지주IS _2006년 재무계획_v5_051206" xfId="1095"/>
    <cellStyle name="-_SH&amp;C생명2002년기말fs-정대환수정_신한그룹2003년1분기연결CF-최종_1분기 조흥연결 cash flow_2004년3분기결산보고서_Final_지주IS _2006년 재무계획_v6_051207_최종" xfId="1096"/>
    <cellStyle name="-_SH&amp;C생명2002년기말fs-정대환수정_신한그룹2003년1분기연결CF-최종_1분기 조흥연결 cash flow_2004년3분기결산보고서_Final_지주IS _회사별사업계획반영사항정리_이재근" xfId="1097"/>
    <cellStyle name="-_SH&amp;C생명2002년기말fs-정대환수정_신한그룹2003년1분기연결CF-최종_1분기 조흥연결 cash flow_2004년3분기결산보고서_Final_회사별사업계획반영사항정리_이재근" xfId="1098"/>
    <cellStyle name="-_SH&amp;C생명2002년기말fs-정대환수정_신한그룹2003년1분기연결CF-최종_1분기 조흥연결 cash flow_2005재무계획_최종" xfId="1099"/>
    <cellStyle name="-_SH&amp;C생명2002년기말fs-정대환수정_신한그룹2003년1분기연결CF-최종_1분기 조흥연결 cash flow_2006년 재무계획_v2" xfId="1100"/>
    <cellStyle name="-_SH&amp;C생명2002년기말fs-정대환수정_신한그룹2003년1분기연결CF-최종_1분기 조흥연결 cash flow_2006년 재무계획_v4_051202" xfId="1101"/>
    <cellStyle name="-_SH&amp;C생명2002년기말fs-정대환수정_신한그룹2003년1분기연결CF-최종_1분기 조흥연결 cash flow_2006년 재무계획_v5_051206" xfId="1102"/>
    <cellStyle name="-_SH&amp;C생명2002년기말fs-정대환수정_신한그룹2003년1분기연결CF-최종_1분기 조흥연결 cash flow_2006년 재무계획_v6_051207_최종" xfId="1103"/>
    <cellStyle name="-_SH&amp;C생명2002년기말fs-정대환수정_신한그룹2003년1분기연결CF-최종_1분기 조흥연결 cash flow_보조 엑셀파일" xfId="1104"/>
    <cellStyle name="-_SH&amp;C생명2002년기말fs-정대환수정_신한그룹2003년1분기연결CF-최종_1분기 조흥연결 cash flow_연결FS_FY04_3Q_다_최종" xfId="1105"/>
    <cellStyle name="-_SH&amp;C생명2002년기말fs-정대환수정_신한그룹2003년1분기연결CF-최종_1분기 조흥연결 cash flow_연결FS_FY04_3Q_다_최종_2005재무계획_최종" xfId="1106"/>
    <cellStyle name="-_SH&amp;C생명2002년기말fs-정대환수정_신한그룹2003년1분기연결CF-최종_1분기 조흥연결 cash flow_연결FS_FY04_3Q_다_최종_2006년 재무계획_v2" xfId="1107"/>
    <cellStyle name="-_SH&amp;C생명2002년기말fs-정대환수정_신한그룹2003년1분기연결CF-최종_1분기 조흥연결 cash flow_연결FS_FY04_3Q_다_최종_2006년 재무계획_v4_051202" xfId="1108"/>
    <cellStyle name="-_SH&amp;C생명2002년기말fs-정대환수정_신한그룹2003년1분기연결CF-최종_1분기 조흥연결 cash flow_연결FS_FY04_3Q_다_최종_2006년 재무계획_v5_051206" xfId="1109"/>
    <cellStyle name="-_SH&amp;C생명2002년기말fs-정대환수정_신한그룹2003년1분기연결CF-최종_1분기 조흥연결 cash flow_연결FS_FY04_3Q_다_최종_2006년 재무계획_v6_051207_최종" xfId="1110"/>
    <cellStyle name="-_SH&amp;C생명2002년기말fs-정대환수정_신한그룹2003년1분기연결CF-최종_1분기 조흥연결 cash flow_연결FS_FY04_3Q_다_최종_보조 엑셀파일" xfId="1111"/>
    <cellStyle name="-_SH&amp;C생명2002년기말fs-정대환수정_신한그룹2003년1분기연결CF-최종_1분기 조흥연결 cash flow_연결FS_FY04_3Q_다_최종_이사회_은행보조 엑셀파일 041209" xfId="1112"/>
    <cellStyle name="-_SH&amp;C생명2002년기말fs-정대환수정_신한그룹2003년1분기연결CF-최종_1분기 조흥연결 cash flow_연결FS_FY04_3Q_다_최종_이사회_은행보조 엑셀파일 041213" xfId="1113"/>
    <cellStyle name="-_SH&amp;C생명2002년기말fs-정대환수정_신한그룹2003년1분기연결CF-최종_1분기 조흥연결 cash flow_연결FS_FY04_3Q_다_최종_이사회_은행보조 엑셀파일 041215" xfId="1114"/>
    <cellStyle name="-_SH&amp;C생명2002년기말fs-정대환수정_신한그룹2003년1분기연결CF-최종_1분기 조흥연결 cash flow_연결FS_FY04_3Q_다_최종_이사회_은행보조 엑셀파일 051121" xfId="1115"/>
    <cellStyle name="-_SH&amp;C생명2002년기말fs-정대환수정_신한그룹2003년1분기연결CF-최종_1분기 조흥연결 cash flow_연결FS_FY04_3Q_다_최종_이사회_은행보조 엑셀파일 051213(이승우)" xfId="1116"/>
    <cellStyle name="-_SH&amp;C생명2002년기말fs-정대환수정_신한그룹2003년1분기연결CF-최종_1분기 조흥연결 cash flow_연결FS_FY04_3Q_다_최종_회사별사업계획반영사항정리_이재근" xfId="1117"/>
    <cellStyle name="-_SH&amp;C생명2002년기말fs-정대환수정_신한그룹2003년1분기연결CF-최종_1분기 조흥연결 cash flow_이사회_은행보조 엑셀파일 041209" xfId="1118"/>
    <cellStyle name="-_SH&amp;C생명2002년기말fs-정대환수정_신한그룹2003년1분기연결CF-최종_1분기 조흥연결 cash flow_이사회_은행보조 엑셀파일 041213" xfId="1119"/>
    <cellStyle name="-_SH&amp;C생명2002년기말fs-정대환수정_신한그룹2003년1분기연결CF-최종_1분기 조흥연결 cash flow_이사회_은행보조 엑셀파일 041215" xfId="1120"/>
    <cellStyle name="-_SH&amp;C생명2002년기말fs-정대환수정_신한그룹2003년1분기연결CF-최종_1분기 조흥연결 cash flow_이사회_은행보조 엑셀파일 051121" xfId="1121"/>
    <cellStyle name="-_SH&amp;C생명2002년기말fs-정대환수정_신한그룹2003년1분기연결CF-최종_1분기 조흥연결 cash flow_이사회_은행보조 엑셀파일 051213(이승우)" xfId="1122"/>
    <cellStyle name="-_SH&amp;C생명2002년기말fs-정대환수정_신한그룹2003년1분기연결CF-최종_1분기 조흥연결 cash flow_회사별사업계획반영사항정리_이재근" xfId="1123"/>
    <cellStyle name="-_SH&amp;C생명2002년기말fs-정대환수정_신한그룹2003년1분기연결CF-최종_2003연결현금흐름표_040226" xfId="1124"/>
    <cellStyle name="-_SH&amp;C생명2002년기말fs-정대환수정_신한그룹2003년1분기연결CF-최종_2003연결현금흐름표_040226_1. 결산보고서_2004년상반기_최종_8월5일(매크로제거,모듈세부내역포함)" xfId="1125"/>
    <cellStyle name="-_SH&amp;C생명2002년기말fs-정대환수정_신한그룹2003년1분기연결CF-최종_2003연결현금흐름표_040226_1. 결산보고서_2004년상반기_최종_8월5일(매크로제거,모듈세부내역포함)_ 유형자산" xfId="1126"/>
    <cellStyle name="-_SH&amp;C생명2002년기말fs-정대환수정_신한그룹2003년1분기연결CF-최종_2003연결현금흐름표_040226_1. 결산보고서_2004년상반기_최종_8월5일(매크로제거,모듈세부내역포함)_2005_1분기결산보고서working" xfId="1127"/>
    <cellStyle name="-_SH&amp;C생명2002년기말fs-정대환수정_신한그룹2003년1분기연결CF-최종_2003연결현금흐름표_040226_1. 결산보고서_2004년상반기_최종_8월5일(매크로제거,모듈세부내역포함)_2005_1분기결산보고서working_2006년 재무계획_v2" xfId="1128"/>
    <cellStyle name="-_SH&amp;C생명2002년기말fs-정대환수정_신한그룹2003년1분기연결CF-최종_2003연결현금흐름표_040226_1. 결산보고서_2004년상반기_최종_8월5일(매크로제거,모듈세부내역포함)_2005_1분기결산보고서working_2006년 재무계획_v4_051202" xfId="1129"/>
    <cellStyle name="-_SH&amp;C생명2002년기말fs-정대환수정_신한그룹2003년1분기연결CF-최종_2003연결현금흐름표_040226_1. 결산보고서_2004년상반기_최종_8월5일(매크로제거,모듈세부내역포함)_2005_1분기결산보고서working_2006년 재무계획_v5_051206" xfId="1130"/>
    <cellStyle name="-_SH&amp;C생명2002년기말fs-정대환수정_신한그룹2003년1분기연결CF-최종_2003연결현금흐름표_040226_1. 결산보고서_2004년상반기_최종_8월5일(매크로제거,모듈세부내역포함)_2005_1분기결산보고서working_2006년 재무계획_v6_051207_최종" xfId="1131"/>
    <cellStyle name="-_SH&amp;C생명2002년기말fs-정대환수정_신한그룹2003년1분기연결CF-최종_2003연결현금흐름표_040226_1. 결산보고서_2004년상반기_최종_8월5일(매크로제거,모듈세부내역포함)_2005_1분기결산보고서working_회사별사업계획반영사항정리_이재근" xfId="1132"/>
    <cellStyle name="-_SH&amp;C생명2002년기말fs-정대환수정_신한그룹2003년1분기연결CF-최종_2003연결현금흐름표_040226_1. 결산보고서_2004년상반기_최종_8월5일(매크로제거,모듈세부내역포함)_2005_기말결산보고서_0109_1" xfId="1133"/>
    <cellStyle name="-_SH&amp;C생명2002년기말fs-정대환수정_신한그룹2003년1분기연결CF-최종_2003연결현금흐름표_040226_1. 결산보고서_2004년상반기_최종_8월5일(매크로제거,모듈세부내역포함)_2005재무계획_최종" xfId="1134"/>
    <cellStyle name="-_SH&amp;C생명2002년기말fs-정대환수정_신한그룹2003년1분기연결CF-최종_2003연결현금흐름표_040226_1. 결산보고서_2004년상반기_최종_8월5일(매크로제거,모듈세부내역포함)_200603_기말결산보고서_0410_2" xfId="1135"/>
    <cellStyle name="-_SH&amp;C생명2002년기말fs-정대환수정_신한그룹2003년1분기연결CF-최종_2003연결현금흐름표_040226_1. 결산보고서_2004년상반기_최종_8월5일(매크로제거,모듈세부내역포함)_200603_기말결산보고서_0411" xfId="1136"/>
    <cellStyle name="-_SH&amp;C생명2002년기말fs-정대환수정_신한그룹2003년1분기연결CF-최종_2003연결현금흐름표_040226_1. 결산보고서_2004년상반기_최종_8월5일(매크로제거,모듈세부내역포함)_200603_기말결산보고서_0412" xfId="1137"/>
    <cellStyle name="-_SH&amp;C생명2002년기말fs-정대환수정_신한그룹2003년1분기연결CF-최종_2003연결현금흐름표_040226_1. 결산보고서_2004년상반기_최종_8월5일(매크로제거,모듈세부내역포함)_200603_기말결산보고서_0417_01" xfId="1138"/>
    <cellStyle name="-_SH&amp;C생명2002년기말fs-정대환수정_신한그룹2003년1분기연결CF-최종_2003연결현금흐름표_040226_1. 결산보고서_2004년상반기_최종_8월5일(매크로제거,모듈세부내역포함)_2006년 재무계획_v2" xfId="1139"/>
    <cellStyle name="-_SH&amp;C생명2002년기말fs-정대환수정_신한그룹2003년1분기연결CF-최종_2003연결현금흐름표_040226_1. 결산보고서_2004년상반기_최종_8월5일(매크로제거,모듈세부내역포함)_2006년 재무계획_v4_051202" xfId="1140"/>
    <cellStyle name="-_SH&amp;C생명2002년기말fs-정대환수정_신한그룹2003년1분기연결CF-최종_2003연결현금흐름표_040226_1. 결산보고서_2004년상반기_최종_8월5일(매크로제거,모듈세부내역포함)_2006년 재무계획_v5_051206" xfId="1141"/>
    <cellStyle name="-_SH&amp;C생명2002년기말fs-정대환수정_신한그룹2003년1분기연결CF-최종_2003연결현금흐름표_040226_1. 결산보고서_2004년상반기_최종_8월5일(매크로제거,모듈세부내역포함)_2006년 재무계획_v6_051207_최종" xfId="1142"/>
    <cellStyle name="-_SH&amp;C생명2002년기말fs-정대환수정_신한그룹2003년1분기연결CF-최종_2003연결현금흐름표_040226_1. 결산보고서_2004년상반기_최종_8월5일(매크로제거,모듈세부내역포함)_AI미지급금" xfId="1143"/>
    <cellStyle name="-_SH&amp;C생명2002년기말fs-정대환수정_신한그룹2003년1분기연결CF-최종_2003연결현금흐름표_040226_1. 결산보고서_2004년상반기_최종_8월5일(매크로제거,모듈세부내역포함)_무형자산" xfId="1144"/>
    <cellStyle name="-_SH&amp;C생명2002년기말fs-정대환수정_신한그룹2003년1분기연결CF-최종_2003연결현금흐름표_040226_1. 결산보고서_2004년상반기_최종_8월5일(매크로제거,모듈세부내역포함)_보조 엑셀파일" xfId="1145"/>
    <cellStyle name="-_SH&amp;C생명2002년기말fs-정대환수정_신한그룹2003년1분기연결CF-최종_2003연결현금흐름표_040226_1. 결산보고서_2004년상반기_최종_8월5일(매크로제거,모듈세부내역포함)_이사회_은행보조 엑셀파일 041209" xfId="1146"/>
    <cellStyle name="-_SH&amp;C생명2002년기말fs-정대환수정_신한그룹2003년1분기연결CF-최종_2003연결현금흐름표_040226_1. 결산보고서_2004년상반기_최종_8월5일(매크로제거,모듈세부내역포함)_이사회_은행보조 엑셀파일 041213" xfId="1147"/>
    <cellStyle name="-_SH&amp;C생명2002년기말fs-정대환수정_신한그룹2003년1분기연결CF-최종_2003연결현금흐름표_040226_1. 결산보고서_2004년상반기_최종_8월5일(매크로제거,모듈세부내역포함)_이사회_은행보조 엑셀파일 041215" xfId="1148"/>
    <cellStyle name="-_SH&amp;C생명2002년기말fs-정대환수정_신한그룹2003년1분기연결CF-최종_2003연결현금흐름표_040226_1. 결산보고서_2004년상반기_최종_8월5일(매크로제거,모듈세부내역포함)_이사회_은행보조 엑셀파일 051121" xfId="1149"/>
    <cellStyle name="-_SH&amp;C생명2002년기말fs-정대환수정_신한그룹2003년1분기연결CF-최종_2003연결현금흐름표_040226_1. 결산보고서_2004년상반기_최종_8월5일(매크로제거,모듈세부내역포함)_이사회_은행보조 엑셀파일 051213(이승우)" xfId="1150"/>
    <cellStyle name="-_SH&amp;C생명2002년기말fs-정대환수정_신한그룹2003년1분기연결CF-최종_2003연결현금흐름표_040226_1. 결산보고서_2004년상반기_최종_8월5일(매크로제거,모듈세부내역포함)_지주BS" xfId="1151"/>
    <cellStyle name="-_SH&amp;C생명2002년기말fs-정대환수정_신한그룹2003년1분기연결CF-최종_2003연결현금흐름표_040226_1. 결산보고서_2004년상반기_최종_8월5일(매크로제거,모듈세부내역포함)_지주BS_2006년 재무계획_v2" xfId="1152"/>
    <cellStyle name="-_SH&amp;C생명2002년기말fs-정대환수정_신한그룹2003년1분기연결CF-최종_2003연결현금흐름표_040226_1. 결산보고서_2004년상반기_최종_8월5일(매크로제거,모듈세부내역포함)_지주BS_2006년 재무계획_v4_051202" xfId="1153"/>
    <cellStyle name="-_SH&amp;C생명2002년기말fs-정대환수정_신한그룹2003년1분기연결CF-최종_2003연결현금흐름표_040226_1. 결산보고서_2004년상반기_최종_8월5일(매크로제거,모듈세부내역포함)_지주BS_2006년 재무계획_v5_051206" xfId="1154"/>
    <cellStyle name="-_SH&amp;C생명2002년기말fs-정대환수정_신한그룹2003년1분기연결CF-최종_2003연결현금흐름표_040226_1. 결산보고서_2004년상반기_최종_8월5일(매크로제거,모듈세부내역포함)_지주BS_2006년 재무계획_v6_051207_최종" xfId="1155"/>
    <cellStyle name="-_SH&amp;C생명2002년기말fs-정대환수정_신한그룹2003년1분기연결CF-최종_2003연결현금흐름표_040226_1. 결산보고서_2004년상반기_최종_8월5일(매크로제거,모듈세부내역포함)_지주BS_회사별사업계획반영사항정리_이재근" xfId="1156"/>
    <cellStyle name="-_SH&amp;C생명2002년기말fs-정대환수정_신한그룹2003년1분기연결CF-최종_2003연결현금흐름표_040226_1. 결산보고서_2004년상반기_최종_8월5일(매크로제거,모듈세부내역포함)_지주IS " xfId="1157"/>
    <cellStyle name="-_SH&amp;C생명2002년기말fs-정대환수정_신한그룹2003년1분기연결CF-최종_2003연결현금흐름표_040226_1. 결산보고서_2004년상반기_최종_8월5일(매크로제거,모듈세부내역포함)_지주IS _2006년 재무계획_v2" xfId="1158"/>
    <cellStyle name="-_SH&amp;C생명2002년기말fs-정대환수정_신한그룹2003년1분기연결CF-최종_2003연결현금흐름표_040226_1. 결산보고서_2004년상반기_최종_8월5일(매크로제거,모듈세부내역포함)_지주IS _2006년 재무계획_v4_051202" xfId="1159"/>
    <cellStyle name="-_SH&amp;C생명2002년기말fs-정대환수정_신한그룹2003년1분기연결CF-최종_2003연결현금흐름표_040226_1. 결산보고서_2004년상반기_최종_8월5일(매크로제거,모듈세부내역포함)_지주IS _2006년 재무계획_v5_051206" xfId="1160"/>
    <cellStyle name="-_SH&amp;C생명2002년기말fs-정대환수정_신한그룹2003년1분기연결CF-최종_2003연결현금흐름표_040226_1. 결산보고서_2004년상반기_최종_8월5일(매크로제거,모듈세부내역포함)_지주IS _2006년 재무계획_v6_051207_최종" xfId="1161"/>
    <cellStyle name="-_SH&amp;C생명2002년기말fs-정대환수정_신한그룹2003년1분기연결CF-최종_2003연결현금흐름표_040226_1. 결산보고서_2004년상반기_최종_8월5일(매크로제거,모듈세부내역포함)_지주IS _회사별사업계획반영사항정리_이재근" xfId="1162"/>
    <cellStyle name="-_SH&amp;C생명2002년기말fs-정대환수정_신한그룹2003년1분기연결CF-최종_2003연결현금흐름표_040226_1. 결산보고서_2004년상반기_최종_8월5일(매크로제거,모듈세부내역포함)_회사별사업계획반영사항정리_이재근" xfId="1163"/>
    <cellStyle name="-_SH&amp;C생명2002년기말fs-정대환수정_신한그룹2003년1분기연결CF-최종_2003연결현금흐름표_040226_2004년3분기결산보고서_Final" xfId="1164"/>
    <cellStyle name="-_SH&amp;C생명2002년기말fs-정대환수정_신한그룹2003년1분기연결CF-최종_2003연결현금흐름표_040226_2004년3분기결산보고서_Final_ 유형자산" xfId="1165"/>
    <cellStyle name="-_SH&amp;C생명2002년기말fs-정대환수정_신한그룹2003년1분기연결CF-최종_2003연결현금흐름표_040226_2004년3분기결산보고서_Final_2005_1분기결산보고서working" xfId="1166"/>
    <cellStyle name="-_SH&amp;C생명2002년기말fs-정대환수정_신한그룹2003년1분기연결CF-최종_2003연결현금흐름표_040226_2004년3분기결산보고서_Final_2005_1분기결산보고서working_2006년 재무계획_v2" xfId="1167"/>
    <cellStyle name="-_SH&amp;C생명2002년기말fs-정대환수정_신한그룹2003년1분기연결CF-최종_2003연결현금흐름표_040226_2004년3분기결산보고서_Final_2005_1분기결산보고서working_2006년 재무계획_v4_051202" xfId="1168"/>
    <cellStyle name="-_SH&amp;C생명2002년기말fs-정대환수정_신한그룹2003년1분기연결CF-최종_2003연결현금흐름표_040226_2004년3분기결산보고서_Final_2005_1분기결산보고서working_2006년 재무계획_v5_051206" xfId="1169"/>
    <cellStyle name="-_SH&amp;C생명2002년기말fs-정대환수정_신한그룹2003년1분기연결CF-최종_2003연결현금흐름표_040226_2004년3분기결산보고서_Final_2005_1분기결산보고서working_2006년 재무계획_v6_051207_최종" xfId="1170"/>
    <cellStyle name="-_SH&amp;C생명2002년기말fs-정대환수정_신한그룹2003년1분기연결CF-최종_2003연결현금흐름표_040226_2004년3분기결산보고서_Final_2005_1분기결산보고서working_회사별사업계획반영사항정리_이재근" xfId="1171"/>
    <cellStyle name="-_SH&amp;C생명2002년기말fs-정대환수정_신한그룹2003년1분기연결CF-최종_2003연결현금흐름표_040226_2004년3분기결산보고서_Final_2005_기말결산보고서_0109_1" xfId="1172"/>
    <cellStyle name="-_SH&amp;C생명2002년기말fs-정대환수정_신한그룹2003년1분기연결CF-최종_2003연결현금흐름표_040226_2004년3분기결산보고서_Final_2005재무계획_최종" xfId="1173"/>
    <cellStyle name="-_SH&amp;C생명2002년기말fs-정대환수정_신한그룹2003년1분기연결CF-최종_2003연결현금흐름표_040226_2004년3분기결산보고서_Final_200603_기말결산보고서_0410_2" xfId="1174"/>
    <cellStyle name="-_SH&amp;C생명2002년기말fs-정대환수정_신한그룹2003년1분기연결CF-최종_2003연결현금흐름표_040226_2004년3분기결산보고서_Final_200603_기말결산보고서_0411" xfId="1175"/>
    <cellStyle name="-_SH&amp;C생명2002년기말fs-정대환수정_신한그룹2003년1분기연결CF-최종_2003연결현금흐름표_040226_2004년3분기결산보고서_Final_200603_기말결산보고서_0412" xfId="1176"/>
    <cellStyle name="-_SH&amp;C생명2002년기말fs-정대환수정_신한그룹2003년1분기연결CF-최종_2003연결현금흐름표_040226_2004년3분기결산보고서_Final_200603_기말결산보고서_0417_01" xfId="1177"/>
    <cellStyle name="-_SH&amp;C생명2002년기말fs-정대환수정_신한그룹2003년1분기연결CF-최종_2003연결현금흐름표_040226_2004년3분기결산보고서_Final_2006년 재무계획_v2" xfId="1178"/>
    <cellStyle name="-_SH&amp;C생명2002년기말fs-정대환수정_신한그룹2003년1분기연결CF-최종_2003연결현금흐름표_040226_2004년3분기결산보고서_Final_2006년 재무계획_v4_051202" xfId="1179"/>
    <cellStyle name="-_SH&amp;C생명2002년기말fs-정대환수정_신한그룹2003년1분기연결CF-최종_2003연결현금흐름표_040226_2004년3분기결산보고서_Final_2006년 재무계획_v5_051206" xfId="1180"/>
    <cellStyle name="-_SH&amp;C생명2002년기말fs-정대환수정_신한그룹2003년1분기연결CF-최종_2003연결현금흐름표_040226_2004년3분기결산보고서_Final_2006년 재무계획_v6_051207_최종" xfId="1181"/>
    <cellStyle name="-_SH&amp;C생명2002년기말fs-정대환수정_신한그룹2003년1분기연결CF-최종_2003연결현금흐름표_040226_2004년3분기결산보고서_Final_AI미지급금" xfId="1182"/>
    <cellStyle name="-_SH&amp;C생명2002년기말fs-정대환수정_신한그룹2003년1분기연결CF-최종_2003연결현금흐름표_040226_2004년3분기결산보고서_Final_무형자산" xfId="1183"/>
    <cellStyle name="-_SH&amp;C생명2002년기말fs-정대환수정_신한그룹2003년1분기연결CF-최종_2003연결현금흐름표_040226_2004년3분기결산보고서_Final_보조 엑셀파일" xfId="1184"/>
    <cellStyle name="-_SH&amp;C생명2002년기말fs-정대환수정_신한그룹2003년1분기연결CF-최종_2003연결현금흐름표_040226_2004년3분기결산보고서_Final_이사회_은행보조 엑셀파일 041209" xfId="1185"/>
    <cellStyle name="-_SH&amp;C생명2002년기말fs-정대환수정_신한그룹2003년1분기연결CF-최종_2003연결현금흐름표_040226_2004년3분기결산보고서_Final_이사회_은행보조 엑셀파일 041213" xfId="1186"/>
    <cellStyle name="-_SH&amp;C생명2002년기말fs-정대환수정_신한그룹2003년1분기연결CF-최종_2003연결현금흐름표_040226_2004년3분기결산보고서_Final_이사회_은행보조 엑셀파일 041215" xfId="1187"/>
    <cellStyle name="-_SH&amp;C생명2002년기말fs-정대환수정_신한그룹2003년1분기연결CF-최종_2003연결현금흐름표_040226_2004년3분기결산보고서_Final_이사회_은행보조 엑셀파일 051121" xfId="1188"/>
    <cellStyle name="-_SH&amp;C생명2002년기말fs-정대환수정_신한그룹2003년1분기연결CF-최종_2003연결현금흐름표_040226_2004년3분기결산보고서_Final_이사회_은행보조 엑셀파일 051213(이승우)" xfId="1189"/>
    <cellStyle name="-_SH&amp;C생명2002년기말fs-정대환수정_신한그룹2003년1분기연결CF-최종_2003연결현금흐름표_040226_2004년3분기결산보고서_Final_지주BS" xfId="1190"/>
    <cellStyle name="-_SH&amp;C생명2002년기말fs-정대환수정_신한그룹2003년1분기연결CF-최종_2003연결현금흐름표_040226_2004년3분기결산보고서_Final_지주BS_2006년 재무계획_v2" xfId="1191"/>
    <cellStyle name="-_SH&amp;C생명2002년기말fs-정대환수정_신한그룹2003년1분기연결CF-최종_2003연결현금흐름표_040226_2004년3분기결산보고서_Final_지주BS_2006년 재무계획_v4_051202" xfId="1192"/>
    <cellStyle name="-_SH&amp;C생명2002년기말fs-정대환수정_신한그룹2003년1분기연결CF-최종_2003연결현금흐름표_040226_2004년3분기결산보고서_Final_지주BS_2006년 재무계획_v5_051206" xfId="1193"/>
    <cellStyle name="-_SH&amp;C생명2002년기말fs-정대환수정_신한그룹2003년1분기연결CF-최종_2003연결현금흐름표_040226_2004년3분기결산보고서_Final_지주BS_2006년 재무계획_v6_051207_최종" xfId="1194"/>
    <cellStyle name="-_SH&amp;C생명2002년기말fs-정대환수정_신한그룹2003년1분기연결CF-최종_2003연결현금흐름표_040226_2004년3분기결산보고서_Final_지주BS_회사별사업계획반영사항정리_이재근" xfId="1195"/>
    <cellStyle name="-_SH&amp;C생명2002년기말fs-정대환수정_신한그룹2003년1분기연결CF-최종_2003연결현금흐름표_040226_2004년3분기결산보고서_Final_지주IS " xfId="1196"/>
    <cellStyle name="-_SH&amp;C생명2002년기말fs-정대환수정_신한그룹2003년1분기연결CF-최종_2003연결현금흐름표_040226_2004년3분기결산보고서_Final_지주IS _2006년 재무계획_v2" xfId="1197"/>
    <cellStyle name="-_SH&amp;C생명2002년기말fs-정대환수정_신한그룹2003년1분기연결CF-최종_2003연결현금흐름표_040226_2004년3분기결산보고서_Final_지주IS _2006년 재무계획_v4_051202" xfId="1198"/>
    <cellStyle name="-_SH&amp;C생명2002년기말fs-정대환수정_신한그룹2003년1분기연결CF-최종_2003연결현금흐름표_040226_2004년3분기결산보고서_Final_지주IS _2006년 재무계획_v5_051206" xfId="1199"/>
    <cellStyle name="-_SH&amp;C생명2002년기말fs-정대환수정_신한그룹2003년1분기연결CF-최종_2003연결현금흐름표_040226_2004년3분기결산보고서_Final_지주IS _2006년 재무계획_v6_051207_최종" xfId="1200"/>
    <cellStyle name="-_SH&amp;C생명2002년기말fs-정대환수정_신한그룹2003년1분기연결CF-최종_2003연결현금흐름표_040226_2004년3분기결산보고서_Final_지주IS _회사별사업계획반영사항정리_이재근" xfId="1201"/>
    <cellStyle name="-_SH&amp;C생명2002년기말fs-정대환수정_신한그룹2003년1분기연결CF-최종_2003연결현금흐름표_040226_2004년3분기결산보고서_Final_회사별사업계획반영사항정리_이재근" xfId="1202"/>
    <cellStyle name="-_SH&amp;C생명2002년기말fs-정대환수정_신한그룹2003년1분기연결CF-최종_2003연결현금흐름표_040226_2005재무계획_최종" xfId="1203"/>
    <cellStyle name="-_SH&amp;C생명2002년기말fs-정대환수정_신한그룹2003년1분기연결CF-최종_2003연결현금흐름표_040226_2006년 재무계획_v2" xfId="1204"/>
    <cellStyle name="-_SH&amp;C생명2002년기말fs-정대환수정_신한그룹2003년1분기연결CF-최종_2003연결현금흐름표_040226_2006년 재무계획_v4_051202" xfId="1205"/>
    <cellStyle name="-_SH&amp;C생명2002년기말fs-정대환수정_신한그룹2003년1분기연결CF-최종_2003연결현금흐름표_040226_2006년 재무계획_v5_051206" xfId="1206"/>
    <cellStyle name="-_SH&amp;C생명2002년기말fs-정대환수정_신한그룹2003년1분기연결CF-최종_2003연결현금흐름표_040226_2006년 재무계획_v6_051207_최종" xfId="1207"/>
    <cellStyle name="-_SH&amp;C생명2002년기말fs-정대환수정_신한그룹2003년1분기연결CF-최종_2003연결현금흐름표_040226_보조 엑셀파일" xfId="1208"/>
    <cellStyle name="-_SH&amp;C생명2002년기말fs-정대환수정_신한그룹2003년1분기연결CF-최종_2003연결현금흐름표_040226_연결FS_FY04_3Q_다_최종" xfId="1209"/>
    <cellStyle name="-_SH&amp;C생명2002년기말fs-정대환수정_신한그룹2003년1분기연결CF-최종_2003연결현금흐름표_040226_연결FS_FY04_3Q_다_최종_2005재무계획_최종" xfId="1210"/>
    <cellStyle name="-_SH&amp;C생명2002년기말fs-정대환수정_신한그룹2003년1분기연결CF-최종_2003연결현금흐름표_040226_연결FS_FY04_3Q_다_최종_2006년 재무계획_v2" xfId="1211"/>
    <cellStyle name="-_SH&amp;C생명2002년기말fs-정대환수정_신한그룹2003년1분기연결CF-최종_2003연결현금흐름표_040226_연결FS_FY04_3Q_다_최종_2006년 재무계획_v4_051202" xfId="1212"/>
    <cellStyle name="-_SH&amp;C생명2002년기말fs-정대환수정_신한그룹2003년1분기연결CF-최종_2003연결현금흐름표_040226_연결FS_FY04_3Q_다_최종_2006년 재무계획_v5_051206" xfId="1213"/>
    <cellStyle name="-_SH&amp;C생명2002년기말fs-정대환수정_신한그룹2003년1분기연결CF-최종_2003연결현금흐름표_040226_연결FS_FY04_3Q_다_최종_2006년 재무계획_v6_051207_최종" xfId="1214"/>
    <cellStyle name="-_SH&amp;C생명2002년기말fs-정대환수정_신한그룹2003년1분기연결CF-최종_2003연결현금흐름표_040226_연결FS_FY04_3Q_다_최종_보조 엑셀파일" xfId="1215"/>
    <cellStyle name="-_SH&amp;C생명2002년기말fs-정대환수정_신한그룹2003년1분기연결CF-최종_2003연결현금흐름표_040226_연결FS_FY04_3Q_다_최종_이사회_은행보조 엑셀파일 041209" xfId="1216"/>
    <cellStyle name="-_SH&amp;C생명2002년기말fs-정대환수정_신한그룹2003년1분기연결CF-최종_2003연결현금흐름표_040226_연결FS_FY04_3Q_다_최종_이사회_은행보조 엑셀파일 041213" xfId="1217"/>
    <cellStyle name="-_SH&amp;C생명2002년기말fs-정대환수정_신한그룹2003년1분기연결CF-최종_2003연결현금흐름표_040226_연결FS_FY04_3Q_다_최종_이사회_은행보조 엑셀파일 041215" xfId="1218"/>
    <cellStyle name="-_SH&amp;C생명2002년기말fs-정대환수정_신한그룹2003년1분기연결CF-최종_2003연결현금흐름표_040226_연결FS_FY04_3Q_다_최종_이사회_은행보조 엑셀파일 051121" xfId="1219"/>
    <cellStyle name="-_SH&amp;C생명2002년기말fs-정대환수정_신한그룹2003년1분기연결CF-최종_2003연결현금흐름표_040226_연결FS_FY04_3Q_다_최종_이사회_은행보조 엑셀파일 051213(이승우)" xfId="1220"/>
    <cellStyle name="-_SH&amp;C생명2002년기말fs-정대환수정_신한그룹2003년1분기연결CF-최종_2003연결현금흐름표_040226_연결FS_FY04_3Q_다_최종_회사별사업계획반영사항정리_이재근" xfId="1221"/>
    <cellStyle name="-_SH&amp;C생명2002년기말fs-정대환수정_신한그룹2003년1분기연결CF-최종_2003연결현금흐름표_040226_이사회_은행보조 엑셀파일 041209" xfId="1222"/>
    <cellStyle name="-_SH&amp;C생명2002년기말fs-정대환수정_신한그룹2003년1분기연결CF-최종_2003연결현금흐름표_040226_이사회_은행보조 엑셀파일 041213" xfId="1223"/>
    <cellStyle name="-_SH&amp;C생명2002년기말fs-정대환수정_신한그룹2003년1분기연결CF-최종_2003연결현금흐름표_040226_이사회_은행보조 엑셀파일 041215" xfId="1224"/>
    <cellStyle name="-_SH&amp;C생명2002년기말fs-정대환수정_신한그룹2003년1분기연결CF-최종_2003연결현금흐름표_040226_이사회_은행보조 엑셀파일 051121" xfId="1225"/>
    <cellStyle name="-_SH&amp;C생명2002년기말fs-정대환수정_신한그룹2003년1분기연결CF-최종_2003연결현금흐름표_040226_이사회_은행보조 엑셀파일 051213(이승우)" xfId="1226"/>
    <cellStyle name="-_SH&amp;C생명2002년기말fs-정대환수정_신한그룹2003년1분기연결CF-최종_2003연결현금흐름표_040226_회사별사업계획반영사항정리_이재근" xfId="1227"/>
    <cellStyle name="-_SH&amp;C생명2002년기말fs-정대환수정_신한그룹2003년1분기연결CF-최종_2004년1분기연결현금흐름표(신한캐피탈)-박주영-" xfId="1228"/>
    <cellStyle name="-_SH&amp;C생명2002년기말fs-정대환수정_신한그룹2003년1분기연결CF-최종_2004년1분기연결현금흐름표(신한캐피탈)-박주영-_1. 결산보고서_2004년상반기_최종_8월5일(매크로제거,모듈세부내역포함)" xfId="1229"/>
    <cellStyle name="-_SH&amp;C생명2002년기말fs-정대환수정_신한그룹2003년1분기연결CF-최종_2004년1분기연결현금흐름표(신한캐피탈)-박주영-_1. 결산보고서_2004년상반기_최종_8월5일(매크로제거,모듈세부내역포함)_ 유형자산" xfId="1230"/>
    <cellStyle name="-_SH&amp;C생명2002년기말fs-정대환수정_신한그룹2003년1분기연결CF-최종_2004년1분기연결현금흐름표(신한캐피탈)-박주영-_1. 결산보고서_2004년상반기_최종_8월5일(매크로제거,모듈세부내역포함)_2005_1분기결산보고서working" xfId="1231"/>
    <cellStyle name="-_SH&amp;C생명2002년기말fs-정대환수정_신한그룹2003년1분기연결CF-최종_2004년1분기연결현금흐름표(신한캐피탈)-박주영-_1. 결산보고서_2004년상반기_최종_8월5일(매크로제거,모듈세부내역포함)_2005_1분기결산보고서working_2006년 재무계획_v2" xfId="1232"/>
    <cellStyle name="-_SH&amp;C생명2002년기말fs-정대환수정_신한그룹2003년1분기연결CF-최종_2004년1분기연결현금흐름표(신한캐피탈)-박주영-_1. 결산보고서_2004년상반기_최종_8월5일(매크로제거,모듈세부내역포함)_2005_1분기결산보고서working_2006년 재무계획_v4_051202" xfId="1233"/>
    <cellStyle name="-_SH&amp;C생명2002년기말fs-정대환수정_신한그룹2003년1분기연결CF-최종_2004년1분기연결현금흐름표(신한캐피탈)-박주영-_1. 결산보고서_2004년상반기_최종_8월5일(매크로제거,모듈세부내역포함)_2005_1분기결산보고서working_2006년 재무계획_v5_051206" xfId="1234"/>
    <cellStyle name="-_SH&amp;C생명2002년기말fs-정대환수정_신한그룹2003년1분기연결CF-최종_2004년1분기연결현금흐름표(신한캐피탈)-박주영-_1. 결산보고서_2004년상반기_최종_8월5일(매크로제거,모듈세부내역포함)_2005_1분기결산보고서working_2006년 재무계획_v6_051207_최종" xfId="1235"/>
    <cellStyle name="-_SH&amp;C생명2002년기말fs-정대환수정_신한그룹2003년1분기연결CF-최종_2004년1분기연결현금흐름표(신한캐피탈)-박주영-_1. 결산보고서_2004년상반기_최종_8월5일(매크로제거,모듈세부내역포함)_2005_1분기결산보고서working_회사별사업계획반영사항정리_이재근" xfId="1236"/>
    <cellStyle name="-_SH&amp;C생명2002년기말fs-정대환수정_신한그룹2003년1분기연결CF-최종_2004년1분기연결현금흐름표(신한캐피탈)-박주영-_1. 결산보고서_2004년상반기_최종_8월5일(매크로제거,모듈세부내역포함)_2005_기말결산보고서_0109_1" xfId="1237"/>
    <cellStyle name="-_SH&amp;C생명2002년기말fs-정대환수정_신한그룹2003년1분기연결CF-최종_2004년1분기연결현금흐름표(신한캐피탈)-박주영-_1. 결산보고서_2004년상반기_최종_8월5일(매크로제거,모듈세부내역포함)_2005재무계획_최종" xfId="1238"/>
    <cellStyle name="-_SH&amp;C생명2002년기말fs-정대환수정_신한그룹2003년1분기연결CF-최종_2004년1분기연결현금흐름표(신한캐피탈)-박주영-_1. 결산보고서_2004년상반기_최종_8월5일(매크로제거,모듈세부내역포함)_200603_기말결산보고서_0410_2" xfId="1239"/>
    <cellStyle name="-_SH&amp;C생명2002년기말fs-정대환수정_신한그룹2003년1분기연결CF-최종_2004년1분기연결현금흐름표(신한캐피탈)-박주영-_1. 결산보고서_2004년상반기_최종_8월5일(매크로제거,모듈세부내역포함)_200603_기말결산보고서_0411" xfId="1240"/>
    <cellStyle name="-_SH&amp;C생명2002년기말fs-정대환수정_신한그룹2003년1분기연결CF-최종_2004년1분기연결현금흐름표(신한캐피탈)-박주영-_1. 결산보고서_2004년상반기_최종_8월5일(매크로제거,모듈세부내역포함)_200603_기말결산보고서_0412" xfId="1241"/>
    <cellStyle name="-_SH&amp;C생명2002년기말fs-정대환수정_신한그룹2003년1분기연결CF-최종_2004년1분기연결현금흐름표(신한캐피탈)-박주영-_1. 결산보고서_2004년상반기_최종_8월5일(매크로제거,모듈세부내역포함)_200603_기말결산보고서_0417_01" xfId="1242"/>
    <cellStyle name="-_SH&amp;C생명2002년기말fs-정대환수정_신한그룹2003년1분기연결CF-최종_2004년1분기연결현금흐름표(신한캐피탈)-박주영-_1. 결산보고서_2004년상반기_최종_8월5일(매크로제거,모듈세부내역포함)_2006년 재무계획_v2" xfId="1243"/>
    <cellStyle name="-_SH&amp;C생명2002년기말fs-정대환수정_신한그룹2003년1분기연결CF-최종_2004년1분기연결현금흐름표(신한캐피탈)-박주영-_1. 결산보고서_2004년상반기_최종_8월5일(매크로제거,모듈세부내역포함)_2006년 재무계획_v4_051202" xfId="1244"/>
    <cellStyle name="-_SH&amp;C생명2002년기말fs-정대환수정_신한그룹2003년1분기연결CF-최종_2004년1분기연결현금흐름표(신한캐피탈)-박주영-_1. 결산보고서_2004년상반기_최종_8월5일(매크로제거,모듈세부내역포함)_2006년 재무계획_v5_051206" xfId="1245"/>
    <cellStyle name="-_SH&amp;C생명2002년기말fs-정대환수정_신한그룹2003년1분기연결CF-최종_2004년1분기연결현금흐름표(신한캐피탈)-박주영-_1. 결산보고서_2004년상반기_최종_8월5일(매크로제거,모듈세부내역포함)_2006년 재무계획_v6_051207_최종" xfId="1246"/>
    <cellStyle name="-_SH&amp;C생명2002년기말fs-정대환수정_신한그룹2003년1분기연결CF-최종_2004년1분기연결현금흐름표(신한캐피탈)-박주영-_1. 결산보고서_2004년상반기_최종_8월5일(매크로제거,모듈세부내역포함)_AI미지급금" xfId="1247"/>
    <cellStyle name="-_SH&amp;C생명2002년기말fs-정대환수정_신한그룹2003년1분기연결CF-최종_2004년1분기연결현금흐름표(신한캐피탈)-박주영-_1. 결산보고서_2004년상반기_최종_8월5일(매크로제거,모듈세부내역포함)_무형자산" xfId="1248"/>
    <cellStyle name="-_SH&amp;C생명2002년기말fs-정대환수정_신한그룹2003년1분기연결CF-최종_2004년1분기연결현금흐름표(신한캐피탈)-박주영-_1. 결산보고서_2004년상반기_최종_8월5일(매크로제거,모듈세부내역포함)_보조 엑셀파일" xfId="1249"/>
    <cellStyle name="-_SH&amp;C생명2002년기말fs-정대환수정_신한그룹2003년1분기연결CF-최종_2004년1분기연결현금흐름표(신한캐피탈)-박주영-_1. 결산보고서_2004년상반기_최종_8월5일(매크로제거,모듈세부내역포함)_이사회_은행보조 엑셀파일 041209" xfId="1250"/>
    <cellStyle name="-_SH&amp;C생명2002년기말fs-정대환수정_신한그룹2003년1분기연결CF-최종_2004년1분기연결현금흐름표(신한캐피탈)-박주영-_1. 결산보고서_2004년상반기_최종_8월5일(매크로제거,모듈세부내역포함)_이사회_은행보조 엑셀파일 041213" xfId="1251"/>
    <cellStyle name="-_SH&amp;C생명2002년기말fs-정대환수정_신한그룹2003년1분기연결CF-최종_2004년1분기연결현금흐름표(신한캐피탈)-박주영-_1. 결산보고서_2004년상반기_최종_8월5일(매크로제거,모듈세부내역포함)_이사회_은행보조 엑셀파일 041215" xfId="1252"/>
    <cellStyle name="-_SH&amp;C생명2002년기말fs-정대환수정_신한그룹2003년1분기연결CF-최종_2004년1분기연결현금흐름표(신한캐피탈)-박주영-_1. 결산보고서_2004년상반기_최종_8월5일(매크로제거,모듈세부내역포함)_이사회_은행보조 엑셀파일 051121" xfId="1253"/>
    <cellStyle name="-_SH&amp;C생명2002년기말fs-정대환수정_신한그룹2003년1분기연결CF-최종_2004년1분기연결현금흐름표(신한캐피탈)-박주영-_1. 결산보고서_2004년상반기_최종_8월5일(매크로제거,모듈세부내역포함)_이사회_은행보조 엑셀파일 051213(이승우)" xfId="1254"/>
    <cellStyle name="-_SH&amp;C생명2002년기말fs-정대환수정_신한그룹2003년1분기연결CF-최종_2004년1분기연결현금흐름표(신한캐피탈)-박주영-_1. 결산보고서_2004년상반기_최종_8월5일(매크로제거,모듈세부내역포함)_지주BS" xfId="1255"/>
    <cellStyle name="-_SH&amp;C생명2002년기말fs-정대환수정_신한그룹2003년1분기연결CF-최종_2004년1분기연결현금흐름표(신한캐피탈)-박주영-_1. 결산보고서_2004년상반기_최종_8월5일(매크로제거,모듈세부내역포함)_지주BS_2006년 재무계획_v2" xfId="1256"/>
    <cellStyle name="-_SH&amp;C생명2002년기말fs-정대환수정_신한그룹2003년1분기연결CF-최종_2004년1분기연결현금흐름표(신한캐피탈)-박주영-_1. 결산보고서_2004년상반기_최종_8월5일(매크로제거,모듈세부내역포함)_지주BS_2006년 재무계획_v4_051202" xfId="1257"/>
    <cellStyle name="-_SH&amp;C생명2002년기말fs-정대환수정_신한그룹2003년1분기연결CF-최종_2004년1분기연결현금흐름표(신한캐피탈)-박주영-_1. 결산보고서_2004년상반기_최종_8월5일(매크로제거,모듈세부내역포함)_지주BS_2006년 재무계획_v5_051206" xfId="1258"/>
    <cellStyle name="-_SH&amp;C생명2002년기말fs-정대환수정_신한그룹2003년1분기연결CF-최종_2004년1분기연결현금흐름표(신한캐피탈)-박주영-_1. 결산보고서_2004년상반기_최종_8월5일(매크로제거,모듈세부내역포함)_지주BS_2006년 재무계획_v6_051207_최종" xfId="1259"/>
    <cellStyle name="-_SH&amp;C생명2002년기말fs-정대환수정_신한그룹2003년1분기연결CF-최종_2004년1분기연결현금흐름표(신한캐피탈)-박주영-_1. 결산보고서_2004년상반기_최종_8월5일(매크로제거,모듈세부내역포함)_지주BS_회사별사업계획반영사항정리_이재근" xfId="1260"/>
    <cellStyle name="-_SH&amp;C생명2002년기말fs-정대환수정_신한그룹2003년1분기연결CF-최종_2004년1분기연결현금흐름표(신한캐피탈)-박주영-_1. 결산보고서_2004년상반기_최종_8월5일(매크로제거,모듈세부내역포함)_지주IS " xfId="1261"/>
    <cellStyle name="-_SH&amp;C생명2002년기말fs-정대환수정_신한그룹2003년1분기연결CF-최종_2004년1분기연결현금흐름표(신한캐피탈)-박주영-_1. 결산보고서_2004년상반기_최종_8월5일(매크로제거,모듈세부내역포함)_지주IS _2006년 재무계획_v2" xfId="1262"/>
    <cellStyle name="-_SH&amp;C생명2002년기말fs-정대환수정_신한그룹2003년1분기연결CF-최종_2004년1분기연결현금흐름표(신한캐피탈)-박주영-_1. 결산보고서_2004년상반기_최종_8월5일(매크로제거,모듈세부내역포함)_지주IS _2006년 재무계획_v4_051202" xfId="1263"/>
    <cellStyle name="-_SH&amp;C생명2002년기말fs-정대환수정_신한그룹2003년1분기연결CF-최종_2004년1분기연결현금흐름표(신한캐피탈)-박주영-_1. 결산보고서_2004년상반기_최종_8월5일(매크로제거,모듈세부내역포함)_지주IS _2006년 재무계획_v5_051206" xfId="1264"/>
    <cellStyle name="-_SH&amp;C생명2002년기말fs-정대환수정_신한그룹2003년1분기연결CF-최종_2004년1분기연결현금흐름표(신한캐피탈)-박주영-_1. 결산보고서_2004년상반기_최종_8월5일(매크로제거,모듈세부내역포함)_지주IS _2006년 재무계획_v6_051207_최종" xfId="1265"/>
    <cellStyle name="-_SH&amp;C생명2002년기말fs-정대환수정_신한그룹2003년1분기연결CF-최종_2004년1분기연결현금흐름표(신한캐피탈)-박주영-_1. 결산보고서_2004년상반기_최종_8월5일(매크로제거,모듈세부내역포함)_지주IS _회사별사업계획반영사항정리_이재근" xfId="1266"/>
    <cellStyle name="-_SH&amp;C생명2002년기말fs-정대환수정_신한그룹2003년1분기연결CF-최종_2004년1분기연결현금흐름표(신한캐피탈)-박주영-_1. 결산보고서_2004년상반기_최종_8월5일(매크로제거,모듈세부내역포함)_회사별사업계획반영사항정리_이재근" xfId="1267"/>
    <cellStyle name="-_SH&amp;C생명2002년기말fs-정대환수정_신한그룹2003년1분기연결CF-최종_2004년1분기연결현금흐름표(신한캐피탈)-박주영-_2004년3분기결산보고서_Final" xfId="1268"/>
    <cellStyle name="-_SH&amp;C생명2002년기말fs-정대환수정_신한그룹2003년1분기연결CF-최종_2004년1분기연결현금흐름표(신한캐피탈)-박주영-_2004년3분기결산보고서_Final_ 유형자산" xfId="1269"/>
    <cellStyle name="-_SH&amp;C생명2002년기말fs-정대환수정_신한그룹2003년1분기연결CF-최종_2004년1분기연결현금흐름표(신한캐피탈)-박주영-_2004년3분기결산보고서_Final_2005_1분기결산보고서working" xfId="1270"/>
    <cellStyle name="-_SH&amp;C생명2002년기말fs-정대환수정_신한그룹2003년1분기연결CF-최종_2004년1분기연결현금흐름표(신한캐피탈)-박주영-_2004년3분기결산보고서_Final_2005_1분기결산보고서working_2006년 재무계획_v2" xfId="1271"/>
    <cellStyle name="-_SH&amp;C생명2002년기말fs-정대환수정_신한그룹2003년1분기연결CF-최종_2004년1분기연결현금흐름표(신한캐피탈)-박주영-_2004년3분기결산보고서_Final_2005_1분기결산보고서working_2006년 재무계획_v4_051202" xfId="1272"/>
    <cellStyle name="-_SH&amp;C생명2002년기말fs-정대환수정_신한그룹2003년1분기연결CF-최종_2004년1분기연결현금흐름표(신한캐피탈)-박주영-_2004년3분기결산보고서_Final_2005_1분기결산보고서working_2006년 재무계획_v5_051206" xfId="1273"/>
    <cellStyle name="-_SH&amp;C생명2002년기말fs-정대환수정_신한그룹2003년1분기연결CF-최종_2004년1분기연결현금흐름표(신한캐피탈)-박주영-_2004년3분기결산보고서_Final_2005_1분기결산보고서working_2006년 재무계획_v6_051207_최종" xfId="1274"/>
    <cellStyle name="-_SH&amp;C생명2002년기말fs-정대환수정_신한그룹2003년1분기연결CF-최종_2004년1분기연결현금흐름표(신한캐피탈)-박주영-_2004년3분기결산보고서_Final_2005_1분기결산보고서working_회사별사업계획반영사항정리_이재근" xfId="1275"/>
    <cellStyle name="-_SH&amp;C생명2002년기말fs-정대환수정_신한그룹2003년1분기연결CF-최종_2004년1분기연결현금흐름표(신한캐피탈)-박주영-_2004년3분기결산보고서_Final_2005_기말결산보고서_0109_1" xfId="1276"/>
    <cellStyle name="-_SH&amp;C생명2002년기말fs-정대환수정_신한그룹2003년1분기연결CF-최종_2004년1분기연결현금흐름표(신한캐피탈)-박주영-_2004년3분기결산보고서_Final_2005재무계획_최종" xfId="1277"/>
    <cellStyle name="-_SH&amp;C생명2002년기말fs-정대환수정_신한그룹2003년1분기연결CF-최종_2004년1분기연결현금흐름표(신한캐피탈)-박주영-_2004년3분기결산보고서_Final_200603_기말결산보고서_0410_2" xfId="1278"/>
    <cellStyle name="-_SH&amp;C생명2002년기말fs-정대환수정_신한그룹2003년1분기연결CF-최종_2004년1분기연결현금흐름표(신한캐피탈)-박주영-_2004년3분기결산보고서_Final_200603_기말결산보고서_0411" xfId="1279"/>
    <cellStyle name="-_SH&amp;C생명2002년기말fs-정대환수정_신한그룹2003년1분기연결CF-최종_2004년1분기연결현금흐름표(신한캐피탈)-박주영-_2004년3분기결산보고서_Final_200603_기말결산보고서_0412" xfId="1280"/>
    <cellStyle name="-_SH&amp;C생명2002년기말fs-정대환수정_신한그룹2003년1분기연결CF-최종_2004년1분기연결현금흐름표(신한캐피탈)-박주영-_2004년3분기결산보고서_Final_200603_기말결산보고서_0417_01" xfId="1281"/>
    <cellStyle name="-_SH&amp;C생명2002년기말fs-정대환수정_신한그룹2003년1분기연결CF-최종_2004년1분기연결현금흐름표(신한캐피탈)-박주영-_2004년3분기결산보고서_Final_2006년 재무계획_v2" xfId="1282"/>
    <cellStyle name="-_SH&amp;C생명2002년기말fs-정대환수정_신한그룹2003년1분기연결CF-최종_2004년1분기연결현금흐름표(신한캐피탈)-박주영-_2004년3분기결산보고서_Final_2006년 재무계획_v4_051202" xfId="1283"/>
    <cellStyle name="-_SH&amp;C생명2002년기말fs-정대환수정_신한그룹2003년1분기연결CF-최종_2004년1분기연결현금흐름표(신한캐피탈)-박주영-_2004년3분기결산보고서_Final_2006년 재무계획_v5_051206" xfId="1284"/>
    <cellStyle name="-_SH&amp;C생명2002년기말fs-정대환수정_신한그룹2003년1분기연결CF-최종_2004년1분기연결현금흐름표(신한캐피탈)-박주영-_2004년3분기결산보고서_Final_2006년 재무계획_v6_051207_최종" xfId="1285"/>
    <cellStyle name="-_SH&amp;C생명2002년기말fs-정대환수정_신한그룹2003년1분기연결CF-최종_2004년1분기연결현금흐름표(신한캐피탈)-박주영-_2004년3분기결산보고서_Final_AI미지급금" xfId="1286"/>
    <cellStyle name="-_SH&amp;C생명2002년기말fs-정대환수정_신한그룹2003년1분기연결CF-최종_2004년1분기연결현금흐름표(신한캐피탈)-박주영-_2004년3분기결산보고서_Final_무형자산" xfId="1287"/>
    <cellStyle name="-_SH&amp;C생명2002년기말fs-정대환수정_신한그룹2003년1분기연결CF-최종_2004년1분기연결현금흐름표(신한캐피탈)-박주영-_2004년3분기결산보고서_Final_보조 엑셀파일" xfId="1288"/>
    <cellStyle name="-_SH&amp;C생명2002년기말fs-정대환수정_신한그룹2003년1분기연결CF-최종_2004년1분기연결현금흐름표(신한캐피탈)-박주영-_2004년3분기결산보고서_Final_이사회_은행보조 엑셀파일 041209" xfId="1289"/>
    <cellStyle name="-_SH&amp;C생명2002년기말fs-정대환수정_신한그룹2003년1분기연결CF-최종_2004년1분기연결현금흐름표(신한캐피탈)-박주영-_2004년3분기결산보고서_Final_이사회_은행보조 엑셀파일 041213" xfId="1290"/>
    <cellStyle name="-_SH&amp;C생명2002년기말fs-정대환수정_신한그룹2003년1분기연결CF-최종_2004년1분기연결현금흐름표(신한캐피탈)-박주영-_2004년3분기결산보고서_Final_이사회_은행보조 엑셀파일 041215" xfId="1291"/>
    <cellStyle name="-_SH&amp;C생명2002년기말fs-정대환수정_신한그룹2003년1분기연결CF-최종_2004년1분기연결현금흐름표(신한캐피탈)-박주영-_2004년3분기결산보고서_Final_이사회_은행보조 엑셀파일 051121" xfId="1292"/>
    <cellStyle name="-_SH&amp;C생명2002년기말fs-정대환수정_신한그룹2003년1분기연결CF-최종_2004년1분기연결현금흐름표(신한캐피탈)-박주영-_2004년3분기결산보고서_Final_이사회_은행보조 엑셀파일 051213(이승우)" xfId="1293"/>
    <cellStyle name="-_SH&amp;C생명2002년기말fs-정대환수정_신한그룹2003년1분기연결CF-최종_2004년1분기연결현금흐름표(신한캐피탈)-박주영-_2004년3분기결산보고서_Final_지주BS" xfId="1294"/>
    <cellStyle name="-_SH&amp;C생명2002년기말fs-정대환수정_신한그룹2003년1분기연결CF-최종_2004년1분기연결현금흐름표(신한캐피탈)-박주영-_2004년3분기결산보고서_Final_지주BS_2006년 재무계획_v2" xfId="1295"/>
    <cellStyle name="-_SH&amp;C생명2002년기말fs-정대환수정_신한그룹2003년1분기연결CF-최종_2004년1분기연결현금흐름표(신한캐피탈)-박주영-_2004년3분기결산보고서_Final_지주BS_2006년 재무계획_v4_051202" xfId="1296"/>
    <cellStyle name="-_SH&amp;C생명2002년기말fs-정대환수정_신한그룹2003년1분기연결CF-최종_2004년1분기연결현금흐름표(신한캐피탈)-박주영-_2004년3분기결산보고서_Final_지주BS_2006년 재무계획_v5_051206" xfId="1297"/>
    <cellStyle name="-_SH&amp;C생명2002년기말fs-정대환수정_신한그룹2003년1분기연결CF-최종_2004년1분기연결현금흐름표(신한캐피탈)-박주영-_2004년3분기결산보고서_Final_지주BS_2006년 재무계획_v6_051207_최종" xfId="1298"/>
    <cellStyle name="-_SH&amp;C생명2002년기말fs-정대환수정_신한그룹2003년1분기연결CF-최종_2004년1분기연결현금흐름표(신한캐피탈)-박주영-_2004년3분기결산보고서_Final_지주BS_회사별사업계획반영사항정리_이재근" xfId="1299"/>
    <cellStyle name="-_SH&amp;C생명2002년기말fs-정대환수정_신한그룹2003년1분기연결CF-최종_2004년1분기연결현금흐름표(신한캐피탈)-박주영-_2004년3분기결산보고서_Final_지주IS " xfId="1300"/>
    <cellStyle name="-_SH&amp;C생명2002년기말fs-정대환수정_신한그룹2003년1분기연결CF-최종_2004년1분기연결현금흐름표(신한캐피탈)-박주영-_2004년3분기결산보고서_Final_지주IS _2006년 재무계획_v2" xfId="1301"/>
    <cellStyle name="-_SH&amp;C생명2002년기말fs-정대환수정_신한그룹2003년1분기연결CF-최종_2004년1분기연결현금흐름표(신한캐피탈)-박주영-_2004년3분기결산보고서_Final_지주IS _2006년 재무계획_v4_051202" xfId="1302"/>
    <cellStyle name="-_SH&amp;C생명2002년기말fs-정대환수정_신한그룹2003년1분기연결CF-최종_2004년1분기연결현금흐름표(신한캐피탈)-박주영-_2004년3분기결산보고서_Final_지주IS _2006년 재무계획_v5_051206" xfId="1303"/>
    <cellStyle name="-_SH&amp;C생명2002년기말fs-정대환수정_신한그룹2003년1분기연결CF-최종_2004년1분기연결현금흐름표(신한캐피탈)-박주영-_2004년3분기결산보고서_Final_지주IS _2006년 재무계획_v6_051207_최종" xfId="1304"/>
    <cellStyle name="-_SH&amp;C생명2002년기말fs-정대환수정_신한그룹2003년1분기연결CF-최종_2004년1분기연결현금흐름표(신한캐피탈)-박주영-_2004년3분기결산보고서_Final_지주IS _회사별사업계획반영사항정리_이재근" xfId="1305"/>
    <cellStyle name="-_SH&amp;C생명2002년기말fs-정대환수정_신한그룹2003년1분기연결CF-최종_2004년1분기연결현금흐름표(신한캐피탈)-박주영-_2004년3분기결산보고서_Final_회사별사업계획반영사항정리_이재근" xfId="1306"/>
    <cellStyle name="-_SH&amp;C생명2002년기말fs-정대환수정_신한그룹2003년1분기연결CF-최종_2004년1분기연결현금흐름표(신한캐피탈)-박주영-_2005재무계획_최종" xfId="1307"/>
    <cellStyle name="-_SH&amp;C생명2002년기말fs-정대환수정_신한그룹2003년1분기연결CF-최종_2004년1분기연결현금흐름표(신한캐피탈)-박주영-_2006년 재무계획_v2" xfId="1308"/>
    <cellStyle name="-_SH&amp;C생명2002년기말fs-정대환수정_신한그룹2003년1분기연결CF-최종_2004년1분기연결현금흐름표(신한캐피탈)-박주영-_2006년 재무계획_v4_051202" xfId="1309"/>
    <cellStyle name="-_SH&amp;C생명2002년기말fs-정대환수정_신한그룹2003년1분기연결CF-최종_2004년1분기연결현금흐름표(신한캐피탈)-박주영-_2006년 재무계획_v5_051206" xfId="1310"/>
    <cellStyle name="-_SH&amp;C생명2002년기말fs-정대환수정_신한그룹2003년1분기연결CF-최종_2004년1분기연결현금흐름표(신한캐피탈)-박주영-_2006년 재무계획_v6_051207_최종" xfId="1311"/>
    <cellStyle name="-_SH&amp;C생명2002년기말fs-정대환수정_신한그룹2003년1분기연결CF-최종_2004년1분기연결현금흐름표(신한캐피탈)-박주영-_보조 엑셀파일" xfId="1312"/>
    <cellStyle name="-_SH&amp;C생명2002년기말fs-정대환수정_신한그룹2003년1분기연결CF-최종_2004년1분기연결현금흐름표(신한캐피탈)-박주영-_연결FS_FY04_3Q_다_최종" xfId="1313"/>
    <cellStyle name="-_SH&amp;C생명2002년기말fs-정대환수정_신한그룹2003년1분기연결CF-최종_2004년1분기연결현금흐름표(신한캐피탈)-박주영-_연결FS_FY04_3Q_다_최종_2005재무계획_최종" xfId="1314"/>
    <cellStyle name="-_SH&amp;C생명2002년기말fs-정대환수정_신한그룹2003년1분기연결CF-최종_2004년1분기연결현금흐름표(신한캐피탈)-박주영-_연결FS_FY04_3Q_다_최종_2006년 재무계획_v2" xfId="1315"/>
    <cellStyle name="-_SH&amp;C생명2002년기말fs-정대환수정_신한그룹2003년1분기연결CF-최종_2004년1분기연결현금흐름표(신한캐피탈)-박주영-_연결FS_FY04_3Q_다_최종_2006년 재무계획_v4_051202" xfId="1316"/>
    <cellStyle name="-_SH&amp;C생명2002년기말fs-정대환수정_신한그룹2003년1분기연결CF-최종_2004년1분기연결현금흐름표(신한캐피탈)-박주영-_연결FS_FY04_3Q_다_최종_2006년 재무계획_v5_051206" xfId="1317"/>
    <cellStyle name="-_SH&amp;C생명2002년기말fs-정대환수정_신한그룹2003년1분기연결CF-최종_2004년1분기연결현금흐름표(신한캐피탈)-박주영-_연결FS_FY04_3Q_다_최종_2006년 재무계획_v6_051207_최종" xfId="1318"/>
    <cellStyle name="-_SH&amp;C생명2002년기말fs-정대환수정_신한그룹2003년1분기연결CF-최종_2004년1분기연결현금흐름표(신한캐피탈)-박주영-_연결FS_FY04_3Q_다_최종_보조 엑셀파일" xfId="1319"/>
    <cellStyle name="-_SH&amp;C생명2002년기말fs-정대환수정_신한그룹2003년1분기연결CF-최종_2004년1분기연결현금흐름표(신한캐피탈)-박주영-_연결FS_FY04_3Q_다_최종_이사회_은행보조 엑셀파일 041209" xfId="1320"/>
    <cellStyle name="-_SH&amp;C생명2002년기말fs-정대환수정_신한그룹2003년1분기연결CF-최종_2004년1분기연결현금흐름표(신한캐피탈)-박주영-_연결FS_FY04_3Q_다_최종_이사회_은행보조 엑셀파일 041213" xfId="1321"/>
    <cellStyle name="-_SH&amp;C생명2002년기말fs-정대환수정_신한그룹2003년1분기연결CF-최종_2004년1분기연결현금흐름표(신한캐피탈)-박주영-_연결FS_FY04_3Q_다_최종_이사회_은행보조 엑셀파일 041215" xfId="1322"/>
    <cellStyle name="-_SH&amp;C생명2002년기말fs-정대환수정_신한그룹2003년1분기연결CF-최종_2004년1분기연결현금흐름표(신한캐피탈)-박주영-_연결FS_FY04_3Q_다_최종_이사회_은행보조 엑셀파일 051121" xfId="1323"/>
    <cellStyle name="-_SH&amp;C생명2002년기말fs-정대환수정_신한그룹2003년1분기연결CF-최종_2004년1분기연결현금흐름표(신한캐피탈)-박주영-_연결FS_FY04_3Q_다_최종_이사회_은행보조 엑셀파일 051213(이승우)" xfId="1324"/>
    <cellStyle name="-_SH&amp;C생명2002년기말fs-정대환수정_신한그룹2003년1분기연결CF-최종_2004년1분기연결현금흐름표(신한캐피탈)-박주영-_연결FS_FY04_3Q_다_최종_회사별사업계획반영사항정리_이재근" xfId="1325"/>
    <cellStyle name="-_SH&amp;C생명2002년기말fs-정대환수정_신한그룹2003년1분기연결CF-최종_2004년1분기연결현금흐름표(신한캐피탈)-박주영-_이사회_은행보조 엑셀파일 041209" xfId="1326"/>
    <cellStyle name="-_SH&amp;C생명2002년기말fs-정대환수정_신한그룹2003년1분기연결CF-최종_2004년1분기연결현금흐름표(신한캐피탈)-박주영-_이사회_은행보조 엑셀파일 041213" xfId="1327"/>
    <cellStyle name="-_SH&amp;C생명2002년기말fs-정대환수정_신한그룹2003년1분기연결CF-최종_2004년1분기연결현금흐름표(신한캐피탈)-박주영-_이사회_은행보조 엑셀파일 041215" xfId="1328"/>
    <cellStyle name="-_SH&amp;C생명2002년기말fs-정대환수정_신한그룹2003년1분기연결CF-최종_2004년1분기연결현금흐름표(신한캐피탈)-박주영-_이사회_은행보조 엑셀파일 051121" xfId="1329"/>
    <cellStyle name="-_SH&amp;C생명2002년기말fs-정대환수정_신한그룹2003년1분기연결CF-최종_2004년1분기연결현금흐름표(신한캐피탈)-박주영-_이사회_은행보조 엑셀파일 051213(이승우)" xfId="1330"/>
    <cellStyle name="-_SH&amp;C생명2002년기말fs-정대환수정_신한그룹2003년1분기연결CF-최종_2004년1분기연결현금흐름표(신한캐피탈)-박주영-_회사별사업계획반영사항정리_이재근" xfId="1331"/>
    <cellStyle name="-_SH&amp;C생명2002년기말fs-정대환수정_신한그룹2003년1분기연결CF-최종_2004년3분기결산보고서_Final" xfId="1332"/>
    <cellStyle name="-_SH&amp;C생명2002년기말fs-정대환수정_신한그룹2003년1분기연결CF-최종_2004년3분기결산보고서_Final_ 유형자산" xfId="1333"/>
    <cellStyle name="-_SH&amp;C생명2002년기말fs-정대환수정_신한그룹2003년1분기연결CF-최종_2004년3분기결산보고서_Final_2005_1분기결산보고서working" xfId="1334"/>
    <cellStyle name="-_SH&amp;C생명2002년기말fs-정대환수정_신한그룹2003년1분기연결CF-최종_2004년3분기결산보고서_Final_2005_1분기결산보고서working_2006년 재무계획_v2" xfId="1335"/>
    <cellStyle name="-_SH&amp;C생명2002년기말fs-정대환수정_신한그룹2003년1분기연결CF-최종_2004년3분기결산보고서_Final_2005_1분기결산보고서working_2006년 재무계획_v4_051202" xfId="1336"/>
    <cellStyle name="-_SH&amp;C생명2002년기말fs-정대환수정_신한그룹2003년1분기연결CF-최종_2004년3분기결산보고서_Final_2005_1분기결산보고서working_2006년 재무계획_v5_051206" xfId="1337"/>
    <cellStyle name="-_SH&amp;C생명2002년기말fs-정대환수정_신한그룹2003년1분기연결CF-최종_2004년3분기결산보고서_Final_2005_1분기결산보고서working_2006년 재무계획_v6_051207_최종" xfId="1338"/>
    <cellStyle name="-_SH&amp;C생명2002년기말fs-정대환수정_신한그룹2003년1분기연결CF-최종_2004년3분기결산보고서_Final_2005_1분기결산보고서working_회사별사업계획반영사항정리_이재근" xfId="1339"/>
    <cellStyle name="-_SH&amp;C생명2002년기말fs-정대환수정_신한그룹2003년1분기연결CF-최종_2004년3분기결산보고서_Final_2005_기말결산보고서_0109_1" xfId="1340"/>
    <cellStyle name="-_SH&amp;C생명2002년기말fs-정대환수정_신한그룹2003년1분기연결CF-최종_2004년3분기결산보고서_Final_2005재무계획_최종" xfId="1341"/>
    <cellStyle name="-_SH&amp;C생명2002년기말fs-정대환수정_신한그룹2003년1분기연결CF-최종_2004년3분기결산보고서_Final_200603_기말결산보고서_0410_2" xfId="1342"/>
    <cellStyle name="-_SH&amp;C생명2002년기말fs-정대환수정_신한그룹2003년1분기연결CF-최종_2004년3분기결산보고서_Final_200603_기말결산보고서_0411" xfId="1343"/>
    <cellStyle name="-_SH&amp;C생명2002년기말fs-정대환수정_신한그룹2003년1분기연결CF-최종_2004년3분기결산보고서_Final_200603_기말결산보고서_0412" xfId="1344"/>
    <cellStyle name="-_SH&amp;C생명2002년기말fs-정대환수정_신한그룹2003년1분기연결CF-최종_2004년3분기결산보고서_Final_200603_기말결산보고서_0417_01" xfId="1345"/>
    <cellStyle name="-_SH&amp;C생명2002년기말fs-정대환수정_신한그룹2003년1분기연결CF-최종_2004년3분기결산보고서_Final_2006년 재무계획_v2" xfId="1346"/>
    <cellStyle name="-_SH&amp;C생명2002년기말fs-정대환수정_신한그룹2003년1분기연결CF-최종_2004년3분기결산보고서_Final_2006년 재무계획_v4_051202" xfId="1347"/>
    <cellStyle name="-_SH&amp;C생명2002년기말fs-정대환수정_신한그룹2003년1분기연결CF-최종_2004년3분기결산보고서_Final_2006년 재무계획_v5_051206" xfId="1348"/>
    <cellStyle name="-_SH&amp;C생명2002년기말fs-정대환수정_신한그룹2003년1분기연결CF-최종_2004년3분기결산보고서_Final_2006년 재무계획_v6_051207_최종" xfId="1349"/>
    <cellStyle name="-_SH&amp;C생명2002년기말fs-정대환수정_신한그룹2003년1분기연결CF-최종_2004년3분기결산보고서_Final_AI미지급금" xfId="1350"/>
    <cellStyle name="-_SH&amp;C생명2002년기말fs-정대환수정_신한그룹2003년1분기연결CF-최종_2004년3분기결산보고서_Final_무형자산" xfId="1351"/>
    <cellStyle name="-_SH&amp;C생명2002년기말fs-정대환수정_신한그룹2003년1분기연결CF-최종_2004년3분기결산보고서_Final_보조 엑셀파일" xfId="1352"/>
    <cellStyle name="-_SH&amp;C생명2002년기말fs-정대환수정_신한그룹2003년1분기연결CF-최종_2004년3분기결산보고서_Final_이사회_은행보조 엑셀파일 041209" xfId="1353"/>
    <cellStyle name="-_SH&amp;C생명2002년기말fs-정대환수정_신한그룹2003년1분기연결CF-최종_2004년3분기결산보고서_Final_이사회_은행보조 엑셀파일 041213" xfId="1354"/>
    <cellStyle name="-_SH&amp;C생명2002년기말fs-정대환수정_신한그룹2003년1분기연결CF-최종_2004년3분기결산보고서_Final_이사회_은행보조 엑셀파일 041215" xfId="1355"/>
    <cellStyle name="-_SH&amp;C생명2002년기말fs-정대환수정_신한그룹2003년1분기연결CF-최종_2004년3분기결산보고서_Final_이사회_은행보조 엑셀파일 051121" xfId="1356"/>
    <cellStyle name="-_SH&amp;C생명2002년기말fs-정대환수정_신한그룹2003년1분기연결CF-최종_2004년3분기결산보고서_Final_이사회_은행보조 엑셀파일 051213(이승우)" xfId="1357"/>
    <cellStyle name="-_SH&amp;C생명2002년기말fs-정대환수정_신한그룹2003년1분기연결CF-최종_2004년3분기결산보고서_Final_지주BS" xfId="1358"/>
    <cellStyle name="-_SH&amp;C생명2002년기말fs-정대환수정_신한그룹2003년1분기연결CF-최종_2004년3분기결산보고서_Final_지주BS_2006년 재무계획_v2" xfId="1359"/>
    <cellStyle name="-_SH&amp;C생명2002년기말fs-정대환수정_신한그룹2003년1분기연결CF-최종_2004년3분기결산보고서_Final_지주BS_2006년 재무계획_v4_051202" xfId="1360"/>
    <cellStyle name="-_SH&amp;C생명2002년기말fs-정대환수정_신한그룹2003년1분기연결CF-최종_2004년3분기결산보고서_Final_지주BS_2006년 재무계획_v5_051206" xfId="1361"/>
    <cellStyle name="-_SH&amp;C생명2002년기말fs-정대환수정_신한그룹2003년1분기연결CF-최종_2004년3분기결산보고서_Final_지주BS_2006년 재무계획_v6_051207_최종" xfId="1362"/>
    <cellStyle name="-_SH&amp;C생명2002년기말fs-정대환수정_신한그룹2003년1분기연결CF-최종_2004년3분기결산보고서_Final_지주BS_회사별사업계획반영사항정리_이재근" xfId="1363"/>
    <cellStyle name="-_SH&amp;C생명2002년기말fs-정대환수정_신한그룹2003년1분기연결CF-최종_2004년3분기결산보고서_Final_지주IS " xfId="1364"/>
    <cellStyle name="-_SH&amp;C생명2002년기말fs-정대환수정_신한그룹2003년1분기연결CF-최종_2004년3분기결산보고서_Final_지주IS _2006년 재무계획_v2" xfId="1365"/>
    <cellStyle name="-_SH&amp;C생명2002년기말fs-정대환수정_신한그룹2003년1분기연결CF-최종_2004년3분기결산보고서_Final_지주IS _2006년 재무계획_v4_051202" xfId="1366"/>
    <cellStyle name="-_SH&amp;C생명2002년기말fs-정대환수정_신한그룹2003년1분기연결CF-최종_2004년3분기결산보고서_Final_지주IS _2006년 재무계획_v5_051206" xfId="1367"/>
    <cellStyle name="-_SH&amp;C생명2002년기말fs-정대환수정_신한그룹2003년1분기연결CF-최종_2004년3분기결산보고서_Final_지주IS _2006년 재무계획_v6_051207_최종" xfId="1368"/>
    <cellStyle name="-_SH&amp;C생명2002년기말fs-정대환수정_신한그룹2003년1분기연결CF-최종_2004년3분기결산보고서_Final_지주IS _회사별사업계획반영사항정리_이재근" xfId="1369"/>
    <cellStyle name="-_SH&amp;C생명2002년기말fs-정대환수정_신한그룹2003년1분기연결CF-최종_2004년3분기결산보고서_Final_회사별사업계획반영사항정리_이재근" xfId="1370"/>
    <cellStyle name="-_SH&amp;C생명2002년기말fs-정대환수정_신한그룹2003년1분기연결CF-최종_2005재무계획_최종" xfId="1371"/>
    <cellStyle name="-_SH&amp;C생명2002년기말fs-정대환수정_신한그룹2003년1분기연결CF-최종_2006년 재무계획_v2" xfId="1372"/>
    <cellStyle name="-_SH&amp;C생명2002년기말fs-정대환수정_신한그룹2003년1분기연결CF-최종_2006년 재무계획_v4_051202" xfId="1373"/>
    <cellStyle name="-_SH&amp;C생명2002년기말fs-정대환수정_신한그룹2003년1분기연결CF-최종_2006년 재무계획_v5_051206" xfId="1374"/>
    <cellStyle name="-_SH&amp;C생명2002년기말fs-정대환수정_신한그룹2003년1분기연결CF-최종_2006년 재무계획_v6_051207_최종" xfId="1375"/>
    <cellStyle name="-_SH&amp;C생명2002년기말fs-정대환수정_신한그룹2003년1분기연결CF-최종_보조 엑셀파일" xfId="1376"/>
    <cellStyle name="-_SH&amp;C생명2002년기말fs-정대환수정_신한그룹2003년1분기연결CF-최종_연결FS_FY04_3Q_다_최종" xfId="1377"/>
    <cellStyle name="-_SH&amp;C생명2002년기말fs-정대환수정_신한그룹2003년1분기연결CF-최종_연결FS_FY04_3Q_다_최종_2005재무계획_최종" xfId="1378"/>
    <cellStyle name="-_SH&amp;C생명2002년기말fs-정대환수정_신한그룹2003년1분기연결CF-최종_연결FS_FY04_3Q_다_최종_2006년 재무계획_v2" xfId="1379"/>
    <cellStyle name="-_SH&amp;C생명2002년기말fs-정대환수정_신한그룹2003년1분기연결CF-최종_연결FS_FY04_3Q_다_최종_2006년 재무계획_v4_051202" xfId="1380"/>
    <cellStyle name="-_SH&amp;C생명2002년기말fs-정대환수정_신한그룹2003년1분기연결CF-최종_연결FS_FY04_3Q_다_최종_2006년 재무계획_v5_051206" xfId="1381"/>
    <cellStyle name="-_SH&amp;C생명2002년기말fs-정대환수정_신한그룹2003년1분기연결CF-최종_연결FS_FY04_3Q_다_최종_2006년 재무계획_v6_051207_최종" xfId="1382"/>
    <cellStyle name="-_SH&amp;C생명2002년기말fs-정대환수정_신한그룹2003년1분기연결CF-최종_연결FS_FY04_3Q_다_최종_보조 엑셀파일" xfId="1383"/>
    <cellStyle name="-_SH&amp;C생명2002년기말fs-정대환수정_신한그룹2003년1분기연결CF-최종_연결FS_FY04_3Q_다_최종_이사회_은행보조 엑셀파일 041209" xfId="1384"/>
    <cellStyle name="-_SH&amp;C생명2002년기말fs-정대환수정_신한그룹2003년1분기연결CF-최종_연결FS_FY04_3Q_다_최종_이사회_은행보조 엑셀파일 041213" xfId="1385"/>
    <cellStyle name="-_SH&amp;C생명2002년기말fs-정대환수정_신한그룹2003년1분기연결CF-최종_연결FS_FY04_3Q_다_최종_이사회_은행보조 엑셀파일 041215" xfId="1386"/>
    <cellStyle name="-_SH&amp;C생명2002년기말fs-정대환수정_신한그룹2003년1분기연결CF-최종_연결FS_FY04_3Q_다_최종_이사회_은행보조 엑셀파일 051121" xfId="1387"/>
    <cellStyle name="-_SH&amp;C생명2002년기말fs-정대환수정_신한그룹2003년1분기연결CF-최종_연결FS_FY04_3Q_다_최종_이사회_은행보조 엑셀파일 051213(이승우)" xfId="1388"/>
    <cellStyle name="-_SH&amp;C생명2002년기말fs-정대환수정_신한그룹2003년1분기연결CF-최종_연결FS_FY04_3Q_다_최종_회사별사업계획반영사항정리_이재근" xfId="1389"/>
    <cellStyle name="-_SH&amp;C생명2002년기말fs-정대환수정_신한그룹2003년1분기연결CF-최종_이사회_은행보조 엑셀파일 041209" xfId="1390"/>
    <cellStyle name="-_SH&amp;C생명2002년기말fs-정대환수정_신한그룹2003년1분기연결CF-최종_이사회_은행보조 엑셀파일 041213" xfId="1391"/>
    <cellStyle name="-_SH&amp;C생명2002년기말fs-정대환수정_신한그룹2003년1분기연결CF-최종_이사회_은행보조 엑셀파일 041215" xfId="1392"/>
    <cellStyle name="-_SH&amp;C생명2002년기말fs-정대환수정_신한그룹2003년1분기연결CF-최종_이사회_은행보조 엑셀파일 051121" xfId="1393"/>
    <cellStyle name="-_SH&amp;C생명2002년기말fs-정대환수정_신한그룹2003년1분기연결CF-최종_이사회_은행보조 엑셀파일 051213(이승우)" xfId="1394"/>
    <cellStyle name="-_SH&amp;C생명2002년기말fs-정대환수정_신한그룹2003년1분기연결CF-최종_회사별사업계획반영사항정리_이재근" xfId="1395"/>
    <cellStyle name="-_SH&amp;C생명2002년기말fs-정대환수정_연결FS_FY04_3Q_다_최종" xfId="1396"/>
    <cellStyle name="-_SH&amp;C생명2002년기말fs-정대환수정_연결FS_FY04_3Q_다_최종_2005재무계획_최종" xfId="1397"/>
    <cellStyle name="-_SH&amp;C생명2002년기말fs-정대환수정_연결FS_FY04_3Q_다_최종_2006년 재무계획_v2" xfId="1398"/>
    <cellStyle name="-_SH&amp;C생명2002년기말fs-정대환수정_연결FS_FY04_3Q_다_최종_2006년 재무계획_v4_051202" xfId="1399"/>
    <cellStyle name="-_SH&amp;C생명2002년기말fs-정대환수정_연결FS_FY04_3Q_다_최종_2006년 재무계획_v5_051206" xfId="1400"/>
    <cellStyle name="-_SH&amp;C생명2002년기말fs-정대환수정_연결FS_FY04_3Q_다_최종_2006년 재무계획_v6_051207_최종" xfId="1401"/>
    <cellStyle name="-_SH&amp;C생명2002년기말fs-정대환수정_연결FS_FY04_3Q_다_최종_보조 엑셀파일" xfId="1402"/>
    <cellStyle name="-_SH&amp;C생명2002년기말fs-정대환수정_연결FS_FY04_3Q_다_최종_이사회_은행보조 엑셀파일 041209" xfId="1403"/>
    <cellStyle name="-_SH&amp;C생명2002년기말fs-정대환수정_연결FS_FY04_3Q_다_최종_이사회_은행보조 엑셀파일 041213" xfId="1404"/>
    <cellStyle name="-_SH&amp;C생명2002년기말fs-정대환수정_연결FS_FY04_3Q_다_최종_이사회_은행보조 엑셀파일 041215" xfId="1405"/>
    <cellStyle name="-_SH&amp;C생명2002년기말fs-정대환수정_연결FS_FY04_3Q_다_최종_이사회_은행보조 엑셀파일 051121" xfId="1406"/>
    <cellStyle name="-_SH&amp;C생명2002년기말fs-정대환수정_연결FS_FY04_3Q_다_최종_이사회_은행보조 엑셀파일 051213(이승우)" xfId="1407"/>
    <cellStyle name="-_SH&amp;C생명2002년기말fs-정대환수정_연결FS_FY04_3Q_다_최종_회사별사업계획반영사항정리_이재근" xfId="1408"/>
    <cellStyle name="-_SH&amp;C생명2002년기말fs-정대환수정_이사회_은행보조 엑셀파일 041209" xfId="1409"/>
    <cellStyle name="-_SH&amp;C생명2002년기말fs-정대환수정_이사회_은행보조 엑셀파일 041213" xfId="1410"/>
    <cellStyle name="-_SH&amp;C생명2002년기말fs-정대환수정_이사회_은행보조 엑셀파일 041215" xfId="1411"/>
    <cellStyle name="-_SH&amp;C생명2002년기말fs-정대환수정_이사회_은행보조 엑셀파일 051121" xfId="1412"/>
    <cellStyle name="-_SH&amp;C생명2002년기말fs-정대환수정_이사회_은행보조 엑셀파일 051213(이승우)" xfId="1413"/>
    <cellStyle name="-_SH&amp;C생명2002년기말fs-정대환수정_잉여금처분계산서_0512 (version 1)" xfId="1414"/>
    <cellStyle name="-_SH&amp;C생명2002년기말fs-정대환수정_자회사RP_2004년 상반기_신양식" xfId="1415"/>
    <cellStyle name="-_SH&amp;C생명2002년기말fs-정대환수정_자회사RP_2004년 상반기_신양식_2006년 재무계획_v2" xfId="1416"/>
    <cellStyle name="-_SH&amp;C생명2002년기말fs-정대환수정_자회사RP_2004년 상반기_신양식_2006년 재무계획_v4_051202" xfId="1417"/>
    <cellStyle name="-_SH&amp;C생명2002년기말fs-정대환수정_자회사RP_2004년 상반기_신양식_2006년 재무계획_v5_051206" xfId="1418"/>
    <cellStyle name="-_SH&amp;C생명2002년기말fs-정대환수정_자회사RP_2004년 상반기_신양식_2006년 재무계획_v6_051207_최종" xfId="1419"/>
    <cellStyle name="-_SH&amp;C생명2002년기말fs-정대환수정_자회사RP_2004년 상반기_신양식_굿모닝신한_200409" xfId="1420"/>
    <cellStyle name="-_SH&amp;C생명2002년기말fs-정대환수정_자회사RP_2004년 상반기_신양식_굿모닝신한_200409_2006년 재무계획_v2" xfId="1421"/>
    <cellStyle name="-_SH&amp;C생명2002년기말fs-정대환수정_자회사RP_2004년 상반기_신양식_굿모닝신한_200409_2006년 재무계획_v4_051202" xfId="1422"/>
    <cellStyle name="-_SH&amp;C생명2002년기말fs-정대환수정_자회사RP_2004년 상반기_신양식_굿모닝신한_200409_2006년 재무계획_v5_051206" xfId="1423"/>
    <cellStyle name="-_SH&amp;C생명2002년기말fs-정대환수정_자회사RP_2004년 상반기_신양식_굿모닝신한_200409_2006년 재무계획_v6_051207_최종" xfId="1424"/>
    <cellStyle name="-_SH&amp;C생명2002년기말fs-정대환수정_자회사RP_2004년 상반기_신양식_굿모닝신한_200409_회사별사업계획반영사항정리_이재근" xfId="1425"/>
    <cellStyle name="-_SH&amp;C생명2002년기말fs-정대환수정_자회사RP_2004년 상반기_신양식_회사별사업계획반영사항정리_이재근" xfId="1426"/>
    <cellStyle name="-_SH&amp;C생명2002년기말fs-정대환수정_제주은행신탁계정2003년반기FS" xfId="1427"/>
    <cellStyle name="-_SH&amp;C생명2002년기말fs-정대환수정_제주은행신탁계정2003년반기FS_1. 결산보고서_2004년상반기_최종_8월5일(매크로제거,모듈세부내역포함)" xfId="1428"/>
    <cellStyle name="-_SH&amp;C생명2002년기말fs-정대환수정_제주은행신탁계정2003년반기FS_1. 결산보고서_2004년상반기_최종_8월5일(매크로제거,모듈세부내역포함)_ 유형자산" xfId="1429"/>
    <cellStyle name="-_SH&amp;C생명2002년기말fs-정대환수정_제주은행신탁계정2003년반기FS_1. 결산보고서_2004년상반기_최종_8월5일(매크로제거,모듈세부내역포함)_2005_1분기결산보고서working" xfId="1430"/>
    <cellStyle name="-_SH&amp;C생명2002년기말fs-정대환수정_제주은행신탁계정2003년반기FS_1. 결산보고서_2004년상반기_최종_8월5일(매크로제거,모듈세부내역포함)_2005_1분기결산보고서working_2006년 재무계획_v2" xfId="1431"/>
    <cellStyle name="-_SH&amp;C생명2002년기말fs-정대환수정_제주은행신탁계정2003년반기FS_1. 결산보고서_2004년상반기_최종_8월5일(매크로제거,모듈세부내역포함)_2005_1분기결산보고서working_2006년 재무계획_v4_051202" xfId="1432"/>
    <cellStyle name="-_SH&amp;C생명2002년기말fs-정대환수정_제주은행신탁계정2003년반기FS_1. 결산보고서_2004년상반기_최종_8월5일(매크로제거,모듈세부내역포함)_2005_1분기결산보고서working_2006년 재무계획_v5_051206" xfId="1433"/>
    <cellStyle name="-_SH&amp;C생명2002년기말fs-정대환수정_제주은행신탁계정2003년반기FS_1. 결산보고서_2004년상반기_최종_8월5일(매크로제거,모듈세부내역포함)_2005_1분기결산보고서working_2006년 재무계획_v6_051207_최종" xfId="1434"/>
    <cellStyle name="-_SH&amp;C생명2002년기말fs-정대환수정_제주은행신탁계정2003년반기FS_1. 결산보고서_2004년상반기_최종_8월5일(매크로제거,모듈세부내역포함)_2005_1분기결산보고서working_회사별사업계획반영사항정리_이재근" xfId="1435"/>
    <cellStyle name="-_SH&amp;C생명2002년기말fs-정대환수정_제주은행신탁계정2003년반기FS_1. 결산보고서_2004년상반기_최종_8월5일(매크로제거,모듈세부내역포함)_2005_기말결산보고서_0109_1" xfId="1436"/>
    <cellStyle name="-_SH&amp;C생명2002년기말fs-정대환수정_제주은행신탁계정2003년반기FS_1. 결산보고서_2004년상반기_최종_8월5일(매크로제거,모듈세부내역포함)_2005재무계획_최종" xfId="1437"/>
    <cellStyle name="-_SH&amp;C생명2002년기말fs-정대환수정_제주은행신탁계정2003년반기FS_1. 결산보고서_2004년상반기_최종_8월5일(매크로제거,모듈세부내역포함)_200603_기말결산보고서_0410_2" xfId="1438"/>
    <cellStyle name="-_SH&amp;C생명2002년기말fs-정대환수정_제주은행신탁계정2003년반기FS_1. 결산보고서_2004년상반기_최종_8월5일(매크로제거,모듈세부내역포함)_200603_기말결산보고서_0411" xfId="1439"/>
    <cellStyle name="-_SH&amp;C생명2002년기말fs-정대환수정_제주은행신탁계정2003년반기FS_1. 결산보고서_2004년상반기_최종_8월5일(매크로제거,모듈세부내역포함)_200603_기말결산보고서_0412" xfId="1440"/>
    <cellStyle name="-_SH&amp;C생명2002년기말fs-정대환수정_제주은행신탁계정2003년반기FS_1. 결산보고서_2004년상반기_최종_8월5일(매크로제거,모듈세부내역포함)_200603_기말결산보고서_0417_01" xfId="1441"/>
    <cellStyle name="-_SH&amp;C생명2002년기말fs-정대환수정_제주은행신탁계정2003년반기FS_1. 결산보고서_2004년상반기_최종_8월5일(매크로제거,모듈세부내역포함)_2006년 재무계획_v2" xfId="1442"/>
    <cellStyle name="-_SH&amp;C생명2002년기말fs-정대환수정_제주은행신탁계정2003년반기FS_1. 결산보고서_2004년상반기_최종_8월5일(매크로제거,모듈세부내역포함)_2006년 재무계획_v4_051202" xfId="1443"/>
    <cellStyle name="-_SH&amp;C생명2002년기말fs-정대환수정_제주은행신탁계정2003년반기FS_1. 결산보고서_2004년상반기_최종_8월5일(매크로제거,모듈세부내역포함)_2006년 재무계획_v5_051206" xfId="1444"/>
    <cellStyle name="-_SH&amp;C생명2002년기말fs-정대환수정_제주은행신탁계정2003년반기FS_1. 결산보고서_2004년상반기_최종_8월5일(매크로제거,모듈세부내역포함)_2006년 재무계획_v6_051207_최종" xfId="1445"/>
    <cellStyle name="-_SH&amp;C생명2002년기말fs-정대환수정_제주은행신탁계정2003년반기FS_1. 결산보고서_2004년상반기_최종_8월5일(매크로제거,모듈세부내역포함)_AI미지급금" xfId="1446"/>
    <cellStyle name="-_SH&amp;C생명2002년기말fs-정대환수정_제주은행신탁계정2003년반기FS_1. 결산보고서_2004년상반기_최종_8월5일(매크로제거,모듈세부내역포함)_무형자산" xfId="1447"/>
    <cellStyle name="-_SH&amp;C생명2002년기말fs-정대환수정_제주은행신탁계정2003년반기FS_1. 결산보고서_2004년상반기_최종_8월5일(매크로제거,모듈세부내역포함)_보조 엑셀파일" xfId="1448"/>
    <cellStyle name="-_SH&amp;C생명2002년기말fs-정대환수정_제주은행신탁계정2003년반기FS_1. 결산보고서_2004년상반기_최종_8월5일(매크로제거,모듈세부내역포함)_이사회_은행보조 엑셀파일 041209" xfId="1449"/>
    <cellStyle name="-_SH&amp;C생명2002년기말fs-정대환수정_제주은행신탁계정2003년반기FS_1. 결산보고서_2004년상반기_최종_8월5일(매크로제거,모듈세부내역포함)_이사회_은행보조 엑셀파일 041213" xfId="1450"/>
    <cellStyle name="-_SH&amp;C생명2002년기말fs-정대환수정_제주은행신탁계정2003년반기FS_1. 결산보고서_2004년상반기_최종_8월5일(매크로제거,모듈세부내역포함)_이사회_은행보조 엑셀파일 041215" xfId="1451"/>
    <cellStyle name="-_SH&amp;C생명2002년기말fs-정대환수정_제주은행신탁계정2003년반기FS_1. 결산보고서_2004년상반기_최종_8월5일(매크로제거,모듈세부내역포함)_이사회_은행보조 엑셀파일 051121" xfId="1452"/>
    <cellStyle name="-_SH&amp;C생명2002년기말fs-정대환수정_제주은행신탁계정2003년반기FS_1. 결산보고서_2004년상반기_최종_8월5일(매크로제거,모듈세부내역포함)_이사회_은행보조 엑셀파일 051213(이승우)" xfId="1453"/>
    <cellStyle name="-_SH&amp;C생명2002년기말fs-정대환수정_제주은행신탁계정2003년반기FS_1. 결산보고서_2004년상반기_최종_8월5일(매크로제거,모듈세부내역포함)_지주BS" xfId="1454"/>
    <cellStyle name="-_SH&amp;C생명2002년기말fs-정대환수정_제주은행신탁계정2003년반기FS_1. 결산보고서_2004년상반기_최종_8월5일(매크로제거,모듈세부내역포함)_지주BS_2006년 재무계획_v2" xfId="1455"/>
    <cellStyle name="-_SH&amp;C생명2002년기말fs-정대환수정_제주은행신탁계정2003년반기FS_1. 결산보고서_2004년상반기_최종_8월5일(매크로제거,모듈세부내역포함)_지주BS_2006년 재무계획_v4_051202" xfId="1456"/>
    <cellStyle name="-_SH&amp;C생명2002년기말fs-정대환수정_제주은행신탁계정2003년반기FS_1. 결산보고서_2004년상반기_최종_8월5일(매크로제거,모듈세부내역포함)_지주BS_2006년 재무계획_v5_051206" xfId="1457"/>
    <cellStyle name="-_SH&amp;C생명2002년기말fs-정대환수정_제주은행신탁계정2003년반기FS_1. 결산보고서_2004년상반기_최종_8월5일(매크로제거,모듈세부내역포함)_지주BS_2006년 재무계획_v6_051207_최종" xfId="1458"/>
    <cellStyle name="-_SH&amp;C생명2002년기말fs-정대환수정_제주은행신탁계정2003년반기FS_1. 결산보고서_2004년상반기_최종_8월5일(매크로제거,모듈세부내역포함)_지주BS_회사별사업계획반영사항정리_이재근" xfId="1459"/>
    <cellStyle name="-_SH&amp;C생명2002년기말fs-정대환수정_제주은행신탁계정2003년반기FS_1. 결산보고서_2004년상반기_최종_8월5일(매크로제거,모듈세부내역포함)_지주IS " xfId="1460"/>
    <cellStyle name="-_SH&amp;C생명2002년기말fs-정대환수정_제주은행신탁계정2003년반기FS_1. 결산보고서_2004년상반기_최종_8월5일(매크로제거,모듈세부내역포함)_지주IS _2006년 재무계획_v2" xfId="1461"/>
    <cellStyle name="-_SH&amp;C생명2002년기말fs-정대환수정_제주은행신탁계정2003년반기FS_1. 결산보고서_2004년상반기_최종_8월5일(매크로제거,모듈세부내역포함)_지주IS _2006년 재무계획_v4_051202" xfId="1462"/>
    <cellStyle name="-_SH&amp;C생명2002년기말fs-정대환수정_제주은행신탁계정2003년반기FS_1. 결산보고서_2004년상반기_최종_8월5일(매크로제거,모듈세부내역포함)_지주IS _2006년 재무계획_v5_051206" xfId="1463"/>
    <cellStyle name="-_SH&amp;C생명2002년기말fs-정대환수정_제주은행신탁계정2003년반기FS_1. 결산보고서_2004년상반기_최종_8월5일(매크로제거,모듈세부내역포함)_지주IS _2006년 재무계획_v6_051207_최종" xfId="1464"/>
    <cellStyle name="-_SH&amp;C생명2002년기말fs-정대환수정_제주은행신탁계정2003년반기FS_1. 결산보고서_2004년상반기_최종_8월5일(매크로제거,모듈세부내역포함)_지주IS _회사별사업계획반영사항정리_이재근" xfId="1465"/>
    <cellStyle name="-_SH&amp;C생명2002년기말fs-정대환수정_제주은행신탁계정2003년반기FS_1. 결산보고서_2004년상반기_최종_8월5일(매크로제거,모듈세부내역포함)_회사별사업계획반영사항정리_이재근" xfId="1466"/>
    <cellStyle name="-_SH&amp;C생명2002년기말fs-정대환수정_제주은행신탁계정2003년반기FS_2004년3분기결산보고서_Final" xfId="1467"/>
    <cellStyle name="-_SH&amp;C생명2002년기말fs-정대환수정_제주은행신탁계정2003년반기FS_2004년3분기결산보고서_Final_ 유형자산" xfId="1468"/>
    <cellStyle name="-_SH&amp;C생명2002년기말fs-정대환수정_제주은행신탁계정2003년반기FS_2004년3분기결산보고서_Final_2005_1분기결산보고서working" xfId="1469"/>
    <cellStyle name="-_SH&amp;C생명2002년기말fs-정대환수정_제주은행신탁계정2003년반기FS_2004년3분기결산보고서_Final_2005_1분기결산보고서working_2006년 재무계획_v2" xfId="1470"/>
    <cellStyle name="-_SH&amp;C생명2002년기말fs-정대환수정_제주은행신탁계정2003년반기FS_2004년3분기결산보고서_Final_2005_1분기결산보고서working_2006년 재무계획_v4_051202" xfId="1471"/>
    <cellStyle name="-_SH&amp;C생명2002년기말fs-정대환수정_제주은행신탁계정2003년반기FS_2004년3분기결산보고서_Final_2005_1분기결산보고서working_2006년 재무계획_v5_051206" xfId="1472"/>
    <cellStyle name="-_SH&amp;C생명2002년기말fs-정대환수정_제주은행신탁계정2003년반기FS_2004년3분기결산보고서_Final_2005_1분기결산보고서working_2006년 재무계획_v6_051207_최종" xfId="1473"/>
    <cellStyle name="-_SH&amp;C생명2002년기말fs-정대환수정_제주은행신탁계정2003년반기FS_2004년3분기결산보고서_Final_2005_1분기결산보고서working_회사별사업계획반영사항정리_이재근" xfId="1474"/>
    <cellStyle name="-_SH&amp;C생명2002년기말fs-정대환수정_제주은행신탁계정2003년반기FS_2004년3분기결산보고서_Final_2005_기말결산보고서_0109_1" xfId="1475"/>
    <cellStyle name="-_SH&amp;C생명2002년기말fs-정대환수정_제주은행신탁계정2003년반기FS_2004년3분기결산보고서_Final_2005재무계획_최종" xfId="1476"/>
    <cellStyle name="-_SH&amp;C생명2002년기말fs-정대환수정_제주은행신탁계정2003년반기FS_2004년3분기결산보고서_Final_200603_기말결산보고서_0410_2" xfId="1477"/>
    <cellStyle name="-_SH&amp;C생명2002년기말fs-정대환수정_제주은행신탁계정2003년반기FS_2004년3분기결산보고서_Final_200603_기말결산보고서_0411" xfId="1478"/>
    <cellStyle name="-_SH&amp;C생명2002년기말fs-정대환수정_제주은행신탁계정2003년반기FS_2004년3분기결산보고서_Final_200603_기말결산보고서_0412" xfId="1479"/>
    <cellStyle name="-_SH&amp;C생명2002년기말fs-정대환수정_제주은행신탁계정2003년반기FS_2004년3분기결산보고서_Final_200603_기말결산보고서_0417_01" xfId="1480"/>
    <cellStyle name="-_SH&amp;C생명2002년기말fs-정대환수정_제주은행신탁계정2003년반기FS_2004년3분기결산보고서_Final_2006년 재무계획_v2" xfId="1481"/>
    <cellStyle name="-_SH&amp;C생명2002년기말fs-정대환수정_제주은행신탁계정2003년반기FS_2004년3분기결산보고서_Final_2006년 재무계획_v4_051202" xfId="1482"/>
    <cellStyle name="-_SH&amp;C생명2002년기말fs-정대환수정_제주은행신탁계정2003년반기FS_2004년3분기결산보고서_Final_2006년 재무계획_v5_051206" xfId="1483"/>
    <cellStyle name="-_SH&amp;C생명2002년기말fs-정대환수정_제주은행신탁계정2003년반기FS_2004년3분기결산보고서_Final_2006년 재무계획_v6_051207_최종" xfId="1484"/>
    <cellStyle name="-_SH&amp;C생명2002년기말fs-정대환수정_제주은행신탁계정2003년반기FS_2004년3분기결산보고서_Final_AI미지급금" xfId="1485"/>
    <cellStyle name="-_SH&amp;C생명2002년기말fs-정대환수정_제주은행신탁계정2003년반기FS_2004년3분기결산보고서_Final_무형자산" xfId="1486"/>
    <cellStyle name="-_SH&amp;C생명2002년기말fs-정대환수정_제주은행신탁계정2003년반기FS_2004년3분기결산보고서_Final_보조 엑셀파일" xfId="1487"/>
    <cellStyle name="-_SH&amp;C생명2002년기말fs-정대환수정_제주은행신탁계정2003년반기FS_2004년3분기결산보고서_Final_이사회_은행보조 엑셀파일 041209" xfId="1488"/>
    <cellStyle name="-_SH&amp;C생명2002년기말fs-정대환수정_제주은행신탁계정2003년반기FS_2004년3분기결산보고서_Final_이사회_은행보조 엑셀파일 041213" xfId="1489"/>
    <cellStyle name="-_SH&amp;C생명2002년기말fs-정대환수정_제주은행신탁계정2003년반기FS_2004년3분기결산보고서_Final_이사회_은행보조 엑셀파일 041215" xfId="1490"/>
    <cellStyle name="-_SH&amp;C생명2002년기말fs-정대환수정_제주은행신탁계정2003년반기FS_2004년3분기결산보고서_Final_이사회_은행보조 엑셀파일 051121" xfId="1491"/>
    <cellStyle name="-_SH&amp;C생명2002년기말fs-정대환수정_제주은행신탁계정2003년반기FS_2004년3분기결산보고서_Final_이사회_은행보조 엑셀파일 051213(이승우)" xfId="1492"/>
    <cellStyle name="-_SH&amp;C생명2002년기말fs-정대환수정_제주은행신탁계정2003년반기FS_2004년3분기결산보고서_Final_지주BS" xfId="1493"/>
    <cellStyle name="-_SH&amp;C생명2002년기말fs-정대환수정_제주은행신탁계정2003년반기FS_2004년3분기결산보고서_Final_지주BS_2006년 재무계획_v2" xfId="1494"/>
    <cellStyle name="-_SH&amp;C생명2002년기말fs-정대환수정_제주은행신탁계정2003년반기FS_2004년3분기결산보고서_Final_지주BS_2006년 재무계획_v4_051202" xfId="1495"/>
    <cellStyle name="-_SH&amp;C생명2002년기말fs-정대환수정_제주은행신탁계정2003년반기FS_2004년3분기결산보고서_Final_지주BS_2006년 재무계획_v5_051206" xfId="1496"/>
    <cellStyle name="-_SH&amp;C생명2002년기말fs-정대환수정_제주은행신탁계정2003년반기FS_2004년3분기결산보고서_Final_지주BS_2006년 재무계획_v6_051207_최종" xfId="1497"/>
    <cellStyle name="-_SH&amp;C생명2002년기말fs-정대환수정_제주은행신탁계정2003년반기FS_2004년3분기결산보고서_Final_지주BS_회사별사업계획반영사항정리_이재근" xfId="1498"/>
    <cellStyle name="-_SH&amp;C생명2002년기말fs-정대환수정_제주은행신탁계정2003년반기FS_2004년3분기결산보고서_Final_지주IS " xfId="1499"/>
    <cellStyle name="-_SH&amp;C생명2002년기말fs-정대환수정_제주은행신탁계정2003년반기FS_2004년3분기결산보고서_Final_지주IS _2006년 재무계획_v2" xfId="1500"/>
    <cellStyle name="-_SH&amp;C생명2002년기말fs-정대환수정_제주은행신탁계정2003년반기FS_2004년3분기결산보고서_Final_지주IS _2006년 재무계획_v4_051202" xfId="1501"/>
    <cellStyle name="-_SH&amp;C생명2002년기말fs-정대환수정_제주은행신탁계정2003년반기FS_2004년3분기결산보고서_Final_지주IS _2006년 재무계획_v5_051206" xfId="1502"/>
    <cellStyle name="-_SH&amp;C생명2002년기말fs-정대환수정_제주은행신탁계정2003년반기FS_2004년3분기결산보고서_Final_지주IS _2006년 재무계획_v6_051207_최종" xfId="1503"/>
    <cellStyle name="-_SH&amp;C생명2002년기말fs-정대환수정_제주은행신탁계정2003년반기FS_2004년3분기결산보고서_Final_지주IS _회사별사업계획반영사항정리_이재근" xfId="1504"/>
    <cellStyle name="-_SH&amp;C생명2002년기말fs-정대환수정_제주은행신탁계정2003년반기FS_2004년3분기결산보고서_Final_회사별사업계획반영사항정리_이재근" xfId="1505"/>
    <cellStyle name="-_SH&amp;C생명2002년기말fs-정대환수정_제주은행신탁계정2003년반기FS_2005재무계획_최종" xfId="1506"/>
    <cellStyle name="-_SH&amp;C생명2002년기말fs-정대환수정_제주은행신탁계정2003년반기FS_2006년 재무계획_v2" xfId="1507"/>
    <cellStyle name="-_SH&amp;C생명2002년기말fs-정대환수정_제주은행신탁계정2003년반기FS_2006년 재무계획_v4_051202" xfId="1508"/>
    <cellStyle name="-_SH&amp;C생명2002년기말fs-정대환수정_제주은행신탁계정2003년반기FS_2006년 재무계획_v5_051206" xfId="1509"/>
    <cellStyle name="-_SH&amp;C생명2002년기말fs-정대환수정_제주은행신탁계정2003년반기FS_2006년 재무계획_v6_051207_최종" xfId="1510"/>
    <cellStyle name="-_SH&amp;C생명2002년기말fs-정대환수정_제주은행신탁계정2003년반기FS_보조 엑셀파일" xfId="1511"/>
    <cellStyle name="-_SH&amp;C생명2002년기말fs-정대환수정_제주은행신탁계정2003년반기FS_연결FS_FY04_3Q_다_최종" xfId="1512"/>
    <cellStyle name="-_SH&amp;C생명2002년기말fs-정대환수정_제주은행신탁계정2003년반기FS_연결FS_FY04_3Q_다_최종_2005재무계획_최종" xfId="1513"/>
    <cellStyle name="-_SH&amp;C생명2002년기말fs-정대환수정_제주은행신탁계정2003년반기FS_연결FS_FY04_3Q_다_최종_2006년 재무계획_v2" xfId="1514"/>
    <cellStyle name="-_SH&amp;C생명2002년기말fs-정대환수정_제주은행신탁계정2003년반기FS_연결FS_FY04_3Q_다_최종_2006년 재무계획_v4_051202" xfId="1515"/>
    <cellStyle name="-_SH&amp;C생명2002년기말fs-정대환수정_제주은행신탁계정2003년반기FS_연결FS_FY04_3Q_다_최종_2006년 재무계획_v5_051206" xfId="1516"/>
    <cellStyle name="-_SH&amp;C생명2002년기말fs-정대환수정_제주은행신탁계정2003년반기FS_연결FS_FY04_3Q_다_최종_2006년 재무계획_v6_051207_최종" xfId="1517"/>
    <cellStyle name="-_SH&amp;C생명2002년기말fs-정대환수정_제주은행신탁계정2003년반기FS_연결FS_FY04_3Q_다_최종_보조 엑셀파일" xfId="1518"/>
    <cellStyle name="-_SH&amp;C생명2002년기말fs-정대환수정_제주은행신탁계정2003년반기FS_연결FS_FY04_3Q_다_최종_이사회_은행보조 엑셀파일 041209" xfId="1519"/>
    <cellStyle name="-_SH&amp;C생명2002년기말fs-정대환수정_제주은행신탁계정2003년반기FS_연결FS_FY04_3Q_다_최종_이사회_은행보조 엑셀파일 041213" xfId="1520"/>
    <cellStyle name="-_SH&amp;C생명2002년기말fs-정대환수정_제주은행신탁계정2003년반기FS_연결FS_FY04_3Q_다_최종_이사회_은행보조 엑셀파일 041215" xfId="1521"/>
    <cellStyle name="-_SH&amp;C생명2002년기말fs-정대환수정_제주은행신탁계정2003년반기FS_연결FS_FY04_3Q_다_최종_이사회_은행보조 엑셀파일 051121" xfId="1522"/>
    <cellStyle name="-_SH&amp;C생명2002년기말fs-정대환수정_제주은행신탁계정2003년반기FS_연결FS_FY04_3Q_다_최종_이사회_은행보조 엑셀파일 051213(이승우)" xfId="1523"/>
    <cellStyle name="-_SH&amp;C생명2002년기말fs-정대환수정_제주은행신탁계정2003년반기FS_연결FS_FY04_3Q_다_최종_회사별사업계획반영사항정리_이재근" xfId="1524"/>
    <cellStyle name="-_SH&amp;C생명2002년기말fs-정대환수정_제주은행신탁계정2003년반기FS_이사회_은행보조 엑셀파일 041209" xfId="1525"/>
    <cellStyle name="-_SH&amp;C생명2002년기말fs-정대환수정_제주은행신탁계정2003년반기FS_이사회_은행보조 엑셀파일 041213" xfId="1526"/>
    <cellStyle name="-_SH&amp;C생명2002년기말fs-정대환수정_제주은행신탁계정2003년반기FS_이사회_은행보조 엑셀파일 041215" xfId="1527"/>
    <cellStyle name="-_SH&amp;C생명2002년기말fs-정대환수정_제주은행신탁계정2003년반기FS_이사회_은행보조 엑셀파일 051121" xfId="1528"/>
    <cellStyle name="-_SH&amp;C생명2002년기말fs-정대환수정_제주은행신탁계정2003년반기FS_이사회_은행보조 엑셀파일 051213(이승우)" xfId="1529"/>
    <cellStyle name="-_SH&amp;C생명2002년기말fs-정대환수정_제주은행신탁계정2003년반기FS_회사별사업계획반영사항정리_이재근" xfId="1530"/>
    <cellStyle name="-_SH&amp;C생명2002년기말fs-정대환수정_카드사 실적발표자료 요청(2007년 4분기) ppt excel" xfId="1531"/>
    <cellStyle name="-_SH&amp;C생명2002년기말fs-정대환수정_카드사 실적발표자료 요청(2007년 4분기) ppt excel_2009년 3분기 실적발표_ppt 자료 요청_생명" xfId="1532"/>
    <cellStyle name="-_SH&amp;C생명2002년기말fs-정대환수정_회사별사업계획반영사항정리_이재근" xfId="1533"/>
    <cellStyle name="-_SHB_CFS_20060630_JY Kim" xfId="1534"/>
    <cellStyle name="-_공정가액조정(재작성)" xfId="1535"/>
    <cellStyle name="-_공정가액조정(재작성)_2006년 재무계획_v2" xfId="1536"/>
    <cellStyle name="-_공정가액조정(재작성)_2006년 재무계획_v4_051202" xfId="1537"/>
    <cellStyle name="-_공정가액조정(재작성)_2006년 재무계획_v5_051206" xfId="1538"/>
    <cellStyle name="-_공정가액조정(재작성)_2006년 재무계획_v6_051207_최종" xfId="1539"/>
    <cellStyle name="-_공정가액조정(재작성)_이사회_은행보조 엑셀파일 051213(이승우)" xfId="1540"/>
    <cellStyle name="-_공정가액조정(재작성)_최종" xfId="1541"/>
    <cellStyle name="-_공정가액조정(재작성)_최종_2006년 재무계획_v2" xfId="1542"/>
    <cellStyle name="-_공정가액조정(재작성)_최종_2006년 재무계획_v4_051202" xfId="1543"/>
    <cellStyle name="-_공정가액조정(재작성)_최종_2006년 재무계획_v5_051206" xfId="1544"/>
    <cellStyle name="-_공정가액조정(재작성)_최종_2006년 재무계획_v6_051207_최종" xfId="1545"/>
    <cellStyle name="-_공정가액조정(재작성)_최종_회사별사업계획반영사항정리_이재근" xfId="1546"/>
    <cellStyle name="-_공정가액조정(재작성)_회사별사업계획반영사항정리_이재근" xfId="1547"/>
    <cellStyle name="-_대손충당금(추가_SH)" xfId="1548"/>
    <cellStyle name="-_대손충당금(추가_SH)_세무조정명세_2008.03.31" xfId="1549"/>
    <cellStyle name="-_보조 엑셀파일" xfId="1550"/>
    <cellStyle name="-_분개장" xfId="1551"/>
    <cellStyle name="-_분석조서" xfId="1552"/>
    <cellStyle name="-_분석조서-02.12.31" xfId="1553"/>
    <cellStyle name="-_분석조서-02.12.31_유가증권조서(채권-20050930-KCM)" xfId="1554"/>
    <cellStyle name="-_분석조서-02.12.31_유가증권조서_단기매매_만기보유_20060630" xfId="1555"/>
    <cellStyle name="-_신한그룹2003년1분기연결CF-최종" xfId="1556"/>
    <cellStyle name="-_신한그룹2003년1분기연결CF-최종_(3분기그룹)신한그룹2003년3분기연결현금흐름표_20031125" xfId="0"/>
    <cellStyle name="-_신한그룹2003년1분기연결CF-최종_(3분기그룹)신한그룹2003년3분기연결현금흐름표_20031125_1. 결산보고서_2004년상반기_최종_8월5일(매크로제거,모듈세부내역포함)" xfId="0"/>
    <cellStyle name="-_신한그룹2003년1분기연결CF-최종_(3분기그룹)신한그룹2003년3분기연결현금흐름표_20031125_1. 결산보고서_2004년상반기_최종_8월5일(매크로제거,모듈세부내역포함)_ 유형자산" xfId="0"/>
    <cellStyle name="-_신한그룹2003년1분기연결CF-최종_(3분기그룹)신한그룹2003년3분기연결현금흐름표_20031125_1. 결산보고서_2004년상반기_최종_8월5일(매크로제거,모듈세부내역포함)_2005_1분기결산보고서working" xfId="0"/>
    <cellStyle name="-_신한그룹2003년1분기연결CF-최종_(3분기그룹)신한그룹2003년3분기연결현금흐름표_20031125_1. 결산보고서_2004년상반기_최종_8월5일(매크로제거,모듈세부내역포함)_2005_1분기결산보고서working_2006년 재무계획_v2" xfId="0"/>
    <cellStyle name="-_신한그룹2003년1분기연결CF-최종_(3분기그룹)신한그룹2003년3분기연결현금흐름표_20031125_1. 결산보고서_2004년상반기_최종_8월5일(매크로제거,모듈세부내역포함)_2005_1분기결산보고서working_2006년 재무계획_v4_051202" xfId="0"/>
    <cellStyle name="-_신한그룹2003년1분기연결CF-최종_(3분기그룹)신한그룹2003년3분기연결현금흐름표_20031125_1. 결산보고서_2004년상반기_최종_8월5일(매크로제거,모듈세부내역포함)_2005_1분기결산보고서working_2006년 재무계획_v5_051206" xfId="0"/>
    <cellStyle name="-_신한그룹2003년1분기연결CF-최종_(3분기그룹)신한그룹2003년3분기연결현금흐름표_20031125_1. 결산보고서_2004년상반기_최종_8월5일(매크로제거,모듈세부내역포함)_2005_1분기결산보고서working_2006년 재무계획_v6_051207_최종" xfId="0"/>
    <cellStyle name="-_신한그룹2003년1분기연결CF-최종_(3분기그룹)신한그룹2003년3분기연결현금흐름표_20031125_1. 결산보고서_2004년상반기_최종_8월5일(매크로제거,모듈세부내역포함)_2005_1분기결산보고서working_회사별사업계획반영사항정리_이재근" xfId="0"/>
    <cellStyle name="-_신한그룹2003년1분기연결CF-최종_(3분기그룹)신한그룹2003년3분기연결현금흐름표_20031125_1. 결산보고서_2004년상반기_최종_8월5일(매크로제거,모듈세부내역포함)_2005_기말결산보고서_0109_1" xfId="0"/>
    <cellStyle name="-_신한그룹2003년1분기연결CF-최종_(3분기그룹)신한그룹2003년3분기연결현금흐름표_20031125_1. 결산보고서_2004년상반기_최종_8월5일(매크로제거,모듈세부내역포함)_2005재무계획_최종" xfId="0"/>
    <cellStyle name="-_신한그룹2003년1분기연결CF-최종_(3분기그룹)신한그룹2003년3분기연결현금흐름표_20031125_1. 결산보고서_2004년상반기_최종_8월5일(매크로제거,모듈세부내역포함)_200603_기말결산보고서_0410_2" xfId="0"/>
    <cellStyle name="-_신한그룹2003년1분기연결CF-최종_(3분기그룹)신한그룹2003년3분기연결현금흐름표_20031125_1. 결산보고서_2004년상반기_최종_8월5일(매크로제거,모듈세부내역포함)_200603_기말결산보고서_0411" xfId="0"/>
    <cellStyle name="-_신한그룹2003년1분기연결CF-최종_(3분기그룹)신한그룹2003년3분기연결현금흐름표_20031125_1. 결산보고서_2004년상반기_최종_8월5일(매크로제거,모듈세부내역포함)_200603_기말결산보고서_0412" xfId="0"/>
    <cellStyle name="-_신한그룹2003년1분기연결CF-최종_(3분기그룹)신한그룹2003년3분기연결현금흐름표_20031125_1. 결산보고서_2004년상반기_최종_8월5일(매크로제거,모듈세부내역포함)_200603_기말결산보고서_0417_01" xfId="0"/>
    <cellStyle name="-_신한그룹2003년1분기연결CF-최종_(3분기그룹)신한그룹2003년3분기연결현금흐름표_20031125_1. 결산보고서_2004년상반기_최종_8월5일(매크로제거,모듈세부내역포함)_2006년 재무계획_v2" xfId="0"/>
    <cellStyle name="-_신한그룹2003년1분기연결CF-최종_(3분기그룹)신한그룹2003년3분기연결현금흐름표_20031125_1. 결산보고서_2004년상반기_최종_8월5일(매크로제거,모듈세부내역포함)_2006년 재무계획_v4_051202" xfId="0"/>
    <cellStyle name="-_신한그룹2003년1분기연결CF-최종_(3분기그룹)신한그룹2003년3분기연결현금흐름표_20031125_1. 결산보고서_2004년상반기_최종_8월5일(매크로제거,모듈세부내역포함)_2006년 재무계획_v5_051206" xfId="0"/>
    <cellStyle name="-_신한그룹2003년1분기연결CF-최종_(3분기그룹)신한그룹2003년3분기연결현금흐름표_20031125_1. 결산보고서_2004년상반기_최종_8월5일(매크로제거,모듈세부내역포함)_2006년 재무계획_v6_051207_최종" xfId="0"/>
    <cellStyle name="-_신한그룹2003년1분기연결CF-최종_(3분기그룹)신한그룹2003년3분기연결현금흐름표_20031125_1. 결산보고서_2004년상반기_최종_8월5일(매크로제거,모듈세부내역포함)_AI미지급금" xfId="0"/>
    <cellStyle name="-_신한그룹2003년1분기연결CF-최종_(3분기그룹)신한그룹2003년3분기연결현금흐름표_20031125_1. 결산보고서_2004년상반기_최종_8월5일(매크로제거,모듈세부내역포함)_무형자산" xfId="0"/>
    <cellStyle name="-_신한그룹2003년1분기연결CF-최종_(3분기그룹)신한그룹2003년3분기연결현금흐름표_20031125_1. 결산보고서_2004년상반기_최종_8월5일(매크로제거,모듈세부내역포함)_보조 엑셀파일" xfId="0"/>
    <cellStyle name="-_신한그룹2003년1분기연결CF-최종_(3분기그룹)신한그룹2003년3분기연결현금흐름표_20031125_1. 결산보고서_2004년상반기_최종_8월5일(매크로제거,모듈세부내역포함)_이사회_은행보조 엑셀파일 041209" xfId="0"/>
    <cellStyle name="-_신한그룹2003년1분기연결CF-최종_(3분기그룹)신한그룹2003년3분기연결현금흐름표_20031125_1. 결산보고서_2004년상반기_최종_8월5일(매크로제거,모듈세부내역포함)_이사회_은행보조 엑셀파일 041213" xfId="0"/>
    <cellStyle name="-_신한그룹2003년1분기연결CF-최종_(3분기그룹)신한그룹2003년3분기연결현금흐름표_20031125_1. 결산보고서_2004년상반기_최종_8월5일(매크로제거,모듈세부내역포함)_이사회_은행보조 엑셀파일 041215" xfId="0"/>
    <cellStyle name="-_신한그룹2003년1분기연결CF-최종_(3분기그룹)신한그룹2003년3분기연결현금흐름표_20031125_1. 결산보고서_2004년상반기_최종_8월5일(매크로제거,모듈세부내역포함)_이사회_은행보조 엑셀파일 051121" xfId="0"/>
    <cellStyle name="-_신한그룹2003년1분기연결CF-최종_(3분기그룹)신한그룹2003년3분기연결현금흐름표_20031125_1. 결산보고서_2004년상반기_최종_8월5일(매크로제거,모듈세부내역포함)_이사회_은행보조 엑셀파일 051213(이승우)" xfId="0"/>
    <cellStyle name="-_신한그룹2003년1분기연결CF-최종_(3분기그룹)신한그룹2003년3분기연결현금흐름표_20031125_1. 결산보고서_2004년상반기_최종_8월5일(매크로제거,모듈세부내역포함)_지주BS" xfId="0"/>
    <cellStyle name="-_신한그룹2003년1분기연결CF-최종_(3분기그룹)신한그룹2003년3분기연결현금흐름표_20031125_1. 결산보고서_2004년상반기_최종_8월5일(매크로제거,모듈세부내역포함)_지주BS_2006년 재무계획_v2" xfId="0"/>
    <cellStyle name="-_신한그룹2003년1분기연결CF-최종_(3분기그룹)신한그룹2003년3분기연결현금흐름표_20031125_1. 결산보고서_2004년상반기_최종_8월5일(매크로제거,모듈세부내역포함)_지주BS_2006년 재무계획_v4_051202" xfId="0"/>
    <cellStyle name="-_신한그룹2003년1분기연결CF-최종_(3분기그룹)신한그룹2003년3분기연결현금흐름표_20031125_1. 결산보고서_2004년상반기_최종_8월5일(매크로제거,모듈세부내역포함)_지주BS_2006년 재무계획_v5_051206" xfId="0"/>
    <cellStyle name="-_신한그룹2003년1분기연결CF-최종_(3분기그룹)신한그룹2003년3분기연결현금흐름표_20031125_1. 결산보고서_2004년상반기_최종_8월5일(매크로제거,모듈세부내역포함)_지주BS_2006년 재무계획_v6_051207_최종" xfId="0"/>
    <cellStyle name="-_신한그룹2003년1분기연결CF-최종_(3분기그룹)신한그룹2003년3분기연결현금흐름표_20031125_1. 결산보고서_2004년상반기_최종_8월5일(매크로제거,모듈세부내역포함)_지주BS_회사별사업계획반영사항정리_이재근" xfId="0"/>
    <cellStyle name="-_신한그룹2003년1분기연결CF-최종_(3분기그룹)신한그룹2003년3분기연결현금흐름표_20031125_1. 결산보고서_2004년상반기_최종_8월5일(매크로제거,모듈세부내역포함)_지주IS " xfId="0"/>
    <cellStyle name="-_신한그룹2003년1분기연결CF-최종_(3분기그룹)신한그룹2003년3분기연결현금흐름표_20031125_1. 결산보고서_2004년상반기_최종_8월5일(매크로제거,모듈세부내역포함)_지주IS _2006년 재무계획_v2" xfId="0"/>
    <cellStyle name="-_신한그룹2003년1분기연결CF-최종_(3분기그룹)신한그룹2003년3분기연결현금흐름표_20031125_1. 결산보고서_2004년상반기_최종_8월5일(매크로제거,모듈세부내역포함)_지주IS _2006년 재무계획_v4_051202" xfId="0"/>
    <cellStyle name="-_신한그룹2003년1분기연결CF-최종_(3분기그룹)신한그룹2003년3분기연결현금흐름표_20031125_1. 결산보고서_2004년상반기_최종_8월5일(매크로제거,모듈세부내역포함)_지주IS _2006년 재무계획_v5_051206" xfId="0"/>
    <cellStyle name="-_신한그룹2003년1분기연결CF-최종_(3분기그룹)신한그룹2003년3분기연결현금흐름표_20031125_1. 결산보고서_2004년상반기_최종_8월5일(매크로제거,모듈세부내역포함)_지주IS _2006년 재무계획_v6_051207_최종" xfId="0"/>
    <cellStyle name="-_신한그룹2003년1분기연결CF-최종_(3분기그룹)신한그룹2003년3분기연결현금흐름표_20031125_1. 결산보고서_2004년상반기_최종_8월5일(매크로제거,모듈세부내역포함)_지주IS _회사별사업계획반영사항정리_이재근" xfId="0"/>
    <cellStyle name="-_신한그룹2003년1분기연결CF-최종_(3분기그룹)신한그룹2003년3분기연결현금흐름표_20031125_1. 결산보고서_2004년상반기_최종_8월5일(매크로제거,모듈세부내역포함)_회사별사업계획반영사항정리_이재근" xfId="0"/>
    <cellStyle name="-_신한그룹2003년1분기연결CF-최종_(3분기그룹)신한그룹2003년3분기연결현금흐름표_20031125_2004년3분기결산보고서_Final" xfId="0"/>
    <cellStyle name="-_신한그룹2003년1분기연결CF-최종_(3분기그룹)신한그룹2003년3분기연결현금흐름표_20031125_2004년3분기결산보고서_Final_ 유형자산" xfId="0"/>
    <cellStyle name="-_신한그룹2003년1분기연결CF-최종_(3분기그룹)신한그룹2003년3분기연결현금흐름표_20031125_2004년3분기결산보고서_Final_2005_1분기결산보고서working" xfId="0"/>
    <cellStyle name="-_신한그룹2003년1분기연결CF-최종_(3분기그룹)신한그룹2003년3분기연결현금흐름표_20031125_2004년3분기결산보고서_Final_2005_1분기결산보고서working_2006년 재무계획_v2" xfId="0"/>
    <cellStyle name="-_신한그룹2003년1분기연결CF-최종_(3분기그룹)신한그룹2003년3분기연결현금흐름표_20031125_2004년3분기결산보고서_Final_2005_1분기결산보고서working_2006년 재무계획_v4_051202" xfId="0"/>
    <cellStyle name="-_신한그룹2003년1분기연결CF-최종_(3분기그룹)신한그룹2003년3분기연결현금흐름표_20031125_2004년3분기결산보고서_Final_2005_1분기결산보고서working_2006년 재무계획_v5_051206" xfId="0"/>
    <cellStyle name="-_신한그룹2003년1분기연결CF-최종_(3분기그룹)신한그룹2003년3분기연결현금흐름표_20031125_2004년3분기결산보고서_Final_2005_1분기결산보고서working_2006년 재무계획_v6_051207_최종" xfId="0"/>
    <cellStyle name="-_신한그룹2003년1분기연결CF-최종_(3분기그룹)신한그룹2003년3분기연결현금흐름표_20031125_2004년3분기결산보고서_Final_2005_1분기결산보고서working_회사별사업계획반영사항정리_이재근" xfId="0"/>
    <cellStyle name="-_신한그룹2003년1분기연결CF-최종_(3분기그룹)신한그룹2003년3분기연결현금흐름표_20031125_2004년3분기결산보고서_Final_2005_기말결산보고서_0109_1" xfId="0"/>
    <cellStyle name="-_신한그룹2003년1분기연결CF-최종_(3분기그룹)신한그룹2003년3분기연결현금흐름표_20031125_2004년3분기결산보고서_Final_2005재무계획_최종" xfId="0"/>
    <cellStyle name="-_신한그룹2003년1분기연결CF-최종_(3분기그룹)신한그룹2003년3분기연결현금흐름표_20031125_2004년3분기결산보고서_Final_200603_기말결산보고서_0410_2" xfId="0"/>
    <cellStyle name="-_신한그룹2003년1분기연결CF-최종_(3분기그룹)신한그룹2003년3분기연결현금흐름표_20031125_2004년3분기결산보고서_Final_200603_기말결산보고서_0411" xfId="0"/>
    <cellStyle name="-_신한그룹2003년1분기연결CF-최종_(3분기그룹)신한그룹2003년3분기연결현금흐름표_20031125_2004년3분기결산보고서_Final_200603_기말결산보고서_0412" xfId="0"/>
    <cellStyle name="-_신한그룹2003년1분기연결CF-최종_(3분기그룹)신한그룹2003년3분기연결현금흐름표_20031125_2004년3분기결산보고서_Final_200603_기말결산보고서_0417_01" xfId="0"/>
    <cellStyle name="-_신한그룹2003년1분기연결CF-최종_(3분기그룹)신한그룹2003년3분기연결현금흐름표_20031125_2004년3분기결산보고서_Final_2006년 재무계획_v2" xfId="0"/>
    <cellStyle name="-_신한그룹2003년1분기연결CF-최종_(3분기그룹)신한그룹2003년3분기연결현금흐름표_20031125_2004년3분기결산보고서_Final_2006년 재무계획_v4_051202" xfId="0"/>
    <cellStyle name="-_신한그룹2003년1분기연결CF-최종_(3분기그룹)신한그룹2003년3분기연결현금흐름표_20031125_2004년3분기결산보고서_Final_2006년 재무계획_v5_051206" xfId="0"/>
    <cellStyle name="-_신한그룹2003년1분기연결CF-최종_(3분기그룹)신한그룹2003년3분기연결현금흐름표_20031125_2004년3분기결산보고서_Final_2006년 재무계획_v6_051207_최종" xfId="0"/>
    <cellStyle name="-_신한그룹2003년1분기연결CF-최종_(3분기그룹)신한그룹2003년3분기연결현금흐름표_20031125_2004년3분기결산보고서_Final_AI미지급금" xfId="0"/>
    <cellStyle name="-_신한그룹2003년1분기연결CF-최종_(3분기그룹)신한그룹2003년3분기연결현금흐름표_20031125_2004년3분기결산보고서_Final_무형자산" xfId="0"/>
    <cellStyle name="-_신한그룹2003년1분기연결CF-최종_(3분기그룹)신한그룹2003년3분기연결현금흐름표_20031125_2004년3분기결산보고서_Final_보조 엑셀파일" xfId="0"/>
    <cellStyle name="-_신한그룹2003년1분기연결CF-최종_(3분기그룹)신한그룹2003년3분기연결현금흐름표_20031125_2004년3분기결산보고서_Final_이사회_은행보조 엑셀파일 041209" xfId="0"/>
    <cellStyle name="-_신한그룹2003년1분기연결CF-최종_(3분기그룹)신한그룹2003년3분기연결현금흐름표_20031125_2004년3분기결산보고서_Final_이사회_은행보조 엑셀파일 041213" xfId="0"/>
    <cellStyle name="-_신한그룹2003년1분기연결CF-최종_(3분기그룹)신한그룹2003년3분기연결현금흐름표_20031125_2004년3분기결산보고서_Final_이사회_은행보조 엑셀파일 041215" xfId="0"/>
    <cellStyle name="-_신한그룹2003년1분기연결CF-최종_(3분기그룹)신한그룹2003년3분기연결현금흐름표_20031125_2004년3분기결산보고서_Final_이사회_은행보조 엑셀파일 051121" xfId="0"/>
    <cellStyle name="-_신한그룹2003년1분기연결CF-최종_(3분기그룹)신한그룹2003년3분기연결현금흐름표_20031125_2004년3분기결산보고서_Final_이사회_은행보조 엑셀파일 051213(이승우)" xfId="0"/>
    <cellStyle name="-_신한그룹2003년1분기연결CF-최종_(3분기그룹)신한그룹2003년3분기연결현금흐름표_20031125_2004년3분기결산보고서_Final_지주BS" xfId="0"/>
    <cellStyle name="-_신한그룹2003년1분기연결CF-최종_(3분기그룹)신한그룹2003년3분기연결현금흐름표_20031125_2004년3분기결산보고서_Final_지주BS_2006년 재무계획_v2" xfId="0"/>
    <cellStyle name="-_신한그룹2003년1분기연결CF-최종_(3분기그룹)신한그룹2003년3분기연결현금흐름표_20031125_2004년3분기결산보고서_Final_지주BS_2006년 재무계획_v4_051202" xfId="0"/>
    <cellStyle name="-_신한그룹2003년1분기연결CF-최종_(3분기그룹)신한그룹2003년3분기연결현금흐름표_20031125_2004년3분기결산보고서_Final_지주BS_2006년 재무계획_v5_051206" xfId="0"/>
    <cellStyle name="-_신한그룹2003년1분기연결CF-최종_(3분기그룹)신한그룹2003년3분기연결현금흐름표_20031125_2004년3분기결산보고서_Final_지주BS_2006년 재무계획_v6_051207_최종" xfId="0"/>
    <cellStyle name="-_신한그룹2003년1분기연결CF-최종_(3분기그룹)신한그룹2003년3분기연결현금흐름표_20031125_2004년3분기결산보고서_Final_지주BS_회사별사업계획반영사항정리_이재근" xfId="0"/>
    <cellStyle name="-_신한그룹2003년1분기연결CF-최종_(3분기그룹)신한그룹2003년3분기연결현금흐름표_20031125_2004년3분기결산보고서_Final_지주IS " xfId="0"/>
    <cellStyle name="-_신한그룹2003년1분기연결CF-최종_(3분기그룹)신한그룹2003년3분기연결현금흐름표_20031125_2004년3분기결산보고서_Final_지주IS _2006년 재무계획_v2" xfId="0"/>
    <cellStyle name="-_신한그룹2003년1분기연결CF-최종_(3분기그룹)신한그룹2003년3분기연결현금흐름표_20031125_2004년3분기결산보고서_Final_지주IS _2006년 재무계획_v4_051202" xfId="0"/>
    <cellStyle name="-_신한그룹2003년1분기연결CF-최종_(3분기그룹)신한그룹2003년3분기연결현금흐름표_20031125_2004년3분기결산보고서_Final_지주IS _2006년 재무계획_v5_051206" xfId="0"/>
    <cellStyle name="-_신한그룹2003년1분기연결CF-최종_(3분기그룹)신한그룹2003년3분기연결현금흐름표_20031125_2004년3분기결산보고서_Final_지주IS _2006년 재무계획_v6_051207_최종" xfId="0"/>
    <cellStyle name="-_신한그룹2003년1분기연결CF-최종_(3분기그룹)신한그룹2003년3분기연결현금흐름표_20031125_2004년3분기결산보고서_Final_지주IS _회사별사업계획반영사항정리_이재근" xfId="0"/>
    <cellStyle name="-_신한그룹2003년1분기연결CF-최종_(3분기그룹)신한그룹2003년3분기연결현금흐름표_20031125_2004년3분기결산보고서_Final_회사별사업계획반영사항정리_이재근" xfId="0"/>
    <cellStyle name="-_신한그룹2003년1분기연결CF-최종_(3분기그룹)신한그룹2003년3분기연결현금흐름표_20031125_2005재무계획_최종" xfId="0"/>
    <cellStyle name="-_신한그룹2003년1분기연결CF-최종_(3분기그룹)신한그룹2003년3분기연결현금흐름표_20031125_2006년 재무계획_v2" xfId="0"/>
    <cellStyle name="-_신한그룹2003년1분기연결CF-최종_(3분기그룹)신한그룹2003년3분기연결현금흐름표_20031125_2006년 재무계획_v4_051202" xfId="0"/>
    <cellStyle name="-_신한그룹2003년1분기연결CF-최종_(3분기그룹)신한그룹2003년3분기연결현금흐름표_20031125_2006년 재무계획_v5_051206" xfId="0"/>
    <cellStyle name="-_신한그룹2003년1분기연결CF-최종_(3분기그룹)신한그룹2003년3분기연결현금흐름표_20031125_2006년 재무계획_v6_051207_최종" xfId="0"/>
    <cellStyle name="-_신한그룹2003년1분기연결CF-최종_(3분기그룹)신한그룹2003년3분기연결현금흐름표_20031125_보조 엑셀파일" xfId="0"/>
    <cellStyle name="-_신한그룹2003년1분기연결CF-최종_(3분기그룹)신한그룹2003년3분기연결현금흐름표_20031125_연결FS_FY04_3Q_다_최종" xfId="0"/>
    <cellStyle name="-_신한그룹2003년1분기연결CF-최종_(3분기그룹)신한그룹2003년3분기연결현금흐름표_20031125_연결FS_FY04_3Q_다_최종_2005재무계획_최종" xfId="0"/>
    <cellStyle name="-_신한그룹2003년1분기연결CF-최종_(3분기그룹)신한그룹2003년3분기연결현금흐름표_20031125_연결FS_FY04_3Q_다_최종_2006년 재무계획_v2" xfId="0"/>
    <cellStyle name="-_신한그룹2003년1분기연결CF-최종_(3분기그룹)신한그룹2003년3분기연결현금흐름표_20031125_연결FS_FY04_3Q_다_최종_2006년 재무계획_v4_051202" xfId="0"/>
    <cellStyle name="-_신한그룹2003년1분기연결CF-최종_(3분기그룹)신한그룹2003년3분기연결현금흐름표_20031125_연결FS_FY04_3Q_다_최종_2006년 재무계획_v5_051206" xfId="0"/>
    <cellStyle name="-_신한그룹2003년1분기연결CF-최종_(3분기그룹)신한그룹2003년3분기연결현금흐름표_20031125_연결FS_FY04_3Q_다_최종_2006년 재무계획_v6_051207_최종" xfId="0"/>
    <cellStyle name="-_신한그룹2003년1분기연결CF-최종_(3분기그룹)신한그룹2003년3분기연결현금흐름표_20031125_연결FS_FY04_3Q_다_최종_보조 엑셀파일" xfId="0"/>
    <cellStyle name="-_신한그룹2003년1분기연결CF-최종_(3분기그룹)신한그룹2003년3분기연결현금흐름표_20031125_연결FS_FY04_3Q_다_최종_이사회_은행보조 엑셀파일 041209" xfId="0"/>
    <cellStyle name="-_신한그룹2003년1분기연결CF-최종_(3분기그룹)신한그룹2003년3분기연결현금흐름표_20031125_연결FS_FY04_3Q_다_최종_이사회_은행보조 엑셀파일 041213" xfId="0"/>
    <cellStyle name="-_신한그룹2003년1분기연결CF-최종_(3분기그룹)신한그룹2003년3분기연결현금흐름표_20031125_연결FS_FY04_3Q_다_최종_이사회_은행보조 엑셀파일 041215" xfId="0"/>
    <cellStyle name="-_신한그룹2003년1분기연결CF-최종_(3분기그룹)신한그룹2003년3분기연결현금흐름표_20031125_연결FS_FY04_3Q_다_최종_이사회_은행보조 엑셀파일 051121" xfId="0"/>
    <cellStyle name="-_신한그룹2003년1분기연결CF-최종_(3분기그룹)신한그룹2003년3분기연결현금흐름표_20031125_연결FS_FY04_3Q_다_최종_이사회_은행보조 엑셀파일 051213(이승우)" xfId="0"/>
    <cellStyle name="-_신한그룹2003년1분기연결CF-최종_(3분기그룹)신한그룹2003년3분기연결현금흐름표_20031125_연결FS_FY04_3Q_다_최종_회사별사업계획반영사항정리_이재근" xfId="0"/>
    <cellStyle name="-_신한그룹2003년1분기연결CF-최종_(3분기그룹)신한그룹2003년3분기연결현금흐름표_20031125_이사회_은행보조 엑셀파일 041209" xfId="0"/>
    <cellStyle name="-_신한그룹2003년1분기연결CF-최종_(3분기그룹)신한그룹2003년3분기연결현금흐름표_20031125_이사회_은행보조 엑셀파일 041213" xfId="0"/>
    <cellStyle name="-_신한그룹2003년1분기연결CF-최종_(3분기그룹)신한그룹2003년3분기연결현금흐름표_20031125_이사회_은행보조 엑셀파일 041215" xfId="0"/>
    <cellStyle name="-_신한그룹2003년1분기연결CF-최종_(3분기그룹)신한그룹2003년3분기연결현금흐름표_20031125_이사회_은행보조 엑셀파일 051121" xfId="0"/>
    <cellStyle name="-_신한그룹2003년1분기연결CF-최종_(3분기그룹)신한그룹2003년3분기연결현금흐름표_20031125_이사회_은행보조 엑셀파일 051213(이승우)" xfId="0"/>
    <cellStyle name="-_신한그룹2003년1분기연결CF-최종_(3분기그룹)신한그룹2003년3분기연결현금흐름표_20031125_회사별사업계획반영사항정리_이재근" xfId="0"/>
    <cellStyle name="-_신한그룹2003년1분기연결CF-최종_1. 결산보고서_2004년상반기_최종_8월5일(매크로제거,모듈세부내역포함)" xfId="0"/>
    <cellStyle name="-_신한그룹2003년1분기연결CF-최종_1. 결산보고서_2004년상반기_최종_8월5일(매크로제거,모듈세부내역포함)_ 유형자산" xfId="0"/>
    <cellStyle name="-_신한그룹2003년1분기연결CF-최종_1. 결산보고서_2004년상반기_최종_8월5일(매크로제거,모듈세부내역포함)_2005_1분기결산보고서working" xfId="0"/>
    <cellStyle name="-_신한그룹2003년1분기연결CF-최종_1. 결산보고서_2004년상반기_최종_8월5일(매크로제거,모듈세부내역포함)_2005_1분기결산보고서working_2006년 재무계획_v2" xfId="0"/>
    <cellStyle name="-_신한그룹2003년1분기연결CF-최종_1. 결산보고서_2004년상반기_최종_8월5일(매크로제거,모듈세부내역포함)_2005_1분기결산보고서working_2006년 재무계획_v4_051202" xfId="0"/>
    <cellStyle name="-_신한그룹2003년1분기연결CF-최종_1. 결산보고서_2004년상반기_최종_8월5일(매크로제거,모듈세부내역포함)_2005_1분기결산보고서working_2006년 재무계획_v5_051206" xfId="0"/>
    <cellStyle name="-_신한그룹2003년1분기연결CF-최종_1. 결산보고서_2004년상반기_최종_8월5일(매크로제거,모듈세부내역포함)_2005_1분기결산보고서working_2006년 재무계획_v6_051207_최종" xfId="0"/>
    <cellStyle name="-_신한그룹2003년1분기연결CF-최종_1. 결산보고서_2004년상반기_최종_8월5일(매크로제거,모듈세부내역포함)_2005_1분기결산보고서working_회사별사업계획반영사항정리_이재근" xfId="0"/>
    <cellStyle name="-_신한그룹2003년1분기연결CF-최종_1. 결산보고서_2004년상반기_최종_8월5일(매크로제거,모듈세부내역포함)_2005_기말결산보고서_0109_1" xfId="0"/>
    <cellStyle name="-_신한그룹2003년1분기연결CF-최종_1. 결산보고서_2004년상반기_최종_8월5일(매크로제거,모듈세부내역포함)_2005재무계획_최종" xfId="0"/>
    <cellStyle name="-_신한그룹2003년1분기연결CF-최종_1. 결산보고서_2004년상반기_최종_8월5일(매크로제거,모듈세부내역포함)_200603_기말결산보고서_0410_2" xfId="0"/>
    <cellStyle name="-_신한그룹2003년1분기연결CF-최종_1. 결산보고서_2004년상반기_최종_8월5일(매크로제거,모듈세부내역포함)_200603_기말결산보고서_0411" xfId="0"/>
    <cellStyle name="-_신한그룹2003년1분기연결CF-최종_1. 결산보고서_2004년상반기_최종_8월5일(매크로제거,모듈세부내역포함)_200603_기말결산보고서_0412" xfId="0"/>
    <cellStyle name="-_신한그룹2003년1분기연결CF-최종_1. 결산보고서_2004년상반기_최종_8월5일(매크로제거,모듈세부내역포함)_200603_기말결산보고서_0417_01" xfId="0"/>
    <cellStyle name="-_신한그룹2003년1분기연결CF-최종_1. 결산보고서_2004년상반기_최종_8월5일(매크로제거,모듈세부내역포함)_2006년 재무계획_v2" xfId="0"/>
    <cellStyle name="-_신한그룹2003년1분기연결CF-최종_1. 결산보고서_2004년상반기_최종_8월5일(매크로제거,모듈세부내역포함)_2006년 재무계획_v4_051202" xfId="0"/>
    <cellStyle name="-_신한그룹2003년1분기연결CF-최종_1. 결산보고서_2004년상반기_최종_8월5일(매크로제거,모듈세부내역포함)_2006년 재무계획_v5_051206" xfId="0"/>
    <cellStyle name="-_신한그룹2003년1분기연결CF-최종_1. 결산보고서_2004년상반기_최종_8월5일(매크로제거,모듈세부내역포함)_2006년 재무계획_v6_051207_최종" xfId="0"/>
    <cellStyle name="-_신한그룹2003년1분기연결CF-최종_1. 결산보고서_2004년상반기_최종_8월5일(매크로제거,모듈세부내역포함)_AI미지급금" xfId="0"/>
    <cellStyle name="-_신한그룹2003년1분기연결CF-최종_1. 결산보고서_2004년상반기_최종_8월5일(매크로제거,모듈세부내역포함)_무형자산" xfId="0"/>
    <cellStyle name="-_신한그룹2003년1분기연결CF-최종_1. 결산보고서_2004년상반기_최종_8월5일(매크로제거,모듈세부내역포함)_보조 엑셀파일" xfId="0"/>
    <cellStyle name="-_신한그룹2003년1분기연결CF-최종_1. 결산보고서_2004년상반기_최종_8월5일(매크로제거,모듈세부내역포함)_이사회_은행보조 엑셀파일 041209" xfId="0"/>
    <cellStyle name="-_신한그룹2003년1분기연결CF-최종_1. 결산보고서_2004년상반기_최종_8월5일(매크로제거,모듈세부내역포함)_이사회_은행보조 엑셀파일 041213" xfId="0"/>
    <cellStyle name="-_신한그룹2003년1분기연결CF-최종_1. 결산보고서_2004년상반기_최종_8월5일(매크로제거,모듈세부내역포함)_이사회_은행보조 엑셀파일 041215" xfId="0"/>
    <cellStyle name="-_신한그룹2003년1분기연결CF-최종_1. 결산보고서_2004년상반기_최종_8월5일(매크로제거,모듈세부내역포함)_이사회_은행보조 엑셀파일 051121" xfId="0"/>
    <cellStyle name="-_신한그룹2003년1분기연결CF-최종_1. 결산보고서_2004년상반기_최종_8월5일(매크로제거,모듈세부내역포함)_이사회_은행보조 엑셀파일 051213(이승우)" xfId="0"/>
    <cellStyle name="-_신한그룹2003년1분기연결CF-최종_1. 결산보고서_2004년상반기_최종_8월5일(매크로제거,모듈세부내역포함)_지주BS" xfId="0"/>
    <cellStyle name="-_신한그룹2003년1분기연결CF-최종_1. 결산보고서_2004년상반기_최종_8월5일(매크로제거,모듈세부내역포함)_지주BS_2006년 재무계획_v2" xfId="0"/>
    <cellStyle name="-_신한그룹2003년1분기연결CF-최종_1. 결산보고서_2004년상반기_최종_8월5일(매크로제거,모듈세부내역포함)_지주BS_2006년 재무계획_v4_051202" xfId="0"/>
    <cellStyle name="-_신한그룹2003년1분기연결CF-최종_1. 결산보고서_2004년상반기_최종_8월5일(매크로제거,모듈세부내역포함)_지주BS_2006년 재무계획_v5_051206" xfId="0"/>
    <cellStyle name="-_신한그룹2003년1분기연결CF-최종_1. 결산보고서_2004년상반기_최종_8월5일(매크로제거,모듈세부내역포함)_지주BS_2006년 재무계획_v6_051207_최종" xfId="0"/>
    <cellStyle name="-_신한그룹2003년1분기연결CF-최종_1. 결산보고서_2004년상반기_최종_8월5일(매크로제거,모듈세부내역포함)_지주BS_회사별사업계획반영사항정리_이재근" xfId="0"/>
    <cellStyle name="-_신한그룹2003년1분기연결CF-최종_1. 결산보고서_2004년상반기_최종_8월5일(매크로제거,모듈세부내역포함)_지주IS " xfId="0"/>
    <cellStyle name="-_신한그룹2003년1분기연결CF-최종_1. 결산보고서_2004년상반기_최종_8월5일(매크로제거,모듈세부내역포함)_지주IS _2006년 재무계획_v2" xfId="0"/>
    <cellStyle name="-_신한그룹2003년1분기연결CF-최종_1. 결산보고서_2004년상반기_최종_8월5일(매크로제거,모듈세부내역포함)_지주IS _2006년 재무계획_v4_051202" xfId="0"/>
    <cellStyle name="-_신한그룹2003년1분기연결CF-최종_1. 결산보고서_2004년상반기_최종_8월5일(매크로제거,모듈세부내역포함)_지주IS _2006년 재무계획_v5_051206" xfId="0"/>
    <cellStyle name="-_신한그룹2003년1분기연결CF-최종_1. 결산보고서_2004년상반기_최종_8월5일(매크로제거,모듈세부내역포함)_지주IS _2006년 재무계획_v6_051207_최종" xfId="0"/>
    <cellStyle name="-_신한그룹2003년1분기연결CF-최종_1. 결산보고서_2004년상반기_최종_8월5일(매크로제거,모듈세부내역포함)_지주IS _회사별사업계획반영사항정리_이재근" xfId="0"/>
    <cellStyle name="-_신한그룹2003년1분기연결CF-최종_1. 결산보고서_2004년상반기_최종_8월5일(매크로제거,모듈세부내역포함)_회사별사업계획반영사항정리_이재근" xfId="0"/>
    <cellStyle name="-_신한그룹2003년1분기연결CF-최종_1분기 조흥연결 cash flow" xfId="0"/>
    <cellStyle name="-_신한그룹2003년1분기연결CF-최종_1분기 조흥연결 cash flow_1. 결산보고서_2004년상반기_최종_8월5일(매크로제거,모듈세부내역포함)" xfId="0"/>
    <cellStyle name="-_신한그룹2003년1분기연결CF-최종_1분기 조흥연결 cash flow_1. 결산보고서_2004년상반기_최종_8월5일(매크로제거,모듈세부내역포함)_ 유형자산" xfId="0"/>
    <cellStyle name="-_신한그룹2003년1분기연결CF-최종_1분기 조흥연결 cash flow_1. 결산보고서_2004년상반기_최종_8월5일(매크로제거,모듈세부내역포함)_2005_1분기결산보고서working" xfId="0"/>
    <cellStyle name="-_신한그룹2003년1분기연결CF-최종_1분기 조흥연결 cash flow_1. 결산보고서_2004년상반기_최종_8월5일(매크로제거,모듈세부내역포함)_2005_1분기결산보고서working_2006년 재무계획_v2" xfId="0"/>
    <cellStyle name="-_신한그룹2003년1분기연결CF-최종_1분기 조흥연결 cash flow_1. 결산보고서_2004년상반기_최종_8월5일(매크로제거,모듈세부내역포함)_2005_1분기결산보고서working_2006년 재무계획_v4_051202" xfId="0"/>
    <cellStyle name="-_신한그룹2003년1분기연결CF-최종_1분기 조흥연결 cash flow_1. 결산보고서_2004년상반기_최종_8월5일(매크로제거,모듈세부내역포함)_2005_1분기결산보고서working_2006년 재무계획_v5_051206" xfId="0"/>
    <cellStyle name="-_신한그룹2003년1분기연결CF-최종_1분기 조흥연결 cash flow_1. 결산보고서_2004년상반기_최종_8월5일(매크로제거,모듈세부내역포함)_2005_1분기결산보고서working_2006년 재무계획_v6_051207_최종" xfId="0"/>
    <cellStyle name="-_신한그룹2003년1분기연결CF-최종_1분기 조흥연결 cash flow_1. 결산보고서_2004년상반기_최종_8월5일(매크로제거,모듈세부내역포함)_2005_1분기결산보고서working_회사별사업계획반영사항정리_이재근" xfId="0"/>
    <cellStyle name="-_신한그룹2003년1분기연결CF-최종_1분기 조흥연결 cash flow_1. 결산보고서_2004년상반기_최종_8월5일(매크로제거,모듈세부내역포함)_2005_기말결산보고서_0109_1" xfId="0"/>
    <cellStyle name="-_신한그룹2003년1분기연결CF-최종_1분기 조흥연결 cash flow_1. 결산보고서_2004년상반기_최종_8월5일(매크로제거,모듈세부내역포함)_2005재무계획_최종" xfId="0"/>
    <cellStyle name="-_신한그룹2003년1분기연결CF-최종_1분기 조흥연결 cash flow_1. 결산보고서_2004년상반기_최종_8월5일(매크로제거,모듈세부내역포함)_200603_기말결산보고서_0410_2" xfId="0"/>
    <cellStyle name="-_신한그룹2003년1분기연결CF-최종_1분기 조흥연결 cash flow_1. 결산보고서_2004년상반기_최종_8월5일(매크로제거,모듈세부내역포함)_200603_기말결산보고서_0411" xfId="0"/>
    <cellStyle name="-_신한그룹2003년1분기연결CF-최종_1분기 조흥연결 cash flow_1. 결산보고서_2004년상반기_최종_8월5일(매크로제거,모듈세부내역포함)_200603_기말결산보고서_0412" xfId="0"/>
    <cellStyle name="-_신한그룹2003년1분기연결CF-최종_1분기 조흥연결 cash flow_1. 결산보고서_2004년상반기_최종_8월5일(매크로제거,모듈세부내역포함)_200603_기말결산보고서_0417_01" xfId="0"/>
    <cellStyle name="-_신한그룹2003년1분기연결CF-최종_1분기 조흥연결 cash flow_1. 결산보고서_2004년상반기_최종_8월5일(매크로제거,모듈세부내역포함)_2006년 재무계획_v2" xfId="0"/>
    <cellStyle name="-_신한그룹2003년1분기연결CF-최종_1분기 조흥연결 cash flow_1. 결산보고서_2004년상반기_최종_8월5일(매크로제거,모듈세부내역포함)_2006년 재무계획_v4_051202" xfId="0"/>
    <cellStyle name="-_신한그룹2003년1분기연결CF-최종_1분기 조흥연결 cash flow_1. 결산보고서_2004년상반기_최종_8월5일(매크로제거,모듈세부내역포함)_2006년 재무계획_v5_051206" xfId="0"/>
    <cellStyle name="-_신한그룹2003년1분기연결CF-최종_1분기 조흥연결 cash flow_1. 결산보고서_2004년상반기_최종_8월5일(매크로제거,모듈세부내역포함)_2006년 재무계획_v6_051207_최종" xfId="0"/>
    <cellStyle name="-_신한그룹2003년1분기연결CF-최종_1분기 조흥연결 cash flow_1. 결산보고서_2004년상반기_최종_8월5일(매크로제거,모듈세부내역포함)_AI미지급금" xfId="0"/>
    <cellStyle name="-_신한그룹2003년1분기연결CF-최종_1분기 조흥연결 cash flow_1. 결산보고서_2004년상반기_최종_8월5일(매크로제거,모듈세부내역포함)_무형자산" xfId="0"/>
    <cellStyle name="-_신한그룹2003년1분기연결CF-최종_1분기 조흥연결 cash flow_1. 결산보고서_2004년상반기_최종_8월5일(매크로제거,모듈세부내역포함)_보조 엑셀파일" xfId="0"/>
    <cellStyle name="-_신한그룹2003년1분기연결CF-최종_1분기 조흥연결 cash flow_1. 결산보고서_2004년상반기_최종_8월5일(매크로제거,모듈세부내역포함)_이사회_은행보조 엑셀파일 041209" xfId="0"/>
    <cellStyle name="-_신한그룹2003년1분기연결CF-최종_1분기 조흥연결 cash flow_1. 결산보고서_2004년상반기_최종_8월5일(매크로제거,모듈세부내역포함)_이사회_은행보조 엑셀파일 041213" xfId="0"/>
    <cellStyle name="-_신한그룹2003년1분기연결CF-최종_1분기 조흥연결 cash flow_1. 결산보고서_2004년상반기_최종_8월5일(매크로제거,모듈세부내역포함)_이사회_은행보조 엑셀파일 041215" xfId="0"/>
    <cellStyle name="-_신한그룹2003년1분기연결CF-최종_1분기 조흥연결 cash flow_1. 결산보고서_2004년상반기_최종_8월5일(매크로제거,모듈세부내역포함)_이사회_은행보조 엑셀파일 051121" xfId="0"/>
    <cellStyle name="-_신한그룹2003년1분기연결CF-최종_1분기 조흥연결 cash flow_1. 결산보고서_2004년상반기_최종_8월5일(매크로제거,모듈세부내역포함)_이사회_은행보조 엑셀파일 051213(이승우)" xfId="0"/>
    <cellStyle name="-_신한그룹2003년1분기연결CF-최종_1분기 조흥연결 cash flow_1. 결산보고서_2004년상반기_최종_8월5일(매크로제거,모듈세부내역포함)_지주BS" xfId="0"/>
    <cellStyle name="-_신한그룹2003년1분기연결CF-최종_1분기 조흥연결 cash flow_1. 결산보고서_2004년상반기_최종_8월5일(매크로제거,모듈세부내역포함)_지주BS_2006년 재무계획_v2" xfId="0"/>
    <cellStyle name="-_신한그룹2003년1분기연결CF-최종_1분기 조흥연결 cash flow_1. 결산보고서_2004년상반기_최종_8월5일(매크로제거,모듈세부내역포함)_지주BS_2006년 재무계획_v4_051202" xfId="0"/>
    <cellStyle name="-_신한그룹2003년1분기연결CF-최종_1분기 조흥연결 cash flow_1. 결산보고서_2004년상반기_최종_8월5일(매크로제거,모듈세부내역포함)_지주BS_2006년 재무계획_v5_051206" xfId="0"/>
    <cellStyle name="-_신한그룹2003년1분기연결CF-최종_1분기 조흥연결 cash flow_1. 결산보고서_2004년상반기_최종_8월5일(매크로제거,모듈세부내역포함)_지주BS_2006년 재무계획_v6_051207_최종" xfId="0"/>
    <cellStyle name="-_신한그룹2003년1분기연결CF-최종_1분기 조흥연결 cash flow_1. 결산보고서_2004년상반기_최종_8월5일(매크로제거,모듈세부내역포함)_지주BS_회사별사업계획반영사항정리_이재근" xfId="0"/>
    <cellStyle name="-_신한그룹2003년1분기연결CF-최종_1분기 조흥연결 cash flow_1. 결산보고서_2004년상반기_최종_8월5일(매크로제거,모듈세부내역포함)_지주IS " xfId="0"/>
    <cellStyle name="-_신한그룹2003년1분기연결CF-최종_1분기 조흥연결 cash flow_1. 결산보고서_2004년상반기_최종_8월5일(매크로제거,모듈세부내역포함)_지주IS _2006년 재무계획_v2" xfId="0"/>
    <cellStyle name="-_신한그룹2003년1분기연결CF-최종_1분기 조흥연결 cash flow_1. 결산보고서_2004년상반기_최종_8월5일(매크로제거,모듈세부내역포함)_지주IS _2006년 재무계획_v4_051202" xfId="0"/>
    <cellStyle name="-_신한그룹2003년1분기연결CF-최종_1분기 조흥연결 cash flow_1. 결산보고서_2004년상반기_최종_8월5일(매크로제거,모듈세부내역포함)_지주IS _2006년 재무계획_v5_051206" xfId="0"/>
    <cellStyle name="-_신한그룹2003년1분기연결CF-최종_1분기 조흥연결 cash flow_1. 결산보고서_2004년상반기_최종_8월5일(매크로제거,모듈세부내역포함)_지주IS _2006년 재무계획_v6_051207_최종" xfId="0"/>
    <cellStyle name="-_신한그룹2003년1분기연결CF-최종_1분기 조흥연결 cash flow_1. 결산보고서_2004년상반기_최종_8월5일(매크로제거,모듈세부내역포함)_지주IS _회사별사업계획반영사항정리_이재근" xfId="0"/>
    <cellStyle name="-_신한그룹2003년1분기연결CF-최종_1분기 조흥연결 cash flow_1. 결산보고서_2004년상반기_최종_8월5일(매크로제거,모듈세부내역포함)_회사별사업계획반영사항정리_이재근" xfId="0"/>
    <cellStyle name="-_신한그룹2003년1분기연결CF-최종_1분기 조흥연결 cash flow_2004년3분기결산보고서_Final" xfId="0"/>
    <cellStyle name="-_신한그룹2003년1분기연결CF-최종_1분기 조흥연결 cash flow_2004년3분기결산보고서_Final_ 유형자산" xfId="0"/>
    <cellStyle name="-_신한그룹2003년1분기연결CF-최종_1분기 조흥연결 cash flow_2004년3분기결산보고서_Final_2005_1분기결산보고서working" xfId="0"/>
    <cellStyle name="-_신한그룹2003년1분기연결CF-최종_1분기 조흥연결 cash flow_2004년3분기결산보고서_Final_2005_1분기결산보고서working_2006년 재무계획_v2" xfId="0"/>
    <cellStyle name="-_신한그룹2003년1분기연결CF-최종_1분기 조흥연결 cash flow_2004년3분기결산보고서_Final_2005_1분기결산보고서working_2006년 재무계획_v4_051202" xfId="0"/>
    <cellStyle name="-_신한그룹2003년1분기연결CF-최종_1분기 조흥연결 cash flow_2004년3분기결산보고서_Final_2005_1분기결산보고서working_2006년 재무계획_v5_051206" xfId="0"/>
    <cellStyle name="-_신한그룹2003년1분기연결CF-최종_1분기 조흥연결 cash flow_2004년3분기결산보고서_Final_2005_1분기결산보고서working_2006년 재무계획_v6_051207_최종" xfId="0"/>
    <cellStyle name="-_신한그룹2003년1분기연결CF-최종_1분기 조흥연결 cash flow_2004년3분기결산보고서_Final_2005_1분기결산보고서working_회사별사업계획반영사항정리_이재근" xfId="0"/>
    <cellStyle name="-_신한그룹2003년1분기연결CF-최종_1분기 조흥연결 cash flow_2004년3분기결산보고서_Final_2005_기말결산보고서_0109_1" xfId="0"/>
    <cellStyle name="-_신한그룹2003년1분기연결CF-최종_1분기 조흥연결 cash flow_2004년3분기결산보고서_Final_2005재무계획_최종" xfId="0"/>
    <cellStyle name="-_신한그룹2003년1분기연결CF-최종_1분기 조흥연결 cash flow_2004년3분기결산보고서_Final_200603_기말결산보고서_0410_2" xfId="0"/>
    <cellStyle name="-_신한그룹2003년1분기연결CF-최종_1분기 조흥연결 cash flow_2004년3분기결산보고서_Final_200603_기말결산보고서_0411" xfId="0"/>
    <cellStyle name="-_신한그룹2003년1분기연결CF-최종_1분기 조흥연결 cash flow_2004년3분기결산보고서_Final_200603_기말결산보고서_0412" xfId="0"/>
    <cellStyle name="-_신한그룹2003년1분기연결CF-최종_1분기 조흥연결 cash flow_2004년3분기결산보고서_Final_200603_기말결산보고서_0417_01" xfId="0"/>
    <cellStyle name="-_신한그룹2003년1분기연결CF-최종_1분기 조흥연결 cash flow_2004년3분기결산보고서_Final_2006년 재무계획_v2" xfId="0"/>
    <cellStyle name="-_신한그룹2003년1분기연결CF-최종_1분기 조흥연결 cash flow_2004년3분기결산보고서_Final_2006년 재무계획_v4_051202" xfId="0"/>
    <cellStyle name="-_신한그룹2003년1분기연결CF-최종_1분기 조흥연결 cash flow_2004년3분기결산보고서_Final_2006년 재무계획_v5_051206" xfId="0"/>
    <cellStyle name="-_신한그룹2003년1분기연결CF-최종_1분기 조흥연결 cash flow_2004년3분기결산보고서_Final_2006년 재무계획_v6_051207_최종" xfId="0"/>
    <cellStyle name="-_신한그룹2003년1분기연결CF-최종_1분기 조흥연결 cash flow_2004년3분기결산보고서_Final_AI미지급금" xfId="0"/>
    <cellStyle name="-_신한그룹2003년1분기연결CF-최종_1분기 조흥연결 cash flow_2004년3분기결산보고서_Final_무형자산" xfId="0"/>
    <cellStyle name="-_신한그룹2003년1분기연결CF-최종_1분기 조흥연결 cash flow_2004년3분기결산보고서_Final_보조 엑셀파일" xfId="0"/>
    <cellStyle name="-_신한그룹2003년1분기연결CF-최종_1분기 조흥연결 cash flow_2004년3분기결산보고서_Final_이사회_은행보조 엑셀파일 041209" xfId="0"/>
    <cellStyle name="-_신한그룹2003년1분기연결CF-최종_1분기 조흥연결 cash flow_2004년3분기결산보고서_Final_이사회_은행보조 엑셀파일 041213" xfId="0"/>
    <cellStyle name="-_신한그룹2003년1분기연결CF-최종_1분기 조흥연결 cash flow_2004년3분기결산보고서_Final_이사회_은행보조 엑셀파일 041215" xfId="0"/>
    <cellStyle name="-_신한그룹2003년1분기연결CF-최종_1분기 조흥연결 cash flow_2004년3분기결산보고서_Final_이사회_은행보조 엑셀파일 051121" xfId="0"/>
    <cellStyle name="-_신한그룹2003년1분기연결CF-최종_1분기 조흥연결 cash flow_2004년3분기결산보고서_Final_이사회_은행보조 엑셀파일 051213(이승우)" xfId="0"/>
    <cellStyle name="-_신한그룹2003년1분기연결CF-최종_1분기 조흥연결 cash flow_2004년3분기결산보고서_Final_지주BS" xfId="0"/>
    <cellStyle name="-_신한그룹2003년1분기연결CF-최종_1분기 조흥연결 cash flow_2004년3분기결산보고서_Final_지주BS_2006년 재무계획_v2" xfId="0"/>
    <cellStyle name="-_신한그룹2003년1분기연결CF-최종_1분기 조흥연결 cash flow_2004년3분기결산보고서_Final_지주BS_2006년 재무계획_v4_051202" xfId="0"/>
    <cellStyle name="-_신한그룹2003년1분기연결CF-최종_1분기 조흥연결 cash flow_2004년3분기결산보고서_Final_지주BS_2006년 재무계획_v5_051206" xfId="0"/>
    <cellStyle name="-_신한그룹2003년1분기연결CF-최종_1분기 조흥연결 cash flow_2004년3분기결산보고서_Final_지주BS_2006년 재무계획_v6_051207_최종" xfId="0"/>
    <cellStyle name="-_신한그룹2003년1분기연결CF-최종_1분기 조흥연결 cash flow_2004년3분기결산보고서_Final_지주BS_회사별사업계획반영사항정리_이재근" xfId="0"/>
    <cellStyle name="-_신한그룹2003년1분기연결CF-최종_1분기 조흥연결 cash flow_2004년3분기결산보고서_Final_지주IS " xfId="0"/>
    <cellStyle name="-_신한그룹2003년1분기연결CF-최종_1분기 조흥연결 cash flow_2004년3분기결산보고서_Final_지주IS _2006년 재무계획_v2" xfId="0"/>
    <cellStyle name="-_신한그룹2003년1분기연결CF-최종_1분기 조흥연결 cash flow_2004년3분기결산보고서_Final_지주IS _2006년 재무계획_v4_051202" xfId="0"/>
    <cellStyle name="-_신한그룹2003년1분기연결CF-최종_1분기 조흥연결 cash flow_2004년3분기결산보고서_Final_지주IS _2006년 재무계획_v5_051206" xfId="0"/>
    <cellStyle name="-_신한그룹2003년1분기연결CF-최종_1분기 조흥연결 cash flow_2004년3분기결산보고서_Final_지주IS _2006년 재무계획_v6_051207_최종" xfId="0"/>
    <cellStyle name="-_신한그룹2003년1분기연결CF-최종_1분기 조흥연결 cash flow_2004년3분기결산보고서_Final_지주IS _회사별사업계획반영사항정리_이재근" xfId="0"/>
    <cellStyle name="-_신한그룹2003년1분기연결CF-최종_1분기 조흥연결 cash flow_2004년3분기결산보고서_Final_회사별사업계획반영사항정리_이재근" xfId="0"/>
    <cellStyle name="-_신한그룹2003년1분기연결CF-최종_1분기 조흥연결 cash flow_2005재무계획_최종" xfId="0"/>
    <cellStyle name="-_신한그룹2003년1분기연결CF-최종_1분기 조흥연결 cash flow_2006년 재무계획_v2" xfId="0"/>
    <cellStyle name="-_신한그룹2003년1분기연결CF-최종_1분기 조흥연결 cash flow_2006년 재무계획_v4_051202" xfId="0"/>
    <cellStyle name="-_신한그룹2003년1분기연결CF-최종_1분기 조흥연결 cash flow_2006년 재무계획_v5_051206" xfId="0"/>
    <cellStyle name="-_신한그룹2003년1분기연결CF-최종_1분기 조흥연결 cash flow_2006년 재무계획_v6_051207_최종" xfId="0"/>
    <cellStyle name="-_신한그룹2003년1분기연결CF-최종_1분기 조흥연결 cash flow_보조 엑셀파일" xfId="0"/>
    <cellStyle name="-_신한그룹2003년1분기연결CF-최종_1분기 조흥연결 cash flow_연결FS_FY04_3Q_다_최종" xfId="0"/>
    <cellStyle name="-_신한그룹2003년1분기연결CF-최종_1분기 조흥연결 cash flow_연결FS_FY04_3Q_다_최종_2005재무계획_최종" xfId="0"/>
    <cellStyle name="-_신한그룹2003년1분기연결CF-최종_1분기 조흥연결 cash flow_연결FS_FY04_3Q_다_최종_2006년 재무계획_v2" xfId="0"/>
    <cellStyle name="-_신한그룹2003년1분기연결CF-최종_1분기 조흥연결 cash flow_연결FS_FY04_3Q_다_최종_2006년 재무계획_v4_051202" xfId="0"/>
    <cellStyle name="-_신한그룹2003년1분기연결CF-최종_1분기 조흥연결 cash flow_연결FS_FY04_3Q_다_최종_2006년 재무계획_v5_051206" xfId="0"/>
    <cellStyle name="-_신한그룹2003년1분기연결CF-최종_1분기 조흥연결 cash flow_연결FS_FY04_3Q_다_최종_2006년 재무계획_v6_051207_최종" xfId="0"/>
    <cellStyle name="-_신한그룹2003년1분기연결CF-최종_1분기 조흥연결 cash flow_연결FS_FY04_3Q_다_최종_보조 엑셀파일" xfId="0"/>
    <cellStyle name="-_신한그룹2003년1분기연결CF-최종_1분기 조흥연결 cash flow_연결FS_FY04_3Q_다_최종_이사회_은행보조 엑셀파일 041209" xfId="0"/>
    <cellStyle name="-_신한그룹2003년1분기연결CF-최종_1분기 조흥연결 cash flow_연결FS_FY04_3Q_다_최종_이사회_은행보조 엑셀파일 041213" xfId="0"/>
    <cellStyle name="-_신한그룹2003년1분기연결CF-최종_1분기 조흥연결 cash flow_연결FS_FY04_3Q_다_최종_이사회_은행보조 엑셀파일 041215" xfId="0"/>
    <cellStyle name="-_신한그룹2003년1분기연결CF-최종_1분기 조흥연결 cash flow_연결FS_FY04_3Q_다_최종_이사회_은행보조 엑셀파일 051121" xfId="0"/>
    <cellStyle name="-_신한그룹2003년1분기연결CF-최종_1분기 조흥연결 cash flow_연결FS_FY04_3Q_다_최종_이사회_은행보조 엑셀파일 051213(이승우)" xfId="0"/>
    <cellStyle name="-_신한그룹2003년1분기연결CF-최종_1분기 조흥연결 cash flow_연결FS_FY04_3Q_다_최종_회사별사업계획반영사항정리_이재근" xfId="0"/>
    <cellStyle name="-_신한그룹2003년1분기연결CF-최종_1분기 조흥연결 cash flow_이사회_은행보조 엑셀파일 041209" xfId="0"/>
    <cellStyle name="-_신한그룹2003년1분기연결CF-최종_1분기 조흥연결 cash flow_이사회_은행보조 엑셀파일 041213" xfId="0"/>
    <cellStyle name="-_신한그룹2003년1분기연결CF-최종_1분기 조흥연결 cash flow_이사회_은행보조 엑셀파일 041215" xfId="0"/>
    <cellStyle name="-_신한그룹2003년1분기연결CF-최종_1분기 조흥연결 cash flow_이사회_은행보조 엑셀파일 051121" xfId="0"/>
    <cellStyle name="-_신한그룹2003년1분기연결CF-최종_1분기 조흥연결 cash flow_이사회_은행보조 엑셀파일 051213(이승우)" xfId="0"/>
    <cellStyle name="-_신한그룹2003년1분기연결CF-최종_1분기 조흥연결 cash flow_회사별사업계획반영사항정리_이재근" xfId="0"/>
    <cellStyle name="-_신한그룹2003년1분기연결CF-최종_2003연결현금흐름표_040226" xfId="0"/>
    <cellStyle name="-_신한그룹2003년1분기연결CF-최종_2003연결현금흐름표_040226_1. 결산보고서_2004년상반기_최종_8월5일(매크로제거,모듈세부내역포함)" xfId="0"/>
    <cellStyle name="-_신한그룹2003년1분기연결CF-최종_2003연결현금흐름표_040226_1. 결산보고서_2004년상반기_최종_8월5일(매크로제거,모듈세부내역포함)_ 유형자산" xfId="0"/>
    <cellStyle name="-_신한그룹2003년1분기연결CF-최종_2003연결현금흐름표_040226_1. 결산보고서_2004년상반기_최종_8월5일(매크로제거,모듈세부내역포함)_2005_1분기결산보고서working" xfId="0"/>
    <cellStyle name="-_신한그룹2003년1분기연결CF-최종_2003연결현금흐름표_040226_1. 결산보고서_2004년상반기_최종_8월5일(매크로제거,모듈세부내역포함)_2005_1분기결산보고서working_2006년 재무계획_v2" xfId="0"/>
    <cellStyle name="-_신한그룹2003년1분기연결CF-최종_2003연결현금흐름표_040226_1. 결산보고서_2004년상반기_최종_8월5일(매크로제거,모듈세부내역포함)_2005_1분기결산보고서working_2006년 재무계획_v4_051202" xfId="0"/>
    <cellStyle name="-_신한그룹2003년1분기연결CF-최종_2003연결현금흐름표_040226_1. 결산보고서_2004년상반기_최종_8월5일(매크로제거,모듈세부내역포함)_2005_1분기결산보고서working_2006년 재무계획_v5_051206" xfId="0"/>
    <cellStyle name="-_신한그룹2003년1분기연결CF-최종_2003연결현금흐름표_040226_1. 결산보고서_2004년상반기_최종_8월5일(매크로제거,모듈세부내역포함)_2005_1분기결산보고서working_2006년 재무계획_v6_051207_최종" xfId="0"/>
    <cellStyle name="-_신한그룹2003년1분기연결CF-최종_2003연결현금흐름표_040226_1. 결산보고서_2004년상반기_최종_8월5일(매크로제거,모듈세부내역포함)_2005_1분기결산보고서working_회사별사업계획반영사항정리_이재근" xfId="0"/>
    <cellStyle name="-_신한그룹2003년1분기연결CF-최종_2003연결현금흐름표_040226_1. 결산보고서_2004년상반기_최종_8월5일(매크로제거,모듈세부내역포함)_2005_기말결산보고서_0109_1" xfId="0"/>
    <cellStyle name="-_신한그룹2003년1분기연결CF-최종_2003연결현금흐름표_040226_1. 결산보고서_2004년상반기_최종_8월5일(매크로제거,모듈세부내역포함)_2005재무계획_최종" xfId="0"/>
    <cellStyle name="-_신한그룹2003년1분기연결CF-최종_2003연결현금흐름표_040226_1. 결산보고서_2004년상반기_최종_8월5일(매크로제거,모듈세부내역포함)_200603_기말결산보고서_0410_2" xfId="0"/>
    <cellStyle name="-_신한그룹2003년1분기연결CF-최종_2003연결현금흐름표_040226_1. 결산보고서_2004년상반기_최종_8월5일(매크로제거,모듈세부내역포함)_200603_기말결산보고서_0411" xfId="0"/>
    <cellStyle name="-_신한그룹2003년1분기연결CF-최종_2003연결현금흐름표_040226_1. 결산보고서_2004년상반기_최종_8월5일(매크로제거,모듈세부내역포함)_200603_기말결산보고서_0412" xfId="0"/>
    <cellStyle name="-_신한그룹2003년1분기연결CF-최종_2003연결현금흐름표_040226_1. 결산보고서_2004년상반기_최종_8월5일(매크로제거,모듈세부내역포함)_200603_기말결산보고서_0417_01" xfId="0"/>
    <cellStyle name="-_신한그룹2003년1분기연결CF-최종_2003연결현금흐름표_040226_1. 결산보고서_2004년상반기_최종_8월5일(매크로제거,모듈세부내역포함)_2006년 재무계획_v2" xfId="0"/>
    <cellStyle name="-_신한그룹2003년1분기연결CF-최종_2003연결현금흐름표_040226_1. 결산보고서_2004년상반기_최종_8월5일(매크로제거,모듈세부내역포함)_2006년 재무계획_v4_051202" xfId="0"/>
    <cellStyle name="-_신한그룹2003년1분기연결CF-최종_2003연결현금흐름표_040226_1. 결산보고서_2004년상반기_최종_8월5일(매크로제거,모듈세부내역포함)_2006년 재무계획_v5_051206" xfId="0"/>
    <cellStyle name="-_신한그룹2003년1분기연결CF-최종_2003연결현금흐름표_040226_1. 결산보고서_2004년상반기_최종_8월5일(매크로제거,모듈세부내역포함)_2006년 재무계획_v6_051207_최종" xfId="0"/>
    <cellStyle name="-_신한그룹2003년1분기연결CF-최종_2003연결현금흐름표_040226_1. 결산보고서_2004년상반기_최종_8월5일(매크로제거,모듈세부내역포함)_AI미지급금" xfId="0"/>
    <cellStyle name="-_신한그룹2003년1분기연결CF-최종_2003연결현금흐름표_040226_1. 결산보고서_2004년상반기_최종_8월5일(매크로제거,모듈세부내역포함)_무형자산" xfId="0"/>
    <cellStyle name="-_신한그룹2003년1분기연결CF-최종_2003연결현금흐름표_040226_1. 결산보고서_2004년상반기_최종_8월5일(매크로제거,모듈세부내역포함)_보조 엑셀파일" xfId="0"/>
    <cellStyle name="-_신한그룹2003년1분기연결CF-최종_2003연결현금흐름표_040226_1. 결산보고서_2004년상반기_최종_8월5일(매크로제거,모듈세부내역포함)_이사회_은행보조 엑셀파일 041209" xfId="0"/>
    <cellStyle name="-_신한그룹2003년1분기연결CF-최종_2003연결현금흐름표_040226_1. 결산보고서_2004년상반기_최종_8월5일(매크로제거,모듈세부내역포함)_이사회_은행보조 엑셀파일 041213" xfId="0"/>
    <cellStyle name="-_신한그룹2003년1분기연결CF-최종_2003연결현금흐름표_040226_1. 결산보고서_2004년상반기_최종_8월5일(매크로제거,모듈세부내역포함)_이사회_은행보조 엑셀파일 041215" xfId="0"/>
    <cellStyle name="-_신한그룹2003년1분기연결CF-최종_2003연결현금흐름표_040226_1. 결산보고서_2004년상반기_최종_8월5일(매크로제거,모듈세부내역포함)_이사회_은행보조 엑셀파일 051121" xfId="0"/>
    <cellStyle name="-_신한그룹2003년1분기연결CF-최종_2003연결현금흐름표_040226_1. 결산보고서_2004년상반기_최종_8월5일(매크로제거,모듈세부내역포함)_이사회_은행보조 엑셀파일 051213(이승우)" xfId="0"/>
    <cellStyle name="-_신한그룹2003년1분기연결CF-최종_2003연결현금흐름표_040226_1. 결산보고서_2004년상반기_최종_8월5일(매크로제거,모듈세부내역포함)_지주BS" xfId="0"/>
    <cellStyle name="-_신한그룹2003년1분기연결CF-최종_2003연결현금흐름표_040226_1. 결산보고서_2004년상반기_최종_8월5일(매크로제거,모듈세부내역포함)_지주BS_2006년 재무계획_v2" xfId="0"/>
    <cellStyle name="-_신한그룹2003년1분기연결CF-최종_2003연결현금흐름표_040226_1. 결산보고서_2004년상반기_최종_8월5일(매크로제거,모듈세부내역포함)_지주BS_2006년 재무계획_v4_051202" xfId="0"/>
    <cellStyle name="-_신한그룹2003년1분기연결CF-최종_2003연결현금흐름표_040226_1. 결산보고서_2004년상반기_최종_8월5일(매크로제거,모듈세부내역포함)_지주BS_2006년 재무계획_v5_051206" xfId="0"/>
    <cellStyle name="-_신한그룹2003년1분기연결CF-최종_2003연결현금흐름표_040226_1. 결산보고서_2004년상반기_최종_8월5일(매크로제거,모듈세부내역포함)_지주BS_2006년 재무계획_v6_051207_최종" xfId="0"/>
    <cellStyle name="-_신한그룹2003년1분기연결CF-최종_2003연결현금흐름표_040226_1. 결산보고서_2004년상반기_최종_8월5일(매크로제거,모듈세부내역포함)_지주BS_회사별사업계획반영사항정리_이재근" xfId="0"/>
    <cellStyle name="-_신한그룹2003년1분기연결CF-최종_2003연결현금흐름표_040226_1. 결산보고서_2004년상반기_최종_8월5일(매크로제거,모듈세부내역포함)_지주IS " xfId="0"/>
    <cellStyle name="-_신한그룹2003년1분기연결CF-최종_2003연결현금흐름표_040226_1. 결산보고서_2004년상반기_최종_8월5일(매크로제거,모듈세부내역포함)_지주IS _2006년 재무계획_v2" xfId="0"/>
    <cellStyle name="-_신한그룹2003년1분기연결CF-최종_2003연결현금흐름표_040226_1. 결산보고서_2004년상반기_최종_8월5일(매크로제거,모듈세부내역포함)_지주IS _2006년 재무계획_v4_051202" xfId="0"/>
    <cellStyle name="-_신한그룹2003년1분기연결CF-최종_2003연결현금흐름표_040226_1. 결산보고서_2004년상반기_최종_8월5일(매크로제거,모듈세부내역포함)_지주IS _2006년 재무계획_v5_051206" xfId="0"/>
    <cellStyle name="-_신한그룹2003년1분기연결CF-최종_2003연결현금흐름표_040226_1. 결산보고서_2004년상반기_최종_8월5일(매크로제거,모듈세부내역포함)_지주IS _2006년 재무계획_v6_051207_최종" xfId="0"/>
    <cellStyle name="-_신한그룹2003년1분기연결CF-최종_2003연결현금흐름표_040226_1. 결산보고서_2004년상반기_최종_8월5일(매크로제거,모듈세부내역포함)_지주IS _회사별사업계획반영사항정리_이재근" xfId="0"/>
    <cellStyle name="-_신한그룹2003년1분기연결CF-최종_2003연결현금흐름표_040226_1. 결산보고서_2004년상반기_최종_8월5일(매크로제거,모듈세부내역포함)_회사별사업계획반영사항정리_이재근" xfId="0"/>
    <cellStyle name="-_신한그룹2003년1분기연결CF-최종_2003연결현금흐름표_040226_2004년3분기결산보고서_Final" xfId="0"/>
    <cellStyle name="-_신한그룹2003년1분기연결CF-최종_2003연결현금흐름표_040226_2004년3분기결산보고서_Final_ 유형자산" xfId="0"/>
    <cellStyle name="-_신한그룹2003년1분기연결CF-최종_2003연결현금흐름표_040226_2004년3분기결산보고서_Final_2005_1분기결산보고서working" xfId="0"/>
    <cellStyle name="-_신한그룹2003년1분기연결CF-최종_2003연결현금흐름표_040226_2004년3분기결산보고서_Final_2005_1분기결산보고서working_2006년 재무계획_v2" xfId="0"/>
    <cellStyle name="-_신한그룹2003년1분기연결CF-최종_2003연결현금흐름표_040226_2004년3분기결산보고서_Final_2005_1분기결산보고서working_2006년 재무계획_v4_051202" xfId="0"/>
    <cellStyle name="-_신한그룹2003년1분기연결CF-최종_2003연결현금흐름표_040226_2004년3분기결산보고서_Final_2005_1분기결산보고서working_2006년 재무계획_v5_051206" xfId="0"/>
    <cellStyle name="-_신한그룹2003년1분기연결CF-최종_2003연결현금흐름표_040226_2004년3분기결산보고서_Final_2005_1분기결산보고서working_2006년 재무계획_v6_051207_최종" xfId="0"/>
    <cellStyle name="-_신한그룹2003년1분기연결CF-최종_2003연결현금흐름표_040226_2004년3분기결산보고서_Final_2005_1분기결산보고서working_회사별사업계획반영사항정리_이재근" xfId="0"/>
    <cellStyle name="-_신한그룹2003년1분기연결CF-최종_2003연결현금흐름표_040226_2004년3분기결산보고서_Final_2005_기말결산보고서_0109_1" xfId="0"/>
    <cellStyle name="-_신한그룹2003년1분기연결CF-최종_2003연결현금흐름표_040226_2004년3분기결산보고서_Final_2005재무계획_최종" xfId="0"/>
    <cellStyle name="-_신한그룹2003년1분기연결CF-최종_2003연결현금흐름표_040226_2004년3분기결산보고서_Final_200603_기말결산보고서_0410_2" xfId="0"/>
    <cellStyle name="-_신한그룹2003년1분기연결CF-최종_2003연결현금흐름표_040226_2004년3분기결산보고서_Final_200603_기말결산보고서_0411" xfId="0"/>
    <cellStyle name="-_신한그룹2003년1분기연결CF-최종_2003연결현금흐름표_040226_2004년3분기결산보고서_Final_200603_기말결산보고서_0412" xfId="0"/>
    <cellStyle name="-_신한그룹2003년1분기연결CF-최종_2003연결현금흐름표_040226_2004년3분기결산보고서_Final_200603_기말결산보고서_0417_01" xfId="0"/>
    <cellStyle name="-_신한그룹2003년1분기연결CF-최종_2003연결현금흐름표_040226_2004년3분기결산보고서_Final_2006년 재무계획_v2" xfId="0"/>
    <cellStyle name="-_신한그룹2003년1분기연결CF-최종_2003연결현금흐름표_040226_2004년3분기결산보고서_Final_2006년 재무계획_v4_051202" xfId="0"/>
    <cellStyle name="-_신한그룹2003년1분기연결CF-최종_2003연결현금흐름표_040226_2004년3분기결산보고서_Final_2006년 재무계획_v5_051206" xfId="0"/>
    <cellStyle name="-_신한그룹2003년1분기연결CF-최종_2003연결현금흐름표_040226_2004년3분기결산보고서_Final_2006년 재무계획_v6_051207_최종" xfId="0"/>
    <cellStyle name="-_신한그룹2003년1분기연결CF-최종_2003연결현금흐름표_040226_2004년3분기결산보고서_Final_AI미지급금" xfId="0"/>
    <cellStyle name="-_신한그룹2003년1분기연결CF-최종_2003연결현금흐름표_040226_2004년3분기결산보고서_Final_무형자산" xfId="0"/>
    <cellStyle name="-_신한그룹2003년1분기연결CF-최종_2003연결현금흐름표_040226_2004년3분기결산보고서_Final_보조 엑셀파일" xfId="0"/>
    <cellStyle name="-_신한그룹2003년1분기연결CF-최종_2003연결현금흐름표_040226_2004년3분기결산보고서_Final_이사회_은행보조 엑셀파일 041209" xfId="0"/>
    <cellStyle name="-_신한그룹2003년1분기연결CF-최종_2003연결현금흐름표_040226_2004년3분기결산보고서_Final_이사회_은행보조 엑셀파일 041213" xfId="0"/>
    <cellStyle name="-_신한그룹2003년1분기연결CF-최종_2003연결현금흐름표_040226_2004년3분기결산보고서_Final_이사회_은행보조 엑셀파일 041215" xfId="0"/>
    <cellStyle name="-_신한그룹2003년1분기연결CF-최종_2003연결현금흐름표_040226_2004년3분기결산보고서_Final_이사회_은행보조 엑셀파일 051121" xfId="0"/>
    <cellStyle name="-_신한그룹2003년1분기연결CF-최종_2003연결현금흐름표_040226_2004년3분기결산보고서_Final_이사회_은행보조 엑셀파일 051213(이승우)" xfId="0"/>
    <cellStyle name="-_신한그룹2003년1분기연결CF-최종_2003연결현금흐름표_040226_2004년3분기결산보고서_Final_지주BS" xfId="0"/>
    <cellStyle name="-_신한그룹2003년1분기연결CF-최종_2003연결현금흐름표_040226_2004년3분기결산보고서_Final_지주BS_2006년 재무계획_v2" xfId="0"/>
    <cellStyle name="-_신한그룹2003년1분기연결CF-최종_2003연결현금흐름표_040226_2004년3분기결산보고서_Final_지주BS_2006년 재무계획_v4_051202" xfId="0"/>
    <cellStyle name="-_신한그룹2003년1분기연결CF-최종_2003연결현금흐름표_040226_2004년3분기결산보고서_Final_지주BS_2006년 재무계획_v5_051206" xfId="0"/>
    <cellStyle name="-_신한그룹2003년1분기연결CF-최종_2003연결현금흐름표_040226_2004년3분기결산보고서_Final_지주BS_2006년 재무계획_v6_051207_최종" xfId="0"/>
    <cellStyle name="-_신한그룹2003년1분기연결CF-최종_2003연결현금흐름표_040226_2004년3분기결산보고서_Final_지주BS_회사별사업계획반영사항정리_이재근" xfId="0"/>
    <cellStyle name="-_신한그룹2003년1분기연결CF-최종_2003연결현금흐름표_040226_2004년3분기결산보고서_Final_지주IS " xfId="0"/>
    <cellStyle name="-_신한그룹2003년1분기연결CF-최종_2003연결현금흐름표_040226_2004년3분기결산보고서_Final_지주IS _2006년 재무계획_v2" xfId="0"/>
    <cellStyle name="-_신한그룹2003년1분기연결CF-최종_2003연결현금흐름표_040226_2004년3분기결산보고서_Final_지주IS _2006년 재무계획_v4_051202" xfId="0"/>
    <cellStyle name="-_신한그룹2003년1분기연결CF-최종_2003연결현금흐름표_040226_2004년3분기결산보고서_Final_지주IS _2006년 재무계획_v5_051206" xfId="0"/>
    <cellStyle name="-_신한그룹2003년1분기연결CF-최종_2003연결현금흐름표_040226_2004년3분기결산보고서_Final_지주IS _2006년 재무계획_v6_051207_최종" xfId="0"/>
    <cellStyle name="-_신한그룹2003년1분기연결CF-최종_2003연결현금흐름표_040226_2004년3분기결산보고서_Final_지주IS _회사별사업계획반영사항정리_이재근" xfId="0"/>
    <cellStyle name="-_신한그룹2003년1분기연결CF-최종_2003연결현금흐름표_040226_2004년3분기결산보고서_Final_회사별사업계획반영사항정리_이재근" xfId="0"/>
    <cellStyle name="-_신한그룹2003년1분기연결CF-최종_2003연결현금흐름표_040226_2005재무계획_최종" xfId="0"/>
    <cellStyle name="-_신한그룹2003년1분기연결CF-최종_2003연결현금흐름표_040226_2006년 재무계획_v2" xfId="0"/>
    <cellStyle name="-_신한그룹2003년1분기연결CF-최종_2003연결현금흐름표_040226_2006년 재무계획_v4_051202" xfId="0"/>
    <cellStyle name="-_신한그룹2003년1분기연결CF-최종_2003연결현금흐름표_040226_2006년 재무계획_v5_051206" xfId="0"/>
    <cellStyle name="-_신한그룹2003년1분기연결CF-최종_2003연결현금흐름표_040226_2006년 재무계획_v6_051207_최종" xfId="0"/>
    <cellStyle name="-_신한그룹2003년1분기연결CF-최종_2003연결현금흐름표_040226_보조 엑셀파일" xfId="0"/>
    <cellStyle name="-_신한그룹2003년1분기연결CF-최종_2003연결현금흐름표_040226_연결FS_FY04_3Q_다_최종" xfId="0"/>
    <cellStyle name="-_신한그룹2003년1분기연결CF-최종_2003연결현금흐름표_040226_연결FS_FY04_3Q_다_최종_2005재무계획_최종" xfId="0"/>
    <cellStyle name="-_신한그룹2003년1분기연결CF-최종_2003연결현금흐름표_040226_연결FS_FY04_3Q_다_최종_2006년 재무계획_v2" xfId="0"/>
    <cellStyle name="-_신한그룹2003년1분기연결CF-최종_2003연결현금흐름표_040226_연결FS_FY04_3Q_다_최종_2006년 재무계획_v4_051202" xfId="0"/>
    <cellStyle name="-_신한그룹2003년1분기연결CF-최종_2003연결현금흐름표_040226_연결FS_FY04_3Q_다_최종_2006년 재무계획_v5_051206" xfId="0"/>
    <cellStyle name="-_신한그룹2003년1분기연결CF-최종_2003연결현금흐름표_040226_연결FS_FY04_3Q_다_최종_2006년 재무계획_v6_051207_최종" xfId="0"/>
    <cellStyle name="-_신한그룹2003년1분기연결CF-최종_2003연결현금흐름표_040226_연결FS_FY04_3Q_다_최종_보조 엑셀파일" xfId="0"/>
    <cellStyle name="-_신한그룹2003년1분기연결CF-최종_2003연결현금흐름표_040226_연결FS_FY04_3Q_다_최종_이사회_은행보조 엑셀파일 041209" xfId="0"/>
    <cellStyle name="-_신한그룹2003년1분기연결CF-최종_2003연결현금흐름표_040226_연결FS_FY04_3Q_다_최종_이사회_은행보조 엑셀파일 041213" xfId="0"/>
    <cellStyle name="-_신한그룹2003년1분기연결CF-최종_2003연결현금흐름표_040226_연결FS_FY04_3Q_다_최종_이사회_은행보조 엑셀파일 041215" xfId="0"/>
    <cellStyle name="-_신한그룹2003년1분기연결CF-최종_2003연결현금흐름표_040226_연결FS_FY04_3Q_다_최종_이사회_은행보조 엑셀파일 051121" xfId="0"/>
    <cellStyle name="-_신한그룹2003년1분기연결CF-최종_2003연결현금흐름표_040226_연결FS_FY04_3Q_다_최종_이사회_은행보조 엑셀파일 051213(이승우)" xfId="0"/>
    <cellStyle name="-_신한그룹2003년1분기연결CF-최종_2003연결현금흐름표_040226_연결FS_FY04_3Q_다_최종_회사별사업계획반영사항정리_이재근" xfId="0"/>
    <cellStyle name="-_신한그룹2003년1분기연결CF-최종_2003연결현금흐름표_040226_이사회_은행보조 엑셀파일 041209" xfId="0"/>
    <cellStyle name="-_신한그룹2003년1분기연결CF-최종_2003연결현금흐름표_040226_이사회_은행보조 엑셀파일 041213" xfId="0"/>
    <cellStyle name="-_신한그룹2003년1분기연결CF-최종_2003연결현금흐름표_040226_이사회_은행보조 엑셀파일 041215" xfId="0"/>
    <cellStyle name="-_신한그룹2003년1분기연결CF-최종_2003연결현금흐름표_040226_이사회_은행보조 엑셀파일 051121" xfId="0"/>
    <cellStyle name="-_신한그룹2003년1분기연결CF-최종_2003연결현금흐름표_040226_이사회_은행보조 엑셀파일 051213(이승우)" xfId="0"/>
    <cellStyle name="-_신한그룹2003년1분기연결CF-최종_2003연결현금흐름표_040226_회사별사업계획반영사항정리_이재근" xfId="0"/>
    <cellStyle name="-_신한그룹2003년1분기연결CF-최종_2004년1분기연결현금흐름표(신한캐피탈)-박주영-" xfId="0"/>
    <cellStyle name="-_신한그룹2003년1분기연결CF-최종_2004년1분기연결현금흐름표(신한캐피탈)-박주영-_1. 결산보고서_2004년상반기_최종_8월5일(매크로제거,모듈세부내역포함)" xfId="0"/>
    <cellStyle name="-_신한그룹2003년1분기연결CF-최종_2004년1분기연결현금흐름표(신한캐피탈)-박주영-_1. 결산보고서_2004년상반기_최종_8월5일(매크로제거,모듈세부내역포함)_ 유형자산" xfId="0"/>
    <cellStyle name="-_신한그룹2003년1분기연결CF-최종_2004년1분기연결현금흐름표(신한캐피탈)-박주영-_1. 결산보고서_2004년상반기_최종_8월5일(매크로제거,모듈세부내역포함)_2005_1분기결산보고서working" xfId="0"/>
    <cellStyle name="-_신한그룹2003년1분기연결CF-최종_2004년1분기연결현금흐름표(신한캐피탈)-박주영-_1. 결산보고서_2004년상반기_최종_8월5일(매크로제거,모듈세부내역포함)_2005_1분기결산보고서working_2006년 재무계획_v2" xfId="0"/>
    <cellStyle name="-_신한그룹2003년1분기연결CF-최종_2004년1분기연결현금흐름표(신한캐피탈)-박주영-_1. 결산보고서_2004년상반기_최종_8월5일(매크로제거,모듈세부내역포함)_2005_1분기결산보고서working_2006년 재무계획_v4_051202" xfId="0"/>
    <cellStyle name="-_신한그룹2003년1분기연결CF-최종_2004년1분기연결현금흐름표(신한캐피탈)-박주영-_1. 결산보고서_2004년상반기_최종_8월5일(매크로제거,모듈세부내역포함)_2005_1분기결산보고서working_2006년 재무계획_v5_051206" xfId="0"/>
    <cellStyle name="-_신한그룹2003년1분기연결CF-최종_2004년1분기연결현금흐름표(신한캐피탈)-박주영-_1. 결산보고서_2004년상반기_최종_8월5일(매크로제거,모듈세부내역포함)_2005_1분기결산보고서working_2006년 재무계획_v6_051207_최종" xfId="0"/>
    <cellStyle name="-_신한그룹2003년1분기연결CF-최종_2004년1분기연결현금흐름표(신한캐피탈)-박주영-_1. 결산보고서_2004년상반기_최종_8월5일(매크로제거,모듈세부내역포함)_2005_1분기결산보고서working_회사별사업계획반영사항정리_이재근" xfId="0"/>
    <cellStyle name="-_신한그룹2003년1분기연결CF-최종_2004년1분기연결현금흐름표(신한캐피탈)-박주영-_1. 결산보고서_2004년상반기_최종_8월5일(매크로제거,모듈세부내역포함)_2005_기말결산보고서_0109_1" xfId="0"/>
    <cellStyle name="-_신한그룹2003년1분기연결CF-최종_2004년1분기연결현금흐름표(신한캐피탈)-박주영-_1. 결산보고서_2004년상반기_최종_8월5일(매크로제거,모듈세부내역포함)_2005재무계획_최종" xfId="0"/>
    <cellStyle name="-_신한그룹2003년1분기연결CF-최종_2004년1분기연결현금흐름표(신한캐피탈)-박주영-_1. 결산보고서_2004년상반기_최종_8월5일(매크로제거,모듈세부내역포함)_200603_기말결산보고서_0410_2" xfId="0"/>
    <cellStyle name="-_신한그룹2003년1분기연결CF-최종_2004년1분기연결현금흐름표(신한캐피탈)-박주영-_1. 결산보고서_2004년상반기_최종_8월5일(매크로제거,모듈세부내역포함)_200603_기말결산보고서_0411" xfId="0"/>
    <cellStyle name="-_신한그룹2003년1분기연결CF-최종_2004년1분기연결현금흐름표(신한캐피탈)-박주영-_1. 결산보고서_2004년상반기_최종_8월5일(매크로제거,모듈세부내역포함)_200603_기말결산보고서_0412" xfId="0"/>
    <cellStyle name="-_신한그룹2003년1분기연결CF-최종_2004년1분기연결현금흐름표(신한캐피탈)-박주영-_1. 결산보고서_2004년상반기_최종_8월5일(매크로제거,모듈세부내역포함)_200603_기말결산보고서_0417_01" xfId="0"/>
    <cellStyle name="-_신한그룹2003년1분기연결CF-최종_2004년1분기연결현금흐름표(신한캐피탈)-박주영-_1. 결산보고서_2004년상반기_최종_8월5일(매크로제거,모듈세부내역포함)_2006년 재무계획_v2" xfId="0"/>
    <cellStyle name="-_신한그룹2003년1분기연결CF-최종_2004년1분기연결현금흐름표(신한캐피탈)-박주영-_1. 결산보고서_2004년상반기_최종_8월5일(매크로제거,모듈세부내역포함)_2006년 재무계획_v4_051202" xfId="0"/>
    <cellStyle name="-_신한그룹2003년1분기연결CF-최종_2004년1분기연결현금흐름표(신한캐피탈)-박주영-_1. 결산보고서_2004년상반기_최종_8월5일(매크로제거,모듈세부내역포함)_2006년 재무계획_v5_051206" xfId="0"/>
    <cellStyle name="-_신한그룹2003년1분기연결CF-최종_2004년1분기연결현금흐름표(신한캐피탈)-박주영-_1. 결산보고서_2004년상반기_최종_8월5일(매크로제거,모듈세부내역포함)_2006년 재무계획_v6_051207_최종" xfId="0"/>
    <cellStyle name="-_신한그룹2003년1분기연결CF-최종_2004년1분기연결현금흐름표(신한캐피탈)-박주영-_1. 결산보고서_2004년상반기_최종_8월5일(매크로제거,모듈세부내역포함)_AI미지급금" xfId="0"/>
    <cellStyle name="-_신한그룹2003년1분기연결CF-최종_2004년1분기연결현금흐름표(신한캐피탈)-박주영-_1. 결산보고서_2004년상반기_최종_8월5일(매크로제거,모듈세부내역포함)_무형자산" xfId="0"/>
    <cellStyle name="-_신한그룹2003년1분기연결CF-최종_2004년1분기연결현금흐름표(신한캐피탈)-박주영-_1. 결산보고서_2004년상반기_최종_8월5일(매크로제거,모듈세부내역포함)_보조 엑셀파일" xfId="0"/>
    <cellStyle name="-_신한그룹2003년1분기연결CF-최종_2004년1분기연결현금흐름표(신한캐피탈)-박주영-_1. 결산보고서_2004년상반기_최종_8월5일(매크로제거,모듈세부내역포함)_이사회_은행보조 엑셀파일 041209" xfId="0"/>
    <cellStyle name="-_신한그룹2003년1분기연결CF-최종_2004년1분기연결현금흐름표(신한캐피탈)-박주영-_1. 결산보고서_2004년상반기_최종_8월5일(매크로제거,모듈세부내역포함)_이사회_은행보조 엑셀파일 041213" xfId="0"/>
    <cellStyle name="-_신한그룹2003년1분기연결CF-최종_2004년1분기연결현금흐름표(신한캐피탈)-박주영-_1. 결산보고서_2004년상반기_최종_8월5일(매크로제거,모듈세부내역포함)_이사회_은행보조 엑셀파일 041215" xfId="0"/>
    <cellStyle name="-_신한그룹2003년1분기연결CF-최종_2004년1분기연결현금흐름표(신한캐피탈)-박주영-_1. 결산보고서_2004년상반기_최종_8월5일(매크로제거,모듈세부내역포함)_이사회_은행보조 엑셀파일 051121" xfId="0"/>
    <cellStyle name="-_신한그룹2003년1분기연결CF-최종_2004년1분기연결현금흐름표(신한캐피탈)-박주영-_1. 결산보고서_2004년상반기_최종_8월5일(매크로제거,모듈세부내역포함)_이사회_은행보조 엑셀파일 051213(이승우)" xfId="0"/>
    <cellStyle name="-_신한그룹2003년1분기연결CF-최종_2004년1분기연결현금흐름표(신한캐피탈)-박주영-_1. 결산보고서_2004년상반기_최종_8월5일(매크로제거,모듈세부내역포함)_지주BS" xfId="0"/>
    <cellStyle name="-_신한그룹2003년1분기연결CF-최종_2004년1분기연결현금흐름표(신한캐피탈)-박주영-_1. 결산보고서_2004년상반기_최종_8월5일(매크로제거,모듈세부내역포함)_지주BS_2006년 재무계획_v2" xfId="0"/>
    <cellStyle name="-_신한그룹2003년1분기연결CF-최종_2004년1분기연결현금흐름표(신한캐피탈)-박주영-_1. 결산보고서_2004년상반기_최종_8월5일(매크로제거,모듈세부내역포함)_지주BS_2006년 재무계획_v4_051202" xfId="0"/>
    <cellStyle name="-_신한그룹2003년1분기연결CF-최종_2004년1분기연결현금흐름표(신한캐피탈)-박주영-_1. 결산보고서_2004년상반기_최종_8월5일(매크로제거,모듈세부내역포함)_지주BS_2006년 재무계획_v5_051206" xfId="0"/>
    <cellStyle name="-_신한그룹2003년1분기연결CF-최종_2004년1분기연결현금흐름표(신한캐피탈)-박주영-_1. 결산보고서_2004년상반기_최종_8월5일(매크로제거,모듈세부내역포함)_지주BS_2006년 재무계획_v6_051207_최종" xfId="0"/>
    <cellStyle name="-_신한그룹2003년1분기연결CF-최종_2004년1분기연결현금흐름표(신한캐피탈)-박주영-_1. 결산보고서_2004년상반기_최종_8월5일(매크로제거,모듈세부내역포함)_지주BS_회사별사업계획반영사항정리_이재근" xfId="0"/>
    <cellStyle name="-_신한그룹2003년1분기연결CF-최종_2004년1분기연결현금흐름표(신한캐피탈)-박주영-_1. 결산보고서_2004년상반기_최종_8월5일(매크로제거,모듈세부내역포함)_지주IS " xfId="0"/>
    <cellStyle name="-_신한그룹2003년1분기연결CF-최종_2004년1분기연결현금흐름표(신한캐피탈)-박주영-_1. 결산보고서_2004년상반기_최종_8월5일(매크로제거,모듈세부내역포함)_지주IS _2006년 재무계획_v2" xfId="0"/>
    <cellStyle name="-_신한그룹2003년1분기연결CF-최종_2004년1분기연결현금흐름표(신한캐피탈)-박주영-_1. 결산보고서_2004년상반기_최종_8월5일(매크로제거,모듈세부내역포함)_지주IS _2006년 재무계획_v4_051202" xfId="0"/>
    <cellStyle name="-_신한그룹2003년1분기연결CF-최종_2004년1분기연결현금흐름표(신한캐피탈)-박주영-_1. 결산보고서_2004년상반기_최종_8월5일(매크로제거,모듈세부내역포함)_지주IS _2006년 재무계획_v5_051206" xfId="0"/>
    <cellStyle name="-_신한그룹2003년1분기연결CF-최종_2004년1분기연결현금흐름표(신한캐피탈)-박주영-_1. 결산보고서_2004년상반기_최종_8월5일(매크로제거,모듈세부내역포함)_지주IS _2006년 재무계획_v6_051207_최종" xfId="0"/>
    <cellStyle name="-_신한그룹2003년1분기연결CF-최종_2004년1분기연결현금흐름표(신한캐피탈)-박주영-_1. 결산보고서_2004년상반기_최종_8월5일(매크로제거,모듈세부내역포함)_지주IS _회사별사업계획반영사항정리_이재근" xfId="0"/>
    <cellStyle name="-_신한그룹2003년1분기연결CF-최종_2004년1분기연결현금흐름표(신한캐피탈)-박주영-_1. 결산보고서_2004년상반기_최종_8월5일(매크로제거,모듈세부내역포함)_회사별사업계획반영사항정리_이재근" xfId="0"/>
    <cellStyle name="-_신한그룹2003년1분기연결CF-최종_2004년1분기연결현금흐름표(신한캐피탈)-박주영-_2004년3분기결산보고서_Final" xfId="0"/>
    <cellStyle name="-_신한그룹2003년1분기연결CF-최종_2004년1분기연결현금흐름표(신한캐피탈)-박주영-_2004년3분기결산보고서_Final_ 유형자산" xfId="0"/>
    <cellStyle name="-_신한그룹2003년1분기연결CF-최종_2004년1분기연결현금흐름표(신한캐피탈)-박주영-_2004년3분기결산보고서_Final_2005_1분기결산보고서working" xfId="0"/>
    <cellStyle name="-_신한그룹2003년1분기연결CF-최종_2004년1분기연결현금흐름표(신한캐피탈)-박주영-_2004년3분기결산보고서_Final_2005_1분기결산보고서working_2006년 재무계획_v2" xfId="0"/>
    <cellStyle name="-_신한그룹2003년1분기연결CF-최종_2004년1분기연결현금흐름표(신한캐피탈)-박주영-_2004년3분기결산보고서_Final_2005_1분기결산보고서working_2006년 재무계획_v4_051202" xfId="0"/>
    <cellStyle name="-_신한그룹2003년1분기연결CF-최종_2004년1분기연결현금흐름표(신한캐피탈)-박주영-_2004년3분기결산보고서_Final_2005_1분기결산보고서working_2006년 재무계획_v5_051206" xfId="0"/>
    <cellStyle name="-_신한그룹2003년1분기연결CF-최종_2004년1분기연결현금흐름표(신한캐피탈)-박주영-_2004년3분기결산보고서_Final_2005_1분기결산보고서working_2006년 재무계획_v6_051207_최종" xfId="0"/>
    <cellStyle name="-_신한그룹2003년1분기연결CF-최종_2004년1분기연결현금흐름표(신한캐피탈)-박주영-_2004년3분기결산보고서_Final_2005_1분기결산보고서working_회사별사업계획반영사항정리_이재근" xfId="0"/>
    <cellStyle name="-_신한그룹2003년1분기연결CF-최종_2004년1분기연결현금흐름표(신한캐피탈)-박주영-_2004년3분기결산보고서_Final_2005_기말결산보고서_0109_1" xfId="0"/>
    <cellStyle name="-_신한그룹2003년1분기연결CF-최종_2004년1분기연결현금흐름표(신한캐피탈)-박주영-_2004년3분기결산보고서_Final_2005재무계획_최종" xfId="0"/>
    <cellStyle name="-_신한그룹2003년1분기연결CF-최종_2004년1분기연결현금흐름표(신한캐피탈)-박주영-_2004년3분기결산보고서_Final_200603_기말결산보고서_0410_2" xfId="0"/>
    <cellStyle name="-_신한그룹2003년1분기연결CF-최종_2004년1분기연결현금흐름표(신한캐피탈)-박주영-_2004년3분기결산보고서_Final_200603_기말결산보고서_0411" xfId="0"/>
    <cellStyle name="-_신한그룹2003년1분기연결CF-최종_2004년1분기연결현금흐름표(신한캐피탈)-박주영-_2004년3분기결산보고서_Final_200603_기말결산보고서_0412" xfId="0"/>
    <cellStyle name="-_신한그룹2003년1분기연결CF-최종_2004년1분기연결현금흐름표(신한캐피탈)-박주영-_2004년3분기결산보고서_Final_200603_기말결산보고서_0417_01" xfId="0"/>
    <cellStyle name="-_신한그룹2003년1분기연결CF-최종_2004년1분기연결현금흐름표(신한캐피탈)-박주영-_2004년3분기결산보고서_Final_2006년 재무계획_v2" xfId="0"/>
    <cellStyle name="-_신한그룹2003년1분기연결CF-최종_2004년1분기연결현금흐름표(신한캐피탈)-박주영-_2004년3분기결산보고서_Final_2006년 재무계획_v4_051202" xfId="0"/>
    <cellStyle name="-_신한그룹2003년1분기연결CF-최종_2004년1분기연결현금흐름표(신한캐피탈)-박주영-_2004년3분기결산보고서_Final_2006년 재무계획_v5_051206" xfId="0"/>
    <cellStyle name="-_신한그룹2003년1분기연결CF-최종_2004년1분기연결현금흐름표(신한캐피탈)-박주영-_2004년3분기결산보고서_Final_2006년 재무계획_v6_051207_최종" xfId="0"/>
    <cellStyle name="-_신한그룹2003년1분기연결CF-최종_2004년1분기연결현금흐름표(신한캐피탈)-박주영-_2004년3분기결산보고서_Final_AI미지급금" xfId="0"/>
    <cellStyle name="-_신한그룹2003년1분기연결CF-최종_2004년1분기연결현금흐름표(신한캐피탈)-박주영-_2004년3분기결산보고서_Final_무형자산" xfId="0"/>
    <cellStyle name="-_신한그룹2003년1분기연결CF-최종_2004년1분기연결현금흐름표(신한캐피탈)-박주영-_2004년3분기결산보고서_Final_보조 엑셀파일" xfId="0"/>
    <cellStyle name="-_신한그룹2003년1분기연결CF-최종_2004년1분기연결현금흐름표(신한캐피탈)-박주영-_2004년3분기결산보고서_Final_이사회_은행보조 엑셀파일 041209" xfId="0"/>
    <cellStyle name="-_신한그룹2003년1분기연결CF-최종_2004년1분기연결현금흐름표(신한캐피탈)-박주영-_2004년3분기결산보고서_Final_이사회_은행보조 엑셀파일 041213" xfId="0"/>
    <cellStyle name="-_신한그룹2003년1분기연결CF-최종_2004년1분기연결현금흐름표(신한캐피탈)-박주영-_2004년3분기결산보고서_Final_이사회_은행보조 엑셀파일 041215" xfId="0"/>
    <cellStyle name="-_신한그룹2003년1분기연결CF-최종_2004년1분기연결현금흐름표(신한캐피탈)-박주영-_2004년3분기결산보고서_Final_이사회_은행보조 엑셀파일 051121" xfId="0"/>
    <cellStyle name="-_신한그룹2003년1분기연결CF-최종_2004년1분기연결현금흐름표(신한캐피탈)-박주영-_2004년3분기결산보고서_Final_이사회_은행보조 엑셀파일 051213(이승우)" xfId="0"/>
    <cellStyle name="-_신한그룹2003년1분기연결CF-최종_2004년1분기연결현금흐름표(신한캐피탈)-박주영-_2004년3분기결산보고서_Final_지주BS" xfId="0"/>
    <cellStyle name="-_신한그룹2003년1분기연결CF-최종_2004년1분기연결현금흐름표(신한캐피탈)-박주영-_2004년3분기결산보고서_Final_지주BS_2006년 재무계획_v2" xfId="0"/>
    <cellStyle name="-_신한그룹2003년1분기연결CF-최종_2004년1분기연결현금흐름표(신한캐피탈)-박주영-_2004년3분기결산보고서_Final_지주BS_2006년 재무계획_v4_051202" xfId="0"/>
    <cellStyle name="-_신한그룹2003년1분기연결CF-최종_2004년1분기연결현금흐름표(신한캐피탈)-박주영-_2004년3분기결산보고서_Final_지주BS_2006년 재무계획_v5_051206" xfId="0"/>
    <cellStyle name="-_신한그룹2003년1분기연결CF-최종_2004년1분기연결현금흐름표(신한캐피탈)-박주영-_2004년3분기결산보고서_Final_지주BS_2006년 재무계획_v6_051207_최종" xfId="0"/>
    <cellStyle name="-_신한그룹2003년1분기연결CF-최종_2004년1분기연결현금흐름표(신한캐피탈)-박주영-_2004년3분기결산보고서_Final_지주BS_회사별사업계획반영사항정리_이재근" xfId="0"/>
    <cellStyle name="-_신한그룹2003년1분기연결CF-최종_2004년1분기연결현금흐름표(신한캐피탈)-박주영-_2004년3분기결산보고서_Final_지주IS " xfId="0"/>
    <cellStyle name="-_신한그룹2003년1분기연결CF-최종_2004년1분기연결현금흐름표(신한캐피탈)-박주영-_2004년3분기결산보고서_Final_지주IS _2006년 재무계획_v2" xfId="0"/>
    <cellStyle name="-_신한그룹2003년1분기연결CF-최종_2004년1분기연결현금흐름표(신한캐피탈)-박주영-_2004년3분기결산보고서_Final_지주IS _2006년 재무계획_v4_051202" xfId="0"/>
    <cellStyle name="-_신한그룹2003년1분기연결CF-최종_2004년1분기연결현금흐름표(신한캐피탈)-박주영-_2004년3분기결산보고서_Final_지주IS _2006년 재무계획_v5_051206" xfId="0"/>
    <cellStyle name="-_신한그룹2003년1분기연결CF-최종_2004년1분기연결현금흐름표(신한캐피탈)-박주영-_2004년3분기결산보고서_Final_지주IS _2006년 재무계획_v6_051207_최종" xfId="0"/>
    <cellStyle name="-_신한그룹2003년1분기연결CF-최종_2004년1분기연결현금흐름표(신한캐피탈)-박주영-_2004년3분기결산보고서_Final_지주IS _회사별사업계획반영사항정리_이재근" xfId="0"/>
    <cellStyle name="-_신한그룹2003년1분기연결CF-최종_2004년1분기연결현금흐름표(신한캐피탈)-박주영-_2004년3분기결산보고서_Final_회사별사업계획반영사항정리_이재근" xfId="0"/>
    <cellStyle name="-_신한그룹2003년1분기연결CF-최종_2004년1분기연결현금흐름표(신한캐피탈)-박주영-_2005재무계획_최종" xfId="0"/>
    <cellStyle name="-_신한그룹2003년1분기연결CF-최종_2004년1분기연결현금흐름표(신한캐피탈)-박주영-_2006년 재무계획_v2" xfId="0"/>
    <cellStyle name="-_신한그룹2003년1분기연결CF-최종_2004년1분기연결현금흐름표(신한캐피탈)-박주영-_2006년 재무계획_v4_051202" xfId="0"/>
    <cellStyle name="-_신한그룹2003년1분기연결CF-최종_2004년1분기연결현금흐름표(신한캐피탈)-박주영-_2006년 재무계획_v5_051206" xfId="0"/>
    <cellStyle name="-_신한그룹2003년1분기연결CF-최종_2004년1분기연결현금흐름표(신한캐피탈)-박주영-_2006년 재무계획_v6_051207_최종" xfId="0"/>
    <cellStyle name="-_신한그룹2003년1분기연결CF-최종_2004년1분기연결현금흐름표(신한캐피탈)-박주영-_보조 엑셀파일" xfId="0"/>
    <cellStyle name="-_신한그룹2003년1분기연결CF-최종_2004년1분기연결현금흐름표(신한캐피탈)-박주영-_연결FS_FY04_3Q_다_최종" xfId="0"/>
    <cellStyle name="-_신한그룹2003년1분기연결CF-최종_2004년1분기연결현금흐름표(신한캐피탈)-박주영-_연결FS_FY04_3Q_다_최종_2005재무계획_최종" xfId="0"/>
    <cellStyle name="-_신한그룹2003년1분기연결CF-최종_2004년1분기연결현금흐름표(신한캐피탈)-박주영-_연결FS_FY04_3Q_다_최종_2006년 재무계획_v2" xfId="0"/>
    <cellStyle name="-_신한그룹2003년1분기연결CF-최종_2004년1분기연결현금흐름표(신한캐피탈)-박주영-_연결FS_FY04_3Q_다_최종_2006년 재무계획_v4_051202" xfId="0"/>
    <cellStyle name="-_신한그룹2003년1분기연결CF-최종_2004년1분기연결현금흐름표(신한캐피탈)-박주영-_연결FS_FY04_3Q_다_최종_2006년 재무계획_v5_051206" xfId="0"/>
    <cellStyle name="-_신한그룹2003년1분기연결CF-최종_2004년1분기연결현금흐름표(신한캐피탈)-박주영-_연결FS_FY04_3Q_다_최종_2006년 재무계획_v6_051207_최종" xfId="0"/>
    <cellStyle name="-_신한그룹2003년1분기연결CF-최종_2004년1분기연결현금흐름표(신한캐피탈)-박주영-_연결FS_FY04_3Q_다_최종_보조 엑셀파일" xfId="0"/>
    <cellStyle name="-_신한그룹2003년1분기연결CF-최종_2004년1분기연결현금흐름표(신한캐피탈)-박주영-_연결FS_FY04_3Q_다_최종_이사회_은행보조 엑셀파일 041209" xfId="0"/>
    <cellStyle name="-_신한그룹2003년1분기연결CF-최종_2004년1분기연결현금흐름표(신한캐피탈)-박주영-_연결FS_FY04_3Q_다_최종_이사회_은행보조 엑셀파일 041213" xfId="0"/>
    <cellStyle name="-_신한그룹2003년1분기연결CF-최종_2004년1분기연결현금흐름표(신한캐피탈)-박주영-_연결FS_FY04_3Q_다_최종_이사회_은행보조 엑셀파일 041215" xfId="0"/>
    <cellStyle name="-_신한그룹2003년1분기연결CF-최종_2004년1분기연결현금흐름표(신한캐피탈)-박주영-_연결FS_FY04_3Q_다_최종_이사회_은행보조 엑셀파일 051121" xfId="0"/>
    <cellStyle name="-_신한그룹2003년1분기연결CF-최종_2004년1분기연결현금흐름표(신한캐피탈)-박주영-_연결FS_FY04_3Q_다_최종_이사회_은행보조 엑셀파일 051213(이승우)" xfId="0"/>
    <cellStyle name="-_신한그룹2003년1분기연결CF-최종_2004년1분기연결현금흐름표(신한캐피탈)-박주영-_연결FS_FY04_3Q_다_최종_회사별사업계획반영사항정리_이재근" xfId="0"/>
    <cellStyle name="-_신한그룹2003년1분기연결CF-최종_2004년1분기연결현금흐름표(신한캐피탈)-박주영-_이사회_은행보조 엑셀파일 041209" xfId="0"/>
    <cellStyle name="-_신한그룹2003년1분기연결CF-최종_2004년1분기연결현금흐름표(신한캐피탈)-박주영-_이사회_은행보조 엑셀파일 041213" xfId="0"/>
    <cellStyle name="-_신한그룹2003년1분기연결CF-최종_2004년1분기연결현금흐름표(신한캐피탈)-박주영-_이사회_은행보조 엑셀파일 041215" xfId="0"/>
    <cellStyle name="-_신한그룹2003년1분기연결CF-최종_2004년1분기연결현금흐름표(신한캐피탈)-박주영-_이사회_은행보조 엑셀파일 051121" xfId="0"/>
    <cellStyle name="-_신한그룹2003년1분기연결CF-최종_2004년1분기연결현금흐름표(신한캐피탈)-박주영-_이사회_은행보조 엑셀파일 051213(이승우)" xfId="0"/>
    <cellStyle name="-_신한그룹2003년1분기연결CF-최종_2004년1분기연결현금흐름표(신한캐피탈)-박주영-_회사별사업계획반영사항정리_이재근" xfId="0"/>
    <cellStyle name="-_신한그룹2003년1분기연결CF-최종_2004년3분기결산보고서_Final" xfId="0"/>
    <cellStyle name="-_신한그룹2003년1분기연결CF-최종_2004년3분기결산보고서_Final_ 유형자산" xfId="0"/>
    <cellStyle name="-_신한그룹2003년1분기연결CF-최종_2004년3분기결산보고서_Final_2005_1분기결산보고서working" xfId="0"/>
    <cellStyle name="-_신한그룹2003년1분기연결CF-최종_2004년3분기결산보고서_Final_2005_1분기결산보고서working_2006년 재무계획_v2" xfId="0"/>
    <cellStyle name="-_신한그룹2003년1분기연결CF-최종_2004년3분기결산보고서_Final_2005_1분기결산보고서working_2006년 재무계획_v4_051202" xfId="0"/>
    <cellStyle name="-_신한그룹2003년1분기연결CF-최종_2004년3분기결산보고서_Final_2005_1분기결산보고서working_2006년 재무계획_v5_051206" xfId="0"/>
    <cellStyle name="-_신한그룹2003년1분기연결CF-최종_2004년3분기결산보고서_Final_2005_1분기결산보고서working_2006년 재무계획_v6_051207_최종" xfId="0"/>
    <cellStyle name="-_신한그룹2003년1분기연결CF-최종_2004년3분기결산보고서_Final_2005_1분기결산보고서working_회사별사업계획반영사항정리_이재근" xfId="0"/>
    <cellStyle name="-_신한그룹2003년1분기연결CF-최종_2004년3분기결산보고서_Final_2005_기말결산보고서_0109_1" xfId="0"/>
    <cellStyle name="-_신한그룹2003년1분기연결CF-최종_2004년3분기결산보고서_Final_2005재무계획_최종" xfId="0"/>
    <cellStyle name="-_신한그룹2003년1분기연결CF-최종_2004년3분기결산보고서_Final_200603_기말결산보고서_0410_2" xfId="0"/>
    <cellStyle name="-_신한그룹2003년1분기연결CF-최종_2004년3분기결산보고서_Final_200603_기말결산보고서_0411" xfId="0"/>
    <cellStyle name="-_신한그룹2003년1분기연결CF-최종_2004년3분기결산보고서_Final_200603_기말결산보고서_0412" xfId="0"/>
    <cellStyle name="-_신한그룹2003년1분기연결CF-최종_2004년3분기결산보고서_Final_200603_기말결산보고서_0417_01" xfId="0"/>
    <cellStyle name="-_신한그룹2003년1분기연결CF-최종_2004년3분기결산보고서_Final_2006년 재무계획_v2" xfId="0"/>
    <cellStyle name="-_신한그룹2003년1분기연결CF-최종_2004년3분기결산보고서_Final_2006년 재무계획_v4_051202" xfId="0"/>
    <cellStyle name="-_신한그룹2003년1분기연결CF-최종_2004년3분기결산보고서_Final_2006년 재무계획_v5_051206" xfId="0"/>
    <cellStyle name="-_신한그룹2003년1분기연결CF-최종_2004년3분기결산보고서_Final_2006년 재무계획_v6_051207_최종" xfId="0"/>
    <cellStyle name="-_신한그룹2003년1분기연결CF-최종_2004년3분기결산보고서_Final_AI미지급금" xfId="0"/>
    <cellStyle name="-_신한그룹2003년1분기연결CF-최종_2004년3분기결산보고서_Final_무형자산" xfId="0"/>
    <cellStyle name="-_신한그룹2003년1분기연결CF-최종_2004년3분기결산보고서_Final_보조 엑셀파일" xfId="0"/>
    <cellStyle name="-_신한그룹2003년1분기연결CF-최종_2004년3분기결산보고서_Final_이사회_은행보조 엑셀파일 041209" xfId="0"/>
    <cellStyle name="-_신한그룹2003년1분기연결CF-최종_2004년3분기결산보고서_Final_이사회_은행보조 엑셀파일 041213" xfId="0"/>
    <cellStyle name="-_신한그룹2003년1분기연결CF-최종_2004년3분기결산보고서_Final_이사회_은행보조 엑셀파일 041215" xfId="0"/>
    <cellStyle name="-_신한그룹2003년1분기연결CF-최종_2004년3분기결산보고서_Final_이사회_은행보조 엑셀파일 051121" xfId="0"/>
    <cellStyle name="-_신한그룹2003년1분기연결CF-최종_2004년3분기결산보고서_Final_이사회_은행보조 엑셀파일 051213(이승우)" xfId="0"/>
    <cellStyle name="-_신한그룹2003년1분기연결CF-최종_2004년3분기결산보고서_Final_지주BS" xfId="0"/>
    <cellStyle name="-_신한그룹2003년1분기연결CF-최종_2004년3분기결산보고서_Final_지주BS_2006년 재무계획_v2" xfId="0"/>
    <cellStyle name="-_신한그룹2003년1분기연결CF-최종_2004년3분기결산보고서_Final_지주BS_2006년 재무계획_v4_051202" xfId="0"/>
    <cellStyle name="-_신한그룹2003년1분기연결CF-최종_2004년3분기결산보고서_Final_지주BS_2006년 재무계획_v5_051206" xfId="0"/>
    <cellStyle name="-_신한그룹2003년1분기연결CF-최종_2004년3분기결산보고서_Final_지주BS_2006년 재무계획_v6_051207_최종" xfId="0"/>
    <cellStyle name="-_신한그룹2003년1분기연결CF-최종_2004년3분기결산보고서_Final_지주BS_회사별사업계획반영사항정리_이재근" xfId="0"/>
    <cellStyle name="-_신한그룹2003년1분기연결CF-최종_2004년3분기결산보고서_Final_지주IS " xfId="0"/>
    <cellStyle name="-_신한그룹2003년1분기연결CF-최종_2004년3분기결산보고서_Final_지주IS _2006년 재무계획_v2" xfId="0"/>
    <cellStyle name="-_신한그룹2003년1분기연결CF-최종_2004년3분기결산보고서_Final_지주IS _2006년 재무계획_v4_051202" xfId="0"/>
    <cellStyle name="-_신한그룹2003년1분기연결CF-최종_2004년3분기결산보고서_Final_지주IS _2006년 재무계획_v5_051206" xfId="0"/>
    <cellStyle name="-_신한그룹2003년1분기연결CF-최종_2004년3분기결산보고서_Final_지주IS _2006년 재무계획_v6_051207_최종" xfId="0"/>
    <cellStyle name="-_신한그룹2003년1분기연결CF-최종_2004년3분기결산보고서_Final_지주IS _회사별사업계획반영사항정리_이재근" xfId="0"/>
    <cellStyle name="-_신한그룹2003년1분기연결CF-최종_2004년3분기결산보고서_Final_회사별사업계획반영사항정리_이재근" xfId="0"/>
    <cellStyle name="-_신한그룹2003년1분기연결CF-최종_2005재무계획_최종" xfId="0"/>
    <cellStyle name="-_신한그룹2003년1분기연결CF-최종_2006년 재무계획_v2" xfId="0"/>
    <cellStyle name="-_신한그룹2003년1분기연결CF-최종_2006년 재무계획_v4_051202" xfId="0"/>
    <cellStyle name="-_신한그룹2003년1분기연결CF-최종_2006년 재무계획_v5_051206" xfId="0"/>
    <cellStyle name="-_신한그룹2003년1분기연결CF-최종_2006년 재무계획_v6_051207_최종" xfId="0"/>
    <cellStyle name="-_신한그룹2003년1분기연결CF-최종_보조 엑셀파일" xfId="0"/>
    <cellStyle name="-_신한그룹2003년1분기연결CF-최종_연결FS_FY04_3Q_다_최종" xfId="0"/>
    <cellStyle name="-_신한그룹2003년1분기연결CF-최종_연결FS_FY04_3Q_다_최종_2005재무계획_최종" xfId="0"/>
    <cellStyle name="-_신한그룹2003년1분기연결CF-최종_연결FS_FY04_3Q_다_최종_2006년 재무계획_v2" xfId="0"/>
    <cellStyle name="-_신한그룹2003년1분기연결CF-최종_연결FS_FY04_3Q_다_최종_2006년 재무계획_v4_051202" xfId="0"/>
    <cellStyle name="-_신한그룹2003년1분기연결CF-최종_연결FS_FY04_3Q_다_최종_2006년 재무계획_v5_051206" xfId="0"/>
    <cellStyle name="-_신한그룹2003년1분기연결CF-최종_연결FS_FY04_3Q_다_최종_2006년 재무계획_v6_051207_최종" xfId="0"/>
    <cellStyle name="-_신한그룹2003년1분기연결CF-최종_연결FS_FY04_3Q_다_최종_보조 엑셀파일" xfId="0"/>
    <cellStyle name="-_신한그룹2003년1분기연결CF-최종_연결FS_FY04_3Q_다_최종_이사회_은행보조 엑셀파일 041209" xfId="0"/>
    <cellStyle name="-_신한그룹2003년1분기연결CF-최종_연결FS_FY04_3Q_다_최종_이사회_은행보조 엑셀파일 041213" xfId="0"/>
    <cellStyle name="-_신한그룹2003년1분기연결CF-최종_연결FS_FY04_3Q_다_최종_이사회_은행보조 엑셀파일 041215" xfId="0"/>
    <cellStyle name="-_신한그룹2003년1분기연결CF-최종_연결FS_FY04_3Q_다_최종_이사회_은행보조 엑셀파일 051121" xfId="0"/>
    <cellStyle name="-_신한그룹2003년1분기연결CF-최종_연결FS_FY04_3Q_다_최종_이사회_은행보조 엑셀파일 051213(이승우)" xfId="0"/>
    <cellStyle name="-_신한그룹2003년1분기연결CF-최종_연결FS_FY04_3Q_다_최종_회사별사업계획반영사항정리_이재근" xfId="0"/>
    <cellStyle name="-_신한그룹2003년1분기연결CF-최종_이사회_은행보조 엑셀파일 041209" xfId="0"/>
    <cellStyle name="-_신한그룹2003년1분기연결CF-최종_이사회_은행보조 엑셀파일 041213" xfId="0"/>
    <cellStyle name="-_신한그룹2003년1분기연결CF-최종_이사회_은행보조 엑셀파일 041215" xfId="0"/>
    <cellStyle name="-_신한그룹2003년1분기연결CF-최종_이사회_은행보조 엑셀파일 051121" xfId="0"/>
    <cellStyle name="-_신한그룹2003년1분기연결CF-최종_이사회_은행보조 엑셀파일 051213(이승우)" xfId="0"/>
    <cellStyle name="-_신한그룹2003년1분기연결CF-최종_회사별사업계획반영사항정리_이재근" xfId="0"/>
    <cellStyle name="-_연결FS_FY04_3Q_다_최종" xfId="0"/>
    <cellStyle name="-_연결FS_FY04_3Q_다_최종_2005재무계획_최종" xfId="0"/>
    <cellStyle name="-_연결FS_FY04_3Q_다_최종_2006년 재무계획_v2" xfId="0"/>
    <cellStyle name="-_연결FS_FY04_3Q_다_최종_2006년 재무계획_v4_051202" xfId="0"/>
    <cellStyle name="-_연결FS_FY04_3Q_다_최종_2006년 재무계획_v5_051206" xfId="0"/>
    <cellStyle name="-_연결FS_FY04_3Q_다_최종_2006년 재무계획_v6_051207_최종" xfId="0"/>
    <cellStyle name="-_연결FS_FY04_3Q_다_최종_보조 엑셀파일" xfId="0"/>
    <cellStyle name="-_연결FS_FY04_3Q_다_최종_이사회_은행보조 엑셀파일 041209" xfId="0"/>
    <cellStyle name="-_연결FS_FY04_3Q_다_최종_이사회_은행보조 엑셀파일 041213" xfId="0"/>
    <cellStyle name="-_연결FS_FY04_3Q_다_최종_이사회_은행보조 엑셀파일 041215" xfId="0"/>
    <cellStyle name="-_연결FS_FY04_3Q_다_최종_이사회_은행보조 엑셀파일 051121" xfId="0"/>
    <cellStyle name="-_연결FS_FY04_3Q_다_최종_이사회_은행보조 엑셀파일 051213(이승우)" xfId="0"/>
    <cellStyle name="-_연결FS_FY04_3Q_다_최종_회사별사업계획반영사항정리_이재근" xfId="0"/>
    <cellStyle name="-_영풍반기lead" xfId="0"/>
    <cellStyle name="-_영풍반기lead_유가증권조서(채권-20050930-KCM)" xfId="0"/>
    <cellStyle name="-_영풍반기lead_유가증권조서_단기매매_만기보유_20060630" xfId="0"/>
    <cellStyle name="-_유가증권조서(채권-20050930-KCM)" xfId="0"/>
    <cellStyle name="-_유가증권조서_단기매매_만기보유_20060630" xfId="0"/>
    <cellStyle name="-_이사회_은행보조 엑셀파일 041209" xfId="0"/>
    <cellStyle name="-_이사회_은행보조 엑셀파일 041213" xfId="0"/>
    <cellStyle name="-_이사회_은행보조 엑셀파일 041215" xfId="0"/>
    <cellStyle name="-_이사회_은행보조 엑셀파일 051121" xfId="0"/>
    <cellStyle name="-_이사회_은행보조 엑셀파일 051213(이승우)" xfId="0"/>
    <cellStyle name="-_잉여금처분계산서_0512 (version 1)" xfId="0"/>
    <cellStyle name="-_자회사RP_2004년 상반기_신양식" xfId="0"/>
    <cellStyle name="-_자회사RP_2004년 상반기_신양식_2006년 재무계획_v2" xfId="0"/>
    <cellStyle name="-_자회사RP_2004년 상반기_신양식_2006년 재무계획_v4_051202" xfId="0"/>
    <cellStyle name="-_자회사RP_2004년 상반기_신양식_2006년 재무계획_v5_051206" xfId="0"/>
    <cellStyle name="-_자회사RP_2004년 상반기_신양식_2006년 재무계획_v6_051207_최종" xfId="0"/>
    <cellStyle name="-_자회사RP_2004년 상반기_신양식_굿모닝신한_200409" xfId="0"/>
    <cellStyle name="-_자회사RP_2004년 상반기_신양식_굿모닝신한_200409_2006년 재무계획_v2" xfId="0"/>
    <cellStyle name="-_자회사RP_2004년 상반기_신양식_굿모닝신한_200409_2006년 재무계획_v4_051202" xfId="0"/>
    <cellStyle name="-_자회사RP_2004년 상반기_신양식_굿모닝신한_200409_2006년 재무계획_v5_051206" xfId="0"/>
    <cellStyle name="-_자회사RP_2004년 상반기_신양식_굿모닝신한_200409_2006년 재무계획_v6_051207_최종" xfId="0"/>
    <cellStyle name="-_자회사RP_2004년 상반기_신양식_굿모닝신한_200409_회사별사업계획반영사항정리_이재근" xfId="0"/>
    <cellStyle name="-_자회사RP_2004년 상반기_신양식_회사별사업계획반영사항정리_이재근" xfId="0"/>
    <cellStyle name="-_제주은행신탁계정2003년반기FS" xfId="0"/>
    <cellStyle name="-_제주은행신탁계정2003년반기FS_1. 결산보고서_2004년상반기_최종_8월5일(매크로제거,모듈세부내역포함)" xfId="0"/>
    <cellStyle name="-_제주은행신탁계정2003년반기FS_1. 결산보고서_2004년상반기_최종_8월5일(매크로제거,모듈세부내역포함)_ 유형자산" xfId="0"/>
    <cellStyle name="-_제주은행신탁계정2003년반기FS_1. 결산보고서_2004년상반기_최종_8월5일(매크로제거,모듈세부내역포함)_2005_1분기결산보고서working" xfId="0"/>
    <cellStyle name="-_제주은행신탁계정2003년반기FS_1. 결산보고서_2004년상반기_최종_8월5일(매크로제거,모듈세부내역포함)_2005_1분기결산보고서working_2006년 재무계획_v2" xfId="0"/>
    <cellStyle name="-_제주은행신탁계정2003년반기FS_1. 결산보고서_2004년상반기_최종_8월5일(매크로제거,모듈세부내역포함)_2005_1분기결산보고서working_2006년 재무계획_v4_051202" xfId="0"/>
    <cellStyle name="-_제주은행신탁계정2003년반기FS_1. 결산보고서_2004년상반기_최종_8월5일(매크로제거,모듈세부내역포함)_2005_1분기결산보고서working_2006년 재무계획_v5_051206" xfId="0"/>
    <cellStyle name="-_제주은행신탁계정2003년반기FS_1. 결산보고서_2004년상반기_최종_8월5일(매크로제거,모듈세부내역포함)_2005_1분기결산보고서working_2006년 재무계획_v6_051207_최종" xfId="0"/>
    <cellStyle name="-_제주은행신탁계정2003년반기FS_1. 결산보고서_2004년상반기_최종_8월5일(매크로제거,모듈세부내역포함)_2005_1분기결산보고서working_회사별사업계획반영사항정리_이재근" xfId="0"/>
    <cellStyle name="-_제주은행신탁계정2003년반기FS_1. 결산보고서_2004년상반기_최종_8월5일(매크로제거,모듈세부내역포함)_2005_기말결산보고서_0109_1" xfId="0"/>
    <cellStyle name="-_제주은행신탁계정2003년반기FS_1. 결산보고서_2004년상반기_최종_8월5일(매크로제거,모듈세부내역포함)_2005재무계획_최종" xfId="0"/>
    <cellStyle name="-_제주은행신탁계정2003년반기FS_1. 결산보고서_2004년상반기_최종_8월5일(매크로제거,모듈세부내역포함)_200603_기말결산보고서_0410_2" xfId="0"/>
    <cellStyle name="-_제주은행신탁계정2003년반기FS_1. 결산보고서_2004년상반기_최종_8월5일(매크로제거,모듈세부내역포함)_200603_기말결산보고서_0411" xfId="0"/>
    <cellStyle name="-_제주은행신탁계정2003년반기FS_1. 결산보고서_2004년상반기_최종_8월5일(매크로제거,모듈세부내역포함)_200603_기말결산보고서_0412" xfId="0"/>
    <cellStyle name="-_제주은행신탁계정2003년반기FS_1. 결산보고서_2004년상반기_최종_8월5일(매크로제거,모듈세부내역포함)_200603_기말결산보고서_0417_01" xfId="0"/>
    <cellStyle name="-_제주은행신탁계정2003년반기FS_1. 결산보고서_2004년상반기_최종_8월5일(매크로제거,모듈세부내역포함)_2006년 재무계획_v2" xfId="0"/>
    <cellStyle name="-_제주은행신탁계정2003년반기FS_1. 결산보고서_2004년상반기_최종_8월5일(매크로제거,모듈세부내역포함)_2006년 재무계획_v4_051202" xfId="0"/>
    <cellStyle name="-_제주은행신탁계정2003년반기FS_1. 결산보고서_2004년상반기_최종_8월5일(매크로제거,모듈세부내역포함)_2006년 재무계획_v5_051206" xfId="0"/>
    <cellStyle name="-_제주은행신탁계정2003년반기FS_1. 결산보고서_2004년상반기_최종_8월5일(매크로제거,모듈세부내역포함)_2006년 재무계획_v6_051207_최종" xfId="0"/>
    <cellStyle name="-_제주은행신탁계정2003년반기FS_1. 결산보고서_2004년상반기_최종_8월5일(매크로제거,모듈세부내역포함)_AI미지급금" xfId="0"/>
    <cellStyle name="-_제주은행신탁계정2003년반기FS_1. 결산보고서_2004년상반기_최종_8월5일(매크로제거,모듈세부내역포함)_무형자산" xfId="0"/>
    <cellStyle name="-_제주은행신탁계정2003년반기FS_1. 결산보고서_2004년상반기_최종_8월5일(매크로제거,모듈세부내역포함)_보조 엑셀파일" xfId="0"/>
    <cellStyle name="-_제주은행신탁계정2003년반기FS_1. 결산보고서_2004년상반기_최종_8월5일(매크로제거,모듈세부내역포함)_이사회_은행보조 엑셀파일 041209" xfId="0"/>
    <cellStyle name="-_제주은행신탁계정2003년반기FS_1. 결산보고서_2004년상반기_최종_8월5일(매크로제거,모듈세부내역포함)_이사회_은행보조 엑셀파일 041213" xfId="0"/>
    <cellStyle name="-_제주은행신탁계정2003년반기FS_1. 결산보고서_2004년상반기_최종_8월5일(매크로제거,모듈세부내역포함)_이사회_은행보조 엑셀파일 041215" xfId="0"/>
    <cellStyle name="-_제주은행신탁계정2003년반기FS_1. 결산보고서_2004년상반기_최종_8월5일(매크로제거,모듈세부내역포함)_이사회_은행보조 엑셀파일 051121" xfId="0"/>
    <cellStyle name="-_제주은행신탁계정2003년반기FS_1. 결산보고서_2004년상반기_최종_8월5일(매크로제거,모듈세부내역포함)_이사회_은행보조 엑셀파일 051213(이승우)" xfId="0"/>
    <cellStyle name="-_제주은행신탁계정2003년반기FS_1. 결산보고서_2004년상반기_최종_8월5일(매크로제거,모듈세부내역포함)_지주BS" xfId="0"/>
    <cellStyle name="-_제주은행신탁계정2003년반기FS_1. 결산보고서_2004년상반기_최종_8월5일(매크로제거,모듈세부내역포함)_지주BS_2006년 재무계획_v2" xfId="0"/>
    <cellStyle name="-_제주은행신탁계정2003년반기FS_1. 결산보고서_2004년상반기_최종_8월5일(매크로제거,모듈세부내역포함)_지주BS_2006년 재무계획_v4_051202" xfId="0"/>
    <cellStyle name="-_제주은행신탁계정2003년반기FS_1. 결산보고서_2004년상반기_최종_8월5일(매크로제거,모듈세부내역포함)_지주BS_2006년 재무계획_v5_051206" xfId="0"/>
    <cellStyle name="-_제주은행신탁계정2003년반기FS_1. 결산보고서_2004년상반기_최종_8월5일(매크로제거,모듈세부내역포함)_지주BS_2006년 재무계획_v6_051207_최종" xfId="0"/>
    <cellStyle name="-_제주은행신탁계정2003년반기FS_1. 결산보고서_2004년상반기_최종_8월5일(매크로제거,모듈세부내역포함)_지주BS_회사별사업계획반영사항정리_이재근" xfId="0"/>
    <cellStyle name="-_제주은행신탁계정2003년반기FS_1. 결산보고서_2004년상반기_최종_8월5일(매크로제거,모듈세부내역포함)_지주IS " xfId="0"/>
    <cellStyle name="-_제주은행신탁계정2003년반기FS_1. 결산보고서_2004년상반기_최종_8월5일(매크로제거,모듈세부내역포함)_지주IS _2006년 재무계획_v2" xfId="0"/>
    <cellStyle name="-_제주은행신탁계정2003년반기FS_1. 결산보고서_2004년상반기_최종_8월5일(매크로제거,모듈세부내역포함)_지주IS _2006년 재무계획_v4_051202" xfId="0"/>
    <cellStyle name="-_제주은행신탁계정2003년반기FS_1. 결산보고서_2004년상반기_최종_8월5일(매크로제거,모듈세부내역포함)_지주IS _2006년 재무계획_v5_051206" xfId="0"/>
    <cellStyle name="-_제주은행신탁계정2003년반기FS_1. 결산보고서_2004년상반기_최종_8월5일(매크로제거,모듈세부내역포함)_지주IS _2006년 재무계획_v6_051207_최종" xfId="0"/>
    <cellStyle name="-_제주은행신탁계정2003년반기FS_1. 결산보고서_2004년상반기_최종_8월5일(매크로제거,모듈세부내역포함)_지주IS _회사별사업계획반영사항정리_이재근" xfId="0"/>
    <cellStyle name="-_제주은행신탁계정2003년반기FS_1. 결산보고서_2004년상반기_최종_8월5일(매크로제거,모듈세부내역포함)_회사별사업계획반영사항정리_이재근" xfId="0"/>
    <cellStyle name="-_제주은행신탁계정2003년반기FS_2004년3분기결산보고서_Final" xfId="0"/>
    <cellStyle name="-_제주은행신탁계정2003년반기FS_2004년3분기결산보고서_Final_ 유형자산" xfId="0"/>
    <cellStyle name="-_제주은행신탁계정2003년반기FS_2004년3분기결산보고서_Final_2005_1분기결산보고서working" xfId="0"/>
    <cellStyle name="-_제주은행신탁계정2003년반기FS_2004년3분기결산보고서_Final_2005_1분기결산보고서working_2006년 재무계획_v2" xfId="0"/>
    <cellStyle name="-_제주은행신탁계정2003년반기FS_2004년3분기결산보고서_Final_2005_1분기결산보고서working_2006년 재무계획_v4_051202" xfId="0"/>
    <cellStyle name="-_제주은행신탁계정2003년반기FS_2004년3분기결산보고서_Final_2005_1분기결산보고서working_2006년 재무계획_v5_051206" xfId="0"/>
    <cellStyle name="-_제주은행신탁계정2003년반기FS_2004년3분기결산보고서_Final_2005_1분기결산보고서working_2006년 재무계획_v6_051207_최종" xfId="0"/>
    <cellStyle name="-_제주은행신탁계정2003년반기FS_2004년3분기결산보고서_Final_2005_1분기결산보고서working_회사별사업계획반영사항정리_이재근" xfId="0"/>
    <cellStyle name="-_제주은행신탁계정2003년반기FS_2004년3분기결산보고서_Final_2005_기말결산보고서_0109_1" xfId="0"/>
    <cellStyle name="-_제주은행신탁계정2003년반기FS_2004년3분기결산보고서_Final_2005재무계획_최종" xfId="0"/>
    <cellStyle name="-_제주은행신탁계정2003년반기FS_2004년3분기결산보고서_Final_200603_기말결산보고서_0410_2" xfId="0"/>
    <cellStyle name="-_제주은행신탁계정2003년반기FS_2004년3분기결산보고서_Final_200603_기말결산보고서_0411" xfId="0"/>
    <cellStyle name="-_제주은행신탁계정2003년반기FS_2004년3분기결산보고서_Final_200603_기말결산보고서_0412" xfId="0"/>
    <cellStyle name="-_제주은행신탁계정2003년반기FS_2004년3분기결산보고서_Final_200603_기말결산보고서_0417_01" xfId="0"/>
    <cellStyle name="-_제주은행신탁계정2003년반기FS_2004년3분기결산보고서_Final_2006년 재무계획_v2" xfId="0"/>
    <cellStyle name="-_제주은행신탁계정2003년반기FS_2004년3분기결산보고서_Final_2006년 재무계획_v4_051202" xfId="0"/>
    <cellStyle name="-_제주은행신탁계정2003년반기FS_2004년3분기결산보고서_Final_2006년 재무계획_v5_051206" xfId="0"/>
    <cellStyle name="-_제주은행신탁계정2003년반기FS_2004년3분기결산보고서_Final_2006년 재무계획_v6_051207_최종" xfId="0"/>
    <cellStyle name="-_제주은행신탁계정2003년반기FS_2004년3분기결산보고서_Final_AI미지급금" xfId="0"/>
    <cellStyle name="-_제주은행신탁계정2003년반기FS_2004년3분기결산보고서_Final_무형자산" xfId="0"/>
    <cellStyle name="-_제주은행신탁계정2003년반기FS_2004년3분기결산보고서_Final_보조 엑셀파일" xfId="0"/>
    <cellStyle name="-_제주은행신탁계정2003년반기FS_2004년3분기결산보고서_Final_이사회_은행보조 엑셀파일 041209" xfId="0"/>
    <cellStyle name="-_제주은행신탁계정2003년반기FS_2004년3분기결산보고서_Final_이사회_은행보조 엑셀파일 041213" xfId="0"/>
    <cellStyle name="-_제주은행신탁계정2003년반기FS_2004년3분기결산보고서_Final_이사회_은행보조 엑셀파일 041215" xfId="0"/>
    <cellStyle name="-_제주은행신탁계정2003년반기FS_2004년3분기결산보고서_Final_이사회_은행보조 엑셀파일 051121" xfId="0"/>
    <cellStyle name="-_제주은행신탁계정2003년반기FS_2004년3분기결산보고서_Final_이사회_은행보조 엑셀파일 051213(이승우)" xfId="0"/>
    <cellStyle name="-_제주은행신탁계정2003년반기FS_2004년3분기결산보고서_Final_지주BS" xfId="0"/>
    <cellStyle name="-_제주은행신탁계정2003년반기FS_2004년3분기결산보고서_Final_지주BS_2006년 재무계획_v2" xfId="0"/>
    <cellStyle name="-_제주은행신탁계정2003년반기FS_2004년3분기결산보고서_Final_지주BS_2006년 재무계획_v4_051202" xfId="0"/>
    <cellStyle name="-_제주은행신탁계정2003년반기FS_2004년3분기결산보고서_Final_지주BS_2006년 재무계획_v5_051206" xfId="0"/>
    <cellStyle name="-_제주은행신탁계정2003년반기FS_2004년3분기결산보고서_Final_지주BS_2006년 재무계획_v6_051207_최종" xfId="0"/>
    <cellStyle name="-_제주은행신탁계정2003년반기FS_2004년3분기결산보고서_Final_지주BS_회사별사업계획반영사항정리_이재근" xfId="0"/>
    <cellStyle name="-_제주은행신탁계정2003년반기FS_2004년3분기결산보고서_Final_지주IS " xfId="0"/>
    <cellStyle name="-_제주은행신탁계정2003년반기FS_2004년3분기결산보고서_Final_지주IS _2006년 재무계획_v2" xfId="0"/>
    <cellStyle name="-_제주은행신탁계정2003년반기FS_2004년3분기결산보고서_Final_지주IS _2006년 재무계획_v4_051202" xfId="0"/>
    <cellStyle name="-_제주은행신탁계정2003년반기FS_2004년3분기결산보고서_Final_지주IS _2006년 재무계획_v5_051206" xfId="0"/>
    <cellStyle name="-_제주은행신탁계정2003년반기FS_2004년3분기결산보고서_Final_지주IS _2006년 재무계획_v6_051207_최종" xfId="0"/>
    <cellStyle name="-_제주은행신탁계정2003년반기FS_2004년3분기결산보고서_Final_지주IS _회사별사업계획반영사항정리_이재근" xfId="0"/>
    <cellStyle name="-_제주은행신탁계정2003년반기FS_2004년3분기결산보고서_Final_회사별사업계획반영사항정리_이재근" xfId="0"/>
    <cellStyle name="-_제주은행신탁계정2003년반기FS_2005재무계획_최종" xfId="0"/>
    <cellStyle name="-_제주은행신탁계정2003년반기FS_2006년 재무계획_v2" xfId="0"/>
    <cellStyle name="-_제주은행신탁계정2003년반기FS_2006년 재무계획_v4_051202" xfId="0"/>
    <cellStyle name="-_제주은행신탁계정2003년반기FS_2006년 재무계획_v5_051206" xfId="0"/>
    <cellStyle name="-_제주은행신탁계정2003년반기FS_2006년 재무계획_v6_051207_최종" xfId="0"/>
    <cellStyle name="-_제주은행신탁계정2003년반기FS_보조 엑셀파일" xfId="0"/>
    <cellStyle name="-_제주은행신탁계정2003년반기FS_연결FS_FY04_3Q_다_최종" xfId="0"/>
    <cellStyle name="-_제주은행신탁계정2003년반기FS_연결FS_FY04_3Q_다_최종_2005재무계획_최종" xfId="0"/>
    <cellStyle name="-_제주은행신탁계정2003년반기FS_연결FS_FY04_3Q_다_최종_2006년 재무계획_v2" xfId="0"/>
    <cellStyle name="-_제주은행신탁계정2003년반기FS_연결FS_FY04_3Q_다_최종_2006년 재무계획_v4_051202" xfId="0"/>
    <cellStyle name="-_제주은행신탁계정2003년반기FS_연결FS_FY04_3Q_다_최종_2006년 재무계획_v5_051206" xfId="0"/>
    <cellStyle name="-_제주은행신탁계정2003년반기FS_연결FS_FY04_3Q_다_최종_2006년 재무계획_v6_051207_최종" xfId="0"/>
    <cellStyle name="-_제주은행신탁계정2003년반기FS_연결FS_FY04_3Q_다_최종_보조 엑셀파일" xfId="0"/>
    <cellStyle name="-_제주은행신탁계정2003년반기FS_연결FS_FY04_3Q_다_최종_이사회_은행보조 엑셀파일 041209" xfId="0"/>
    <cellStyle name="-_제주은행신탁계정2003년반기FS_연결FS_FY04_3Q_다_최종_이사회_은행보조 엑셀파일 041213" xfId="0"/>
    <cellStyle name="-_제주은행신탁계정2003년반기FS_연결FS_FY04_3Q_다_최종_이사회_은행보조 엑셀파일 041215" xfId="0"/>
    <cellStyle name="-_제주은행신탁계정2003년반기FS_연결FS_FY04_3Q_다_최종_이사회_은행보조 엑셀파일 051121" xfId="0"/>
    <cellStyle name="-_제주은행신탁계정2003년반기FS_연결FS_FY04_3Q_다_최종_이사회_은행보조 엑셀파일 051213(이승우)" xfId="0"/>
    <cellStyle name="-_제주은행신탁계정2003년반기FS_연결FS_FY04_3Q_다_최종_회사별사업계획반영사항정리_이재근" xfId="0"/>
    <cellStyle name="-_제주은행신탁계정2003년반기FS_이사회_은행보조 엑셀파일 041209" xfId="0"/>
    <cellStyle name="-_제주은행신탁계정2003년반기FS_이사회_은행보조 엑셀파일 041213" xfId="0"/>
    <cellStyle name="-_제주은행신탁계정2003년반기FS_이사회_은행보조 엑셀파일 041215" xfId="0"/>
    <cellStyle name="-_제주은행신탁계정2003년반기FS_이사회_은행보조 엑셀파일 051121" xfId="0"/>
    <cellStyle name="-_제주은행신탁계정2003년반기FS_이사회_은행보조 엑셀파일 051213(이승우)" xfId="0"/>
    <cellStyle name="-_제주은행신탁계정2003년반기FS_회사별사업계획반영사항정리_이재근" xfId="0"/>
    <cellStyle name="-_지오이네트조서12.31.01" xfId="0"/>
    <cellStyle name="-_지오이네트조서12.31.01_유가증권조서(채권-20050930-KCM)" xfId="0"/>
    <cellStyle name="-_지오이네트조서12.31.01_유가증권조서_단기매매_만기보유_20060630" xfId="0"/>
    <cellStyle name="-_진짜현금흐름표-이진우대리님숙제" xfId="0"/>
    <cellStyle name="-_진짜현금흐름표-이진우대리님숙제_대손충당금(추가_SH)" xfId="0"/>
    <cellStyle name="-_진짜현금흐름표-이진우대리님숙제_대손충당금(추가_SH)_세무조정명세_2008.03.31" xfId="0"/>
    <cellStyle name="-_카드사 실적발표자료 요청(2007년 4분기) ppt excel" xfId="0"/>
    <cellStyle name="-_카드사 실적발표자료 요청(2007년 4분기) ppt excel_2009년 3분기 실적발표_ppt 자료 요청_생명" xfId="0"/>
    <cellStyle name="-_현금흐름정산" xfId="0"/>
    <cellStyle name="-_현금흐름정산_1. 결산보고서_2004년상반기_최종_8월5일(매크로제거,모듈세부내역포함)" xfId="0"/>
    <cellStyle name="-_현금흐름정산_1. 결산보고서_2004년상반기_최종_8월5일(매크로제거,모듈세부내역포함)_ 유형자산" xfId="0"/>
    <cellStyle name="-_현금흐름정산_1. 결산보고서_2004년상반기_최종_8월5일(매크로제거,모듈세부내역포함)_2005_1분기결산보고서working" xfId="0"/>
    <cellStyle name="-_현금흐름정산_1. 결산보고서_2004년상반기_최종_8월5일(매크로제거,모듈세부내역포함)_2005_1분기결산보고서working_2006년 재무계획_v2" xfId="0"/>
    <cellStyle name="-_현금흐름정산_1. 결산보고서_2004년상반기_최종_8월5일(매크로제거,모듈세부내역포함)_2005_1분기결산보고서working_2006년 재무계획_v4_051202" xfId="0"/>
    <cellStyle name="-_현금흐름정산_1. 결산보고서_2004년상반기_최종_8월5일(매크로제거,모듈세부내역포함)_2005_1분기결산보고서working_2006년 재무계획_v5_051206" xfId="0"/>
    <cellStyle name="-_현금흐름정산_1. 결산보고서_2004년상반기_최종_8월5일(매크로제거,모듈세부내역포함)_2005_1분기결산보고서working_2006년 재무계획_v6_051207_최종" xfId="0"/>
    <cellStyle name="-_현금흐름정산_1. 결산보고서_2004년상반기_최종_8월5일(매크로제거,모듈세부내역포함)_2005_1분기결산보고서working_회사별사업계획반영사항정리_이재근" xfId="0"/>
    <cellStyle name="-_현금흐름정산_1. 결산보고서_2004년상반기_최종_8월5일(매크로제거,모듈세부내역포함)_2005_기말결산보고서_0109_1" xfId="0"/>
    <cellStyle name="-_현금흐름정산_1. 결산보고서_2004년상반기_최종_8월5일(매크로제거,모듈세부내역포함)_2005재무계획_최종" xfId="0"/>
    <cellStyle name="-_현금흐름정산_1. 결산보고서_2004년상반기_최종_8월5일(매크로제거,모듈세부내역포함)_200603_기말결산보고서_0410_2" xfId="0"/>
    <cellStyle name="-_현금흐름정산_1. 결산보고서_2004년상반기_최종_8월5일(매크로제거,모듈세부내역포함)_200603_기말결산보고서_0411" xfId="0"/>
    <cellStyle name="-_현금흐름정산_1. 결산보고서_2004년상반기_최종_8월5일(매크로제거,모듈세부내역포함)_200603_기말결산보고서_0412" xfId="0"/>
    <cellStyle name="-_현금흐름정산_1. 결산보고서_2004년상반기_최종_8월5일(매크로제거,모듈세부내역포함)_200603_기말결산보고서_0417_01" xfId="0"/>
    <cellStyle name="-_현금흐름정산_1. 결산보고서_2004년상반기_최종_8월5일(매크로제거,모듈세부내역포함)_2006년 재무계획_v2" xfId="0"/>
    <cellStyle name="-_현금흐름정산_1. 결산보고서_2004년상반기_최종_8월5일(매크로제거,모듈세부내역포함)_2006년 재무계획_v4_051202" xfId="0"/>
    <cellStyle name="-_현금흐름정산_1. 결산보고서_2004년상반기_최종_8월5일(매크로제거,모듈세부내역포함)_2006년 재무계획_v5_051206" xfId="0"/>
    <cellStyle name="-_현금흐름정산_1. 결산보고서_2004년상반기_최종_8월5일(매크로제거,모듈세부내역포함)_2006년 재무계획_v6_051207_최종" xfId="0"/>
    <cellStyle name="-_현금흐름정산_1. 결산보고서_2004년상반기_최종_8월5일(매크로제거,모듈세부내역포함)_AI미지급금" xfId="0"/>
    <cellStyle name="-_현금흐름정산_1. 결산보고서_2004년상반기_최종_8월5일(매크로제거,모듈세부내역포함)_무형자산" xfId="0"/>
    <cellStyle name="-_현금흐름정산_1. 결산보고서_2004년상반기_최종_8월5일(매크로제거,모듈세부내역포함)_보조 엑셀파일" xfId="0"/>
    <cellStyle name="-_현금흐름정산_1. 결산보고서_2004년상반기_최종_8월5일(매크로제거,모듈세부내역포함)_이사회_은행보조 엑셀파일 041209" xfId="0"/>
    <cellStyle name="-_현금흐름정산_1. 결산보고서_2004년상반기_최종_8월5일(매크로제거,모듈세부내역포함)_이사회_은행보조 엑셀파일 041213" xfId="0"/>
    <cellStyle name="-_현금흐름정산_1. 결산보고서_2004년상반기_최종_8월5일(매크로제거,모듈세부내역포함)_이사회_은행보조 엑셀파일 041215" xfId="0"/>
    <cellStyle name="-_현금흐름정산_1. 결산보고서_2004년상반기_최종_8월5일(매크로제거,모듈세부내역포함)_이사회_은행보조 엑셀파일 051121" xfId="0"/>
    <cellStyle name="-_현금흐름정산_1. 결산보고서_2004년상반기_최종_8월5일(매크로제거,모듈세부내역포함)_이사회_은행보조 엑셀파일 051213(이승우)" xfId="0"/>
    <cellStyle name="-_현금흐름정산_1. 결산보고서_2004년상반기_최종_8월5일(매크로제거,모듈세부내역포함)_지주BS" xfId="0"/>
    <cellStyle name="-_현금흐름정산_1. 결산보고서_2004년상반기_최종_8월5일(매크로제거,모듈세부내역포함)_지주BS_2006년 재무계획_v2" xfId="0"/>
    <cellStyle name="-_현금흐름정산_1. 결산보고서_2004년상반기_최종_8월5일(매크로제거,모듈세부내역포함)_지주BS_2006년 재무계획_v4_051202" xfId="0"/>
    <cellStyle name="-_현금흐름정산_1. 결산보고서_2004년상반기_최종_8월5일(매크로제거,모듈세부내역포함)_지주BS_2006년 재무계획_v5_051206" xfId="0"/>
    <cellStyle name="-_현금흐름정산_1. 결산보고서_2004년상반기_최종_8월5일(매크로제거,모듈세부내역포함)_지주BS_2006년 재무계획_v6_051207_최종" xfId="0"/>
    <cellStyle name="-_현금흐름정산_1. 결산보고서_2004년상반기_최종_8월5일(매크로제거,모듈세부내역포함)_지주BS_회사별사업계획반영사항정리_이재근" xfId="0"/>
    <cellStyle name="-_현금흐름정산_1. 결산보고서_2004년상반기_최종_8월5일(매크로제거,모듈세부내역포함)_지주IS " xfId="0"/>
    <cellStyle name="-_현금흐름정산_1. 결산보고서_2004년상반기_최종_8월5일(매크로제거,모듈세부내역포함)_지주IS _2006년 재무계획_v2" xfId="0"/>
    <cellStyle name="-_현금흐름정산_1. 결산보고서_2004년상반기_최종_8월5일(매크로제거,모듈세부내역포함)_지주IS _2006년 재무계획_v4_051202" xfId="0"/>
    <cellStyle name="-_현금흐름정산_1. 결산보고서_2004년상반기_최종_8월5일(매크로제거,모듈세부내역포함)_지주IS _2006년 재무계획_v5_051206" xfId="0"/>
    <cellStyle name="-_현금흐름정산_1. 결산보고서_2004년상반기_최종_8월5일(매크로제거,모듈세부내역포함)_지주IS _2006년 재무계획_v6_051207_최종" xfId="0"/>
    <cellStyle name="-_현금흐름정산_1. 결산보고서_2004년상반기_최종_8월5일(매크로제거,모듈세부내역포함)_지주IS _회사별사업계획반영사항정리_이재근" xfId="0"/>
    <cellStyle name="-_현금흐름정산_1. 결산보고서_2004년상반기_최종_8월5일(매크로제거,모듈세부내역포함)_회사별사업계획반영사항정리_이재근" xfId="0"/>
    <cellStyle name="-_현금흐름정산_2004년3분기결산보고서_Final" xfId="0"/>
    <cellStyle name="-_현금흐름정산_2004년3분기결산보고서_Final_ 유형자산" xfId="0"/>
    <cellStyle name="-_현금흐름정산_2004년3분기결산보고서_Final_2005_1분기결산보고서working" xfId="0"/>
    <cellStyle name="-_현금흐름정산_2004년3분기결산보고서_Final_2005_1분기결산보고서working_2006년 재무계획_v2" xfId="0"/>
    <cellStyle name="-_현금흐름정산_2004년3분기결산보고서_Final_2005_1분기결산보고서working_2006년 재무계획_v4_051202" xfId="0"/>
    <cellStyle name="-_현금흐름정산_2004년3분기결산보고서_Final_2005_1분기결산보고서working_2006년 재무계획_v5_051206" xfId="0"/>
    <cellStyle name="-_현금흐름정산_2004년3분기결산보고서_Final_2005_1분기결산보고서working_2006년 재무계획_v6_051207_최종" xfId="0"/>
    <cellStyle name="-_현금흐름정산_2004년3분기결산보고서_Final_2005_1분기결산보고서working_회사별사업계획반영사항정리_이재근" xfId="0"/>
    <cellStyle name="-_현금흐름정산_2004년3분기결산보고서_Final_2005_기말결산보고서_0109_1" xfId="0"/>
    <cellStyle name="-_현금흐름정산_2004년3분기결산보고서_Final_2005재무계획_최종" xfId="0"/>
    <cellStyle name="-_현금흐름정산_2004년3분기결산보고서_Final_200603_기말결산보고서_0410_2" xfId="0"/>
    <cellStyle name="-_현금흐름정산_2004년3분기결산보고서_Final_200603_기말결산보고서_0411" xfId="0"/>
    <cellStyle name="-_현금흐름정산_2004년3분기결산보고서_Final_200603_기말결산보고서_0412" xfId="0"/>
    <cellStyle name="-_현금흐름정산_2004년3분기결산보고서_Final_200603_기말결산보고서_0417_01" xfId="0"/>
    <cellStyle name="-_현금흐름정산_2004년3분기결산보고서_Final_2006년 재무계획_v2" xfId="0"/>
    <cellStyle name="-_현금흐름정산_2004년3분기결산보고서_Final_2006년 재무계획_v4_051202" xfId="0"/>
    <cellStyle name="-_현금흐름정산_2004년3분기결산보고서_Final_2006년 재무계획_v5_051206" xfId="0"/>
    <cellStyle name="-_현금흐름정산_2004년3분기결산보고서_Final_2006년 재무계획_v6_051207_최종" xfId="0"/>
    <cellStyle name="-_현금흐름정산_2004년3분기결산보고서_Final_AI미지급금" xfId="0"/>
    <cellStyle name="-_현금흐름정산_2004년3분기결산보고서_Final_무형자산" xfId="0"/>
    <cellStyle name="-_현금흐름정산_2004년3분기결산보고서_Final_보조 엑셀파일" xfId="0"/>
    <cellStyle name="-_현금흐름정산_2004년3분기결산보고서_Final_이사회_은행보조 엑셀파일 041209" xfId="0"/>
    <cellStyle name="-_현금흐름정산_2004년3분기결산보고서_Final_이사회_은행보조 엑셀파일 041213" xfId="0"/>
    <cellStyle name="-_현금흐름정산_2004년3분기결산보고서_Final_이사회_은행보조 엑셀파일 041215" xfId="0"/>
    <cellStyle name="-_현금흐름정산_2004년3분기결산보고서_Final_이사회_은행보조 엑셀파일 051121" xfId="0"/>
    <cellStyle name="-_현금흐름정산_2004년3분기결산보고서_Final_이사회_은행보조 엑셀파일 051213(이승우)" xfId="0"/>
    <cellStyle name="-_현금흐름정산_2004년3분기결산보고서_Final_지주BS" xfId="0"/>
    <cellStyle name="-_현금흐름정산_2004년3분기결산보고서_Final_지주BS_2006년 재무계획_v2" xfId="0"/>
    <cellStyle name="-_현금흐름정산_2004년3분기결산보고서_Final_지주BS_2006년 재무계획_v4_051202" xfId="0"/>
    <cellStyle name="-_현금흐름정산_2004년3분기결산보고서_Final_지주BS_2006년 재무계획_v5_051206" xfId="0"/>
    <cellStyle name="-_현금흐름정산_2004년3분기결산보고서_Final_지주BS_2006년 재무계획_v6_051207_최종" xfId="0"/>
    <cellStyle name="-_현금흐름정산_2004년3분기결산보고서_Final_지주BS_회사별사업계획반영사항정리_이재근" xfId="0"/>
    <cellStyle name="-_현금흐름정산_2004년3분기결산보고서_Final_지주IS " xfId="0"/>
    <cellStyle name="-_현금흐름정산_2004년3분기결산보고서_Final_지주IS _2006년 재무계획_v2" xfId="0"/>
    <cellStyle name="-_현금흐름정산_2004년3분기결산보고서_Final_지주IS _2006년 재무계획_v4_051202" xfId="0"/>
    <cellStyle name="-_현금흐름정산_2004년3분기결산보고서_Final_지주IS _2006년 재무계획_v5_051206" xfId="0"/>
    <cellStyle name="-_현금흐름정산_2004년3분기결산보고서_Final_지주IS _2006년 재무계획_v6_051207_최종" xfId="0"/>
    <cellStyle name="-_현금흐름정산_2004년3분기결산보고서_Final_지주IS _회사별사업계획반영사항정리_이재근" xfId="0"/>
    <cellStyle name="-_현금흐름정산_2004년3분기결산보고서_Final_회사별사업계획반영사항정리_이재근" xfId="0"/>
    <cellStyle name="-_현금흐름정산_2005재무계획_최종" xfId="0"/>
    <cellStyle name="-_현금흐름정산_2006년 재무계획_v2" xfId="0"/>
    <cellStyle name="-_현금흐름정산_2006년 재무계획_v4_051202" xfId="0"/>
    <cellStyle name="-_현금흐름정산_2006년 재무계획_v5_051206" xfId="0"/>
    <cellStyle name="-_현금흐름정산_2006년 재무계획_v6_051207_최종" xfId="0"/>
    <cellStyle name="-_현금흐름정산_보조 엑셀파일" xfId="0"/>
    <cellStyle name="-_현금흐름정산_연결FS_FY04_3Q_다_최종" xfId="0"/>
    <cellStyle name="-_현금흐름정산_연결FS_FY04_3Q_다_최종_2005재무계획_최종" xfId="0"/>
    <cellStyle name="-_현금흐름정산_연결FS_FY04_3Q_다_최종_2006년 재무계획_v2" xfId="0"/>
    <cellStyle name="-_현금흐름정산_연결FS_FY04_3Q_다_최종_2006년 재무계획_v4_051202" xfId="0"/>
    <cellStyle name="-_현금흐름정산_연결FS_FY04_3Q_다_최종_2006년 재무계획_v5_051206" xfId="0"/>
    <cellStyle name="-_현금흐름정산_연결FS_FY04_3Q_다_최종_2006년 재무계획_v6_051207_최종" xfId="0"/>
    <cellStyle name="-_현금흐름정산_연결FS_FY04_3Q_다_최종_보조 엑셀파일" xfId="0"/>
    <cellStyle name="-_현금흐름정산_연결FS_FY04_3Q_다_최종_이사회_은행보조 엑셀파일 041209" xfId="0"/>
    <cellStyle name="-_현금흐름정산_연결FS_FY04_3Q_다_최종_이사회_은행보조 엑셀파일 041213" xfId="0"/>
    <cellStyle name="-_현금흐름정산_연결FS_FY04_3Q_다_최종_이사회_은행보조 엑셀파일 041215" xfId="0"/>
    <cellStyle name="-_현금흐름정산_연결FS_FY04_3Q_다_최종_이사회_은행보조 엑셀파일 051121" xfId="0"/>
    <cellStyle name="-_현금흐름정산_연결FS_FY04_3Q_다_최종_이사회_은행보조 엑셀파일 051213(이승우)" xfId="0"/>
    <cellStyle name="-_현금흐름정산_연결FS_FY04_3Q_다_최종_회사별사업계획반영사항정리_이재근" xfId="0"/>
    <cellStyle name="-_현금흐름정산_이사회_은행보조 엑셀파일 041209" xfId="0"/>
    <cellStyle name="-_현금흐름정산_이사회_은행보조 엑셀파일 041213" xfId="0"/>
    <cellStyle name="-_현금흐름정산_이사회_은행보조 엑셀파일 041215" xfId="0"/>
    <cellStyle name="-_현금흐름정산_이사회_은행보조 엑셀파일 051121" xfId="0"/>
    <cellStyle name="-_현금흐름정산_이사회_은행보조 엑셀파일 051213(이승우)" xfId="0"/>
    <cellStyle name="-_현금흐름정산_회사별사업계획반영사항정리_이재근" xfId="0"/>
    <cellStyle name="-_회사별사업계획반영사항정리_이재근" xfId="0"/>
    <cellStyle name=".000" xfId="0"/>
    <cellStyle name="0" xfId="0"/>
    <cellStyle name="0,0&#13;&#10;NA&#13;&#10;" xfId="0"/>
    <cellStyle name="0,0&#13;&#10;NA&#13;&#10; 2" xfId="0"/>
    <cellStyle name="0,0&#13;&#10;NA&#13;&#10; 3" xfId="0"/>
    <cellStyle name="0_(11.02.28)_금감원요적립액 변경효과" xfId="0"/>
    <cellStyle name="0_※_1011 실질충당금_회계_기존_kpmg기준_12월결산_기존_60_V5.0(최종)" xfId="0"/>
    <cellStyle name="0_각종자료" xfId="0"/>
    <cellStyle name="1" xfId="0"/>
    <cellStyle name="1 000 K?_RESULTS" xfId="0"/>
    <cellStyle name="100" xfId="0"/>
    <cellStyle name="120" xfId="0"/>
    <cellStyle name="19990216" xfId="0"/>
    <cellStyle name="20% - Accent1" xfId="0"/>
    <cellStyle name="20% - Accent1 2" xfId="0"/>
    <cellStyle name="20% - Accent2" xfId="0"/>
    <cellStyle name="20% - Accent2 2" xfId="0"/>
    <cellStyle name="20% - Accent3" xfId="0"/>
    <cellStyle name="20% - Accent3 2" xfId="0"/>
    <cellStyle name="20% - Accent4" xfId="0"/>
    <cellStyle name="20% - Accent4 2" xfId="0"/>
    <cellStyle name="20% - Accent5" xfId="0"/>
    <cellStyle name="20% - Accent5 2" xfId="0"/>
    <cellStyle name="20% - Accent6" xfId="0"/>
    <cellStyle name="20% - Accent6 2" xfId="0"/>
    <cellStyle name="20% - 강조색1 2" xfId="0"/>
    <cellStyle name="20% - 강조색1 2 10" xfId="0"/>
    <cellStyle name="20% - 강조색1 2 11" xfId="0"/>
    <cellStyle name="20% - 강조색1 2 12" xfId="0"/>
    <cellStyle name="20% - 강조색1 2 13" xfId="0"/>
    <cellStyle name="20% - 강조색1 2 2" xfId="0"/>
    <cellStyle name="20% - 강조색1 2 2 10" xfId="0"/>
    <cellStyle name="20% - 강조색1 2 2 11" xfId="0"/>
    <cellStyle name="20% - 강조색1 2 2 12" xfId="0"/>
    <cellStyle name="20% - 강조색1 2 2 13" xfId="0"/>
    <cellStyle name="20% - 강조색1 2 2 2" xfId="0"/>
    <cellStyle name="20% - 강조색1 2 2 2 2" xfId="0"/>
    <cellStyle name="20% - 강조색1 2 2 2 3" xfId="0"/>
    <cellStyle name="20% - 강조색1 2 2 2 4" xfId="0"/>
    <cellStyle name="20% - 강조색1 2 2 2 5" xfId="0"/>
    <cellStyle name="20% - 강조색1 2 2 2 6" xfId="0"/>
    <cellStyle name="20% - 강조색1 2 2 2 7" xfId="0"/>
    <cellStyle name="20% - 강조색1 2 2 2 8" xfId="0"/>
    <cellStyle name="20% - 강조색1 2 2 2_Sheet2" xfId="0"/>
    <cellStyle name="20% - 강조색1 2 2 3" xfId="0"/>
    <cellStyle name="20% - 강조색1 2 2 4" xfId="0"/>
    <cellStyle name="20% - 강조색1 2 2 5" xfId="0"/>
    <cellStyle name="20% - 강조색1 2 2 6" xfId="0"/>
    <cellStyle name="20% - 강조색1 2 2 7" xfId="0"/>
    <cellStyle name="20% - 강조색1 2 2 8" xfId="0"/>
    <cellStyle name="20% - 강조색1 2 2 9" xfId="0"/>
    <cellStyle name="20% - 강조색1 2 2_Sheet2" xfId="0"/>
    <cellStyle name="20% - 강조색1 2 3" xfId="0"/>
    <cellStyle name="20% - 강조색1 2 3 2" xfId="0"/>
    <cellStyle name="20% - 강조색1 2 3 3" xfId="0"/>
    <cellStyle name="20% - 강조색1 2 3 4" xfId="0"/>
    <cellStyle name="20% - 강조색1 2 3 5" xfId="0"/>
    <cellStyle name="20% - 강조색1 2 3 6" xfId="0"/>
    <cellStyle name="20% - 강조색1 2 3 7" xfId="0"/>
    <cellStyle name="20% - 강조색1 2 3 8" xfId="0"/>
    <cellStyle name="20% - 강조색1 2 3 9" xfId="0"/>
    <cellStyle name="20% - 강조색1 2 3_Sheet2" xfId="0"/>
    <cellStyle name="20% - 강조색1 2 4" xfId="0"/>
    <cellStyle name="20% - 강조색1 2 4 2" xfId="0"/>
    <cellStyle name="20% - 강조색1 2 5" xfId="0"/>
    <cellStyle name="20% - 강조색1 2 5 2" xfId="0"/>
    <cellStyle name="20% - 강조색1 2 6" xfId="0"/>
    <cellStyle name="20% - 강조색1 2 6 2" xfId="0"/>
    <cellStyle name="20% - 강조색1 2 6 3" xfId="0"/>
    <cellStyle name="20% - 강조색1 2 6 4" xfId="0"/>
    <cellStyle name="20% - 강조색1 2 7" xfId="0"/>
    <cellStyle name="20% - 강조색1 2 7 2" xfId="0"/>
    <cellStyle name="20% - 강조색1 2 8" xfId="0"/>
    <cellStyle name="20% - 강조색1 2 9" xfId="0"/>
    <cellStyle name="20% - 강조색1 2_(안성)-(공판도매분사)_월별수지예산" xfId="0"/>
    <cellStyle name="20% - 강조색1 3" xfId="0"/>
    <cellStyle name="20% - 강조색1 3 10" xfId="0"/>
    <cellStyle name="20% - 강조색1 3 11" xfId="0"/>
    <cellStyle name="20% - 강조색1 3 12" xfId="0"/>
    <cellStyle name="20% - 강조색1 3 2" xfId="0"/>
    <cellStyle name="20% - 강조색1 3 2 2" xfId="0"/>
    <cellStyle name="20% - 강조색1 3 2 3" xfId="0"/>
    <cellStyle name="20% - 강조색1 3 2 4" xfId="0"/>
    <cellStyle name="20% - 강조색1 3 2 5" xfId="0"/>
    <cellStyle name="20% - 강조색1 3 2 6" xfId="0"/>
    <cellStyle name="20% - 강조색1 3 2 7" xfId="0"/>
    <cellStyle name="20% - 강조색1 3 2 8" xfId="0"/>
    <cellStyle name="20% - 강조색1 3 2 9" xfId="0"/>
    <cellStyle name="20% - 강조색1 3 2_Sheet2" xfId="0"/>
    <cellStyle name="20% - 강조색1 3 3" xfId="0"/>
    <cellStyle name="20% - 강조색1 3 3 2" xfId="0"/>
    <cellStyle name="20% - 강조색1 3 4" xfId="0"/>
    <cellStyle name="20% - 강조색1 3 4 2" xfId="0"/>
    <cellStyle name="20% - 강조색1 3 5" xfId="0"/>
    <cellStyle name="20% - 강조색1 3 5 2" xfId="0"/>
    <cellStyle name="20% - 강조색1 3 6" xfId="0"/>
    <cellStyle name="20% - 강조색1 3 6 2" xfId="0"/>
    <cellStyle name="20% - 강조색1 3 6 3" xfId="0"/>
    <cellStyle name="20% - 강조색1 3 7" xfId="0"/>
    <cellStyle name="20% - 강조색1 3 7 2" xfId="0"/>
    <cellStyle name="20% - 강조색1 3 8" xfId="0"/>
    <cellStyle name="20% - 강조색1 3 9" xfId="0"/>
    <cellStyle name="20% - 강조색1 3_(안성)-(공판도매분사)_월별수지예산" xfId="0"/>
    <cellStyle name="20% - 강조색1 4" xfId="0"/>
    <cellStyle name="20% - 강조색1 4 2" xfId="0"/>
    <cellStyle name="20% - 강조색1 4 3" xfId="0"/>
    <cellStyle name="20% - 강조색1 4 4" xfId="0"/>
    <cellStyle name="20% - 강조색1 4 5" xfId="0"/>
    <cellStyle name="20% - 강조색1 4 6" xfId="0"/>
    <cellStyle name="20% - 강조색1 4_(안성)-(공판도매분사)_월별수지예산" xfId="0"/>
    <cellStyle name="20% - 강조색1 5" xfId="0"/>
    <cellStyle name="20% - 강조색1 5 2" xfId="0"/>
    <cellStyle name="20% - 강조색1 5 3" xfId="0"/>
    <cellStyle name="20% - 강조색1 5 4" xfId="0"/>
    <cellStyle name="20% - 강조색1 5 5" xfId="0"/>
    <cellStyle name="20% - 강조색1 5 6" xfId="0"/>
    <cellStyle name="20% - 강조색1 5_(안성)-(공판도매분사)_월별수지예산" xfId="0"/>
    <cellStyle name="20% - 강조색1 6" xfId="0"/>
    <cellStyle name="20% - 강조색1 6 2" xfId="0"/>
    <cellStyle name="20% - 강조색1 7" xfId="0"/>
    <cellStyle name="20% - 강조색2 2" xfId="0"/>
    <cellStyle name="20% - 강조색2 2 10" xfId="0"/>
    <cellStyle name="20% - 강조색2 2 11" xfId="0"/>
    <cellStyle name="20% - 강조색2 2 12" xfId="0"/>
    <cellStyle name="20% - 강조색2 2 13" xfId="0"/>
    <cellStyle name="20% - 강조색2 2 2" xfId="0"/>
    <cellStyle name="20% - 강조색2 2 2 10" xfId="0"/>
    <cellStyle name="20% - 강조색2 2 2 11" xfId="0"/>
    <cellStyle name="20% - 강조색2 2 2 12" xfId="0"/>
    <cellStyle name="20% - 강조색2 2 2 13" xfId="0"/>
    <cellStyle name="20% - 강조색2 2 2 2" xfId="0"/>
    <cellStyle name="20% - 강조색2 2 2 2 2" xfId="0"/>
    <cellStyle name="20% - 강조색2 2 2 2 3" xfId="0"/>
    <cellStyle name="20% - 강조색2 2 2 2 4" xfId="0"/>
    <cellStyle name="20% - 강조색2 2 2 2 5" xfId="0"/>
    <cellStyle name="20% - 강조색2 2 2 2 6" xfId="0"/>
    <cellStyle name="20% - 강조색2 2 2 2 7" xfId="0"/>
    <cellStyle name="20% - 강조색2 2 2 2 8" xfId="0"/>
    <cellStyle name="20% - 강조색2 2 2 2_Sheet2" xfId="0"/>
    <cellStyle name="20% - 강조색2 2 2 3" xfId="0"/>
    <cellStyle name="20% - 강조색2 2 2 4" xfId="0"/>
    <cellStyle name="20% - 강조색2 2 2 5" xfId="0"/>
    <cellStyle name="20% - 강조색2 2 2 6" xfId="0"/>
    <cellStyle name="20% - 강조색2 2 2 7" xfId="0"/>
    <cellStyle name="20% - 강조색2 2 2 8" xfId="0"/>
    <cellStyle name="20% - 강조색2 2 2 9" xfId="0"/>
    <cellStyle name="20% - 강조색2 2 2_Sheet2" xfId="0"/>
    <cellStyle name="20% - 강조색2 2 3" xfId="0"/>
    <cellStyle name="20% - 강조색2 2 3 2" xfId="0"/>
    <cellStyle name="20% - 강조색2 2 3 3" xfId="0"/>
    <cellStyle name="20% - 강조색2 2 3 4" xfId="0"/>
    <cellStyle name="20% - 강조색2 2 3 5" xfId="0"/>
    <cellStyle name="20% - 강조색2 2 3 6" xfId="0"/>
    <cellStyle name="20% - 강조색2 2 3 7" xfId="0"/>
    <cellStyle name="20% - 강조색2 2 3 8" xfId="0"/>
    <cellStyle name="20% - 강조색2 2 3 9" xfId="0"/>
    <cellStyle name="20% - 강조색2 2 3_Sheet2" xfId="0"/>
    <cellStyle name="20% - 강조색2 2 4" xfId="0"/>
    <cellStyle name="20% - 강조색2 2 4 2" xfId="0"/>
    <cellStyle name="20% - 강조색2 2 5" xfId="0"/>
    <cellStyle name="20% - 강조색2 2 5 2" xfId="0"/>
    <cellStyle name="20% - 강조색2 2 6" xfId="0"/>
    <cellStyle name="20% - 강조색2 2 6 2" xfId="0"/>
    <cellStyle name="20% - 강조색2 2 6 3" xfId="0"/>
    <cellStyle name="20% - 강조색2 2 6 4" xfId="0"/>
    <cellStyle name="20% - 강조색2 2 7" xfId="0"/>
    <cellStyle name="20% - 강조색2 2 7 2" xfId="0"/>
    <cellStyle name="20% - 강조색2 2 8" xfId="0"/>
    <cellStyle name="20% - 강조색2 2 9" xfId="0"/>
    <cellStyle name="20% - 강조색2 2_(안성)-(공판도매분사)_월별수지예산" xfId="0"/>
    <cellStyle name="20% - 강조색2 3" xfId="0"/>
    <cellStyle name="20% - 강조색2 3 10" xfId="0"/>
    <cellStyle name="20% - 강조색2 3 11" xfId="0"/>
    <cellStyle name="20% - 강조색2 3 12" xfId="0"/>
    <cellStyle name="20% - 강조색2 3 2" xfId="0"/>
    <cellStyle name="20% - 강조색2 3 2 2" xfId="0"/>
    <cellStyle name="20% - 강조색2 3 2 3" xfId="0"/>
    <cellStyle name="20% - 강조색2 3 2 4" xfId="0"/>
    <cellStyle name="20% - 강조색2 3 2 5" xfId="0"/>
    <cellStyle name="20% - 강조색2 3 2 6" xfId="0"/>
    <cellStyle name="20% - 강조색2 3 2 7" xfId="0"/>
    <cellStyle name="20% - 강조색2 3 2 8" xfId="0"/>
    <cellStyle name="20% - 강조색2 3 2 9" xfId="0"/>
    <cellStyle name="20% - 강조색2 3 2_Sheet2" xfId="0"/>
    <cellStyle name="20% - 강조색2 3 3" xfId="0"/>
    <cellStyle name="20% - 강조색2 3 3 2" xfId="0"/>
    <cellStyle name="20% - 강조색2 3 4" xfId="0"/>
    <cellStyle name="20% - 강조색2 3 4 2" xfId="0"/>
    <cellStyle name="20% - 강조색2 3 5" xfId="0"/>
    <cellStyle name="20% - 강조색2 3 5 2" xfId="0"/>
    <cellStyle name="20% - 강조색2 3 6" xfId="0"/>
    <cellStyle name="20% - 강조색2 3 6 2" xfId="0"/>
    <cellStyle name="20% - 강조색2 3 6 3" xfId="0"/>
    <cellStyle name="20% - 강조색2 3 7" xfId="0"/>
    <cellStyle name="20% - 강조색2 3 7 2" xfId="0"/>
    <cellStyle name="20% - 강조색2 3 8" xfId="0"/>
    <cellStyle name="20% - 강조색2 3 9" xfId="0"/>
    <cellStyle name="20% - 강조색2 3_(안성)-(공판도매분사)_월별수지예산" xfId="0"/>
    <cellStyle name="20% - 강조색2 4" xfId="0"/>
    <cellStyle name="20% - 강조색2 4 2" xfId="0"/>
    <cellStyle name="20% - 강조색2 4 3" xfId="0"/>
    <cellStyle name="20% - 강조색2 4 4" xfId="0"/>
    <cellStyle name="20% - 강조색2 4 5" xfId="0"/>
    <cellStyle name="20% - 강조색2 4 6" xfId="0"/>
    <cellStyle name="20% - 강조색2 4_(안성)-(공판도매분사)_월별수지예산" xfId="0"/>
    <cellStyle name="20% - 강조색2 5" xfId="0"/>
    <cellStyle name="20% - 강조색2 5 2" xfId="0"/>
    <cellStyle name="20% - 강조색2 5 3" xfId="0"/>
    <cellStyle name="20% - 강조색2 5 4" xfId="0"/>
    <cellStyle name="20% - 강조색2 5 5" xfId="0"/>
    <cellStyle name="20% - 강조색2 5 6" xfId="0"/>
    <cellStyle name="20% - 강조색2 5_(안성)-(공판도매분사)_월별수지예산" xfId="0"/>
    <cellStyle name="20% - 강조색2 6" xfId="0"/>
    <cellStyle name="20% - 강조색2 6 2" xfId="0"/>
    <cellStyle name="20% - 강조색2 7" xfId="0"/>
    <cellStyle name="20% - 강조색3 2" xfId="0"/>
    <cellStyle name="20% - 강조색3 2 10" xfId="0"/>
    <cellStyle name="20% - 강조색3 2 11" xfId="0"/>
    <cellStyle name="20% - 강조색3 2 12" xfId="0"/>
    <cellStyle name="20% - 강조색3 2 13" xfId="0"/>
    <cellStyle name="20% - 강조색3 2 2" xfId="0"/>
    <cellStyle name="20% - 강조색3 2 2 10" xfId="0"/>
    <cellStyle name="20% - 강조색3 2 2 11" xfId="0"/>
    <cellStyle name="20% - 강조색3 2 2 12" xfId="0"/>
    <cellStyle name="20% - 강조색3 2 2 13" xfId="0"/>
    <cellStyle name="20% - 강조색3 2 2 2" xfId="0"/>
    <cellStyle name="20% - 강조색3 2 2 2 2" xfId="0"/>
    <cellStyle name="20% - 강조색3 2 2 2 3" xfId="0"/>
    <cellStyle name="20% - 강조색3 2 2 2 4" xfId="0"/>
    <cellStyle name="20% - 강조색3 2 2 2 5" xfId="0"/>
    <cellStyle name="20% - 강조색3 2 2 2 6" xfId="0"/>
    <cellStyle name="20% - 강조색3 2 2 2 7" xfId="0"/>
    <cellStyle name="20% - 강조색3 2 2 2 8" xfId="0"/>
    <cellStyle name="20% - 강조색3 2 2 2_Sheet2" xfId="0"/>
    <cellStyle name="20% - 강조색3 2 2 3" xfId="0"/>
    <cellStyle name="20% - 강조색3 2 2 4" xfId="0"/>
    <cellStyle name="20% - 강조색3 2 2 5" xfId="0"/>
    <cellStyle name="20% - 강조색3 2 2 6" xfId="0"/>
    <cellStyle name="20% - 강조색3 2 2 7" xfId="0"/>
    <cellStyle name="20% - 강조색3 2 2 8" xfId="0"/>
    <cellStyle name="20% - 강조색3 2 2 9" xfId="0"/>
    <cellStyle name="20% - 강조색3 2 2_Sheet2" xfId="0"/>
    <cellStyle name="20% - 강조색3 2 3" xfId="0"/>
    <cellStyle name="20% - 강조색3 2 3 2" xfId="0"/>
    <cellStyle name="20% - 강조색3 2 3 3" xfId="0"/>
    <cellStyle name="20% - 강조색3 2 3 4" xfId="0"/>
    <cellStyle name="20% - 강조색3 2 3 5" xfId="0"/>
    <cellStyle name="20% - 강조색3 2 3 6" xfId="0"/>
    <cellStyle name="20% - 강조색3 2 3 7" xfId="0"/>
    <cellStyle name="20% - 강조색3 2 3 8" xfId="0"/>
    <cellStyle name="20% - 강조색3 2 3 9" xfId="0"/>
    <cellStyle name="20% - 강조색3 2 3_Sheet2" xfId="0"/>
    <cellStyle name="20% - 강조색3 2 4" xfId="0"/>
    <cellStyle name="20% - 강조색3 2 4 2" xfId="0"/>
    <cellStyle name="20% - 강조색3 2 5" xfId="0"/>
    <cellStyle name="20% - 강조색3 2 5 2" xfId="0"/>
    <cellStyle name="20% - 강조색3 2 6" xfId="0"/>
    <cellStyle name="20% - 강조색3 2 6 2" xfId="0"/>
    <cellStyle name="20% - 강조색3 2 6 3" xfId="0"/>
    <cellStyle name="20% - 강조색3 2 6 4" xfId="0"/>
    <cellStyle name="20% - 강조색3 2 7" xfId="0"/>
    <cellStyle name="20% - 강조색3 2 7 2" xfId="0"/>
    <cellStyle name="20% - 강조색3 2 8" xfId="0"/>
    <cellStyle name="20% - 강조색3 2 9" xfId="0"/>
    <cellStyle name="20% - 강조색3 2_(안성)-(공판도매분사)_월별수지예산" xfId="0"/>
    <cellStyle name="20% - 강조색3 3" xfId="0"/>
    <cellStyle name="20% - 강조색3 3 10" xfId="0"/>
    <cellStyle name="20% - 강조색3 3 11" xfId="0"/>
    <cellStyle name="20% - 강조색3 3 12" xfId="0"/>
    <cellStyle name="20% - 강조색3 3 2" xfId="0"/>
    <cellStyle name="20% - 강조색3 3 2 2" xfId="0"/>
    <cellStyle name="20% - 강조색3 3 2 3" xfId="0"/>
    <cellStyle name="20% - 강조색3 3 2 4" xfId="0"/>
    <cellStyle name="20% - 강조색3 3 2 5" xfId="0"/>
    <cellStyle name="20% - 강조색3 3 2 6" xfId="0"/>
    <cellStyle name="20% - 강조색3 3 2 7" xfId="0"/>
    <cellStyle name="20% - 강조색3 3 2 8" xfId="0"/>
    <cellStyle name="20% - 강조색3 3 2 9" xfId="0"/>
    <cellStyle name="20% - 강조색3 3 2_Sheet2" xfId="0"/>
    <cellStyle name="20% - 강조색3 3 3" xfId="0"/>
    <cellStyle name="20% - 강조색3 3 3 2" xfId="0"/>
    <cellStyle name="20% - 강조색3 3 4" xfId="0"/>
    <cellStyle name="20% - 강조색3 3 4 2" xfId="0"/>
    <cellStyle name="20% - 강조색3 3 5" xfId="0"/>
    <cellStyle name="20% - 강조색3 3 5 2" xfId="0"/>
    <cellStyle name="20% - 강조색3 3 6" xfId="0"/>
    <cellStyle name="20% - 강조색3 3 6 2" xfId="0"/>
    <cellStyle name="20% - 강조색3 3 6 3" xfId="0"/>
    <cellStyle name="20% - 강조색3 3 7" xfId="0"/>
    <cellStyle name="20% - 강조색3 3 7 2" xfId="0"/>
    <cellStyle name="20% - 강조색3 3 8" xfId="0"/>
    <cellStyle name="20% - 강조색3 3 9" xfId="0"/>
    <cellStyle name="20% - 강조색3 3_(안성)-(공판도매분사)_월별수지예산" xfId="0"/>
    <cellStyle name="20% - 강조색3 4" xfId="0"/>
    <cellStyle name="20% - 강조색3 4 2" xfId="0"/>
    <cellStyle name="20% - 강조색3 4 3" xfId="0"/>
    <cellStyle name="20% - 강조색3 4 4" xfId="0"/>
    <cellStyle name="20% - 강조색3 4 5" xfId="0"/>
    <cellStyle name="20% - 강조색3 4 6" xfId="0"/>
    <cellStyle name="20% - 강조색3 4_(안성)-(공판도매분사)_월별수지예산" xfId="0"/>
    <cellStyle name="20% - 강조색3 5" xfId="0"/>
    <cellStyle name="20% - 강조색3 5 2" xfId="0"/>
    <cellStyle name="20% - 강조색3 5 3" xfId="0"/>
    <cellStyle name="20% - 강조색3 5 4" xfId="0"/>
    <cellStyle name="20% - 강조색3 5 5" xfId="0"/>
    <cellStyle name="20% - 강조색3 5 6" xfId="0"/>
    <cellStyle name="20% - 강조색3 5_(안성)-(공판도매분사)_월별수지예산" xfId="0"/>
    <cellStyle name="20% - 강조색3 6" xfId="0"/>
    <cellStyle name="20% - 강조색3 6 2" xfId="0"/>
    <cellStyle name="20% - 강조색3 7" xfId="0"/>
    <cellStyle name="20% - 강조색4 2" xfId="0"/>
    <cellStyle name="20% - 강조색4 2 10" xfId="0"/>
    <cellStyle name="20% - 강조색4 2 11" xfId="0"/>
    <cellStyle name="20% - 강조색4 2 12" xfId="0"/>
    <cellStyle name="20% - 강조색4 2 13" xfId="0"/>
    <cellStyle name="20% - 강조색4 2 2" xfId="0"/>
    <cellStyle name="20% - 강조색4 2 2 10" xfId="0"/>
    <cellStyle name="20% - 강조색4 2 2 11" xfId="0"/>
    <cellStyle name="20% - 강조색4 2 2 12" xfId="0"/>
    <cellStyle name="20% - 강조색4 2 2 13" xfId="0"/>
    <cellStyle name="20% - 강조색4 2 2 2" xfId="0"/>
    <cellStyle name="20% - 강조색4 2 2 2 2" xfId="0"/>
    <cellStyle name="20% - 강조색4 2 2 2 3" xfId="0"/>
    <cellStyle name="20% - 강조색4 2 2 2 4" xfId="0"/>
    <cellStyle name="20% - 강조색4 2 2 2 5" xfId="0"/>
    <cellStyle name="20% - 강조색4 2 2 2 6" xfId="0"/>
    <cellStyle name="20% - 강조색4 2 2 2 7" xfId="0"/>
    <cellStyle name="20% - 강조색4 2 2 2 8" xfId="0"/>
    <cellStyle name="20% - 강조색4 2 2 2_Sheet2" xfId="0"/>
    <cellStyle name="20% - 강조색4 2 2 3" xfId="0"/>
    <cellStyle name="20% - 강조색4 2 2 4" xfId="0"/>
    <cellStyle name="20% - 강조색4 2 2 5" xfId="0"/>
    <cellStyle name="20% - 강조색4 2 2 6" xfId="0"/>
    <cellStyle name="20% - 강조색4 2 2 7" xfId="0"/>
    <cellStyle name="20% - 강조색4 2 2 8" xfId="0"/>
    <cellStyle name="20% - 강조색4 2 2 9" xfId="0"/>
    <cellStyle name="20% - 강조색4 2 2_Sheet2" xfId="0"/>
    <cellStyle name="20% - 강조색4 2 3" xfId="0"/>
    <cellStyle name="20% - 강조색4 2 3 2" xfId="0"/>
    <cellStyle name="20% - 강조색4 2 3 3" xfId="0"/>
    <cellStyle name="20% - 강조색4 2 3 4" xfId="0"/>
    <cellStyle name="20% - 강조색4 2 3 5" xfId="0"/>
    <cellStyle name="20% - 강조색4 2 3 6" xfId="0"/>
    <cellStyle name="20% - 강조색4 2 3 7" xfId="0"/>
    <cellStyle name="20% - 강조색4 2 3 8" xfId="0"/>
    <cellStyle name="20% - 강조색4 2 3 9" xfId="0"/>
    <cellStyle name="20% - 강조색4 2 3_Sheet2" xfId="0"/>
    <cellStyle name="20% - 강조색4 2 4" xfId="0"/>
    <cellStyle name="20% - 강조색4 2 4 2" xfId="0"/>
    <cellStyle name="20% - 강조색4 2 5" xfId="0"/>
    <cellStyle name="20% - 강조색4 2 5 2" xfId="0"/>
    <cellStyle name="20% - 강조색4 2 6" xfId="0"/>
    <cellStyle name="20% - 강조색4 2 6 2" xfId="0"/>
    <cellStyle name="20% - 강조색4 2 6 3" xfId="0"/>
    <cellStyle name="20% - 강조색4 2 6 4" xfId="0"/>
    <cellStyle name="20% - 강조색4 2 7" xfId="0"/>
    <cellStyle name="20% - 강조색4 2 7 2" xfId="0"/>
    <cellStyle name="20% - 강조색4 2 8" xfId="0"/>
    <cellStyle name="20% - 강조색4 2 9" xfId="0"/>
    <cellStyle name="20% - 강조색4 2_(안성)-(공판도매분사)_월별수지예산" xfId="0"/>
    <cellStyle name="20% - 강조색4 3" xfId="0"/>
    <cellStyle name="20% - 강조색4 3 10" xfId="0"/>
    <cellStyle name="20% - 강조색4 3 11" xfId="0"/>
    <cellStyle name="20% - 강조색4 3 12" xfId="0"/>
    <cellStyle name="20% - 강조색4 3 2" xfId="0"/>
    <cellStyle name="20% - 강조색4 3 2 2" xfId="0"/>
    <cellStyle name="20% - 강조색4 3 2 3" xfId="0"/>
    <cellStyle name="20% - 강조색4 3 2 4" xfId="0"/>
    <cellStyle name="20% - 강조색4 3 2 5" xfId="0"/>
    <cellStyle name="20% - 강조색4 3 2 6" xfId="0"/>
    <cellStyle name="20% - 강조색4 3 2 7" xfId="0"/>
    <cellStyle name="20% - 강조색4 3 2 8" xfId="0"/>
    <cellStyle name="20% - 강조색4 3 2 9" xfId="0"/>
    <cellStyle name="20% - 강조색4 3 2_Sheet2" xfId="0"/>
    <cellStyle name="20% - 강조색4 3 3" xfId="0"/>
    <cellStyle name="20% - 강조색4 3 3 2" xfId="0"/>
    <cellStyle name="20% - 강조색4 3 4" xfId="0"/>
    <cellStyle name="20% - 강조색4 3 4 2" xfId="0"/>
    <cellStyle name="20% - 강조색4 3 5" xfId="0"/>
    <cellStyle name="20% - 강조색4 3 5 2" xfId="0"/>
    <cellStyle name="20% - 강조색4 3 6" xfId="0"/>
    <cellStyle name="20% - 강조색4 3 6 2" xfId="0"/>
    <cellStyle name="20% - 강조색4 3 6 3" xfId="0"/>
    <cellStyle name="20% - 강조색4 3 7" xfId="0"/>
    <cellStyle name="20% - 강조색4 3 7 2" xfId="0"/>
    <cellStyle name="20% - 강조색4 3 8" xfId="0"/>
    <cellStyle name="20% - 강조색4 3 9" xfId="0"/>
    <cellStyle name="20% - 강조색4 3_(안성)-(공판도매분사)_월별수지예산" xfId="0"/>
    <cellStyle name="20% - 강조색4 4" xfId="0"/>
    <cellStyle name="20% - 강조색4 4 2" xfId="0"/>
    <cellStyle name="20% - 강조색4 4 3" xfId="0"/>
    <cellStyle name="20% - 강조색4 4 4" xfId="0"/>
    <cellStyle name="20% - 강조색4 4 5" xfId="0"/>
    <cellStyle name="20% - 강조색4 4 6" xfId="0"/>
    <cellStyle name="20% - 강조색4 4_(안성)-(공판도매분사)_월별수지예산" xfId="0"/>
    <cellStyle name="20% - 강조색4 5" xfId="0"/>
    <cellStyle name="20% - 강조색4 5 2" xfId="0"/>
    <cellStyle name="20% - 강조색4 5 3" xfId="0"/>
    <cellStyle name="20% - 강조색4 5 4" xfId="0"/>
    <cellStyle name="20% - 강조색4 5 5" xfId="0"/>
    <cellStyle name="20% - 강조색4 5 6" xfId="0"/>
    <cellStyle name="20% - 강조색4 5_(안성)-(공판도매분사)_월별수지예산" xfId="0"/>
    <cellStyle name="20% - 강조색4 6" xfId="0"/>
    <cellStyle name="20% - 강조색4 6 2" xfId="0"/>
    <cellStyle name="20% - 강조색4 7" xfId="0"/>
    <cellStyle name="20% - 강조색5 2" xfId="0"/>
    <cellStyle name="20% - 강조색5 2 10" xfId="0"/>
    <cellStyle name="20% - 강조색5 2 11" xfId="0"/>
    <cellStyle name="20% - 강조색5 2 12" xfId="0"/>
    <cellStyle name="20% - 강조색5 2 13" xfId="0"/>
    <cellStyle name="20% - 강조색5 2 2" xfId="0"/>
    <cellStyle name="20% - 강조색5 2 2 10" xfId="0"/>
    <cellStyle name="20% - 강조색5 2 2 11" xfId="0"/>
    <cellStyle name="20% - 강조색5 2 2 12" xfId="0"/>
    <cellStyle name="20% - 강조색5 2 2 13" xfId="0"/>
    <cellStyle name="20% - 강조색5 2 2 2" xfId="0"/>
    <cellStyle name="20% - 강조색5 2 2 2 2" xfId="0"/>
    <cellStyle name="20% - 강조색5 2 2 2 3" xfId="0"/>
    <cellStyle name="20% - 강조색5 2 2 2 4" xfId="0"/>
    <cellStyle name="20% - 강조색5 2 2 2 5" xfId="0"/>
    <cellStyle name="20% - 강조색5 2 2 2 6" xfId="0"/>
    <cellStyle name="20% - 강조색5 2 2 2 7" xfId="0"/>
    <cellStyle name="20% - 강조색5 2 2 2 8" xfId="0"/>
    <cellStyle name="20% - 강조색5 2 2 2_Sheet2" xfId="0"/>
    <cellStyle name="20% - 강조색5 2 2 3" xfId="0"/>
    <cellStyle name="20% - 강조색5 2 2 4" xfId="0"/>
    <cellStyle name="20% - 강조색5 2 2 5" xfId="0"/>
    <cellStyle name="20% - 강조색5 2 2 6" xfId="0"/>
    <cellStyle name="20% - 강조색5 2 2 7" xfId="0"/>
    <cellStyle name="20% - 강조색5 2 2 8" xfId="0"/>
    <cellStyle name="20% - 강조색5 2 2 9" xfId="0"/>
    <cellStyle name="20% - 강조색5 2 2_Sheet2" xfId="0"/>
    <cellStyle name="20% - 강조색5 2 3" xfId="0"/>
    <cellStyle name="20% - 강조색5 2 3 2" xfId="0"/>
    <cellStyle name="20% - 강조색5 2 3 3" xfId="0"/>
    <cellStyle name="20% - 강조색5 2 3 4" xfId="0"/>
    <cellStyle name="20% - 강조색5 2 3 5" xfId="0"/>
    <cellStyle name="20% - 강조색5 2 3 6" xfId="0"/>
    <cellStyle name="20% - 강조색5 2 3 7" xfId="0"/>
    <cellStyle name="20% - 강조색5 2 3 8" xfId="0"/>
    <cellStyle name="20% - 강조색5 2 3 9" xfId="0"/>
    <cellStyle name="20% - 강조색5 2 3_Sheet2" xfId="0"/>
    <cellStyle name="20% - 강조색5 2 4" xfId="0"/>
    <cellStyle name="20% - 강조색5 2 4 2" xfId="0"/>
    <cellStyle name="20% - 강조색5 2 5" xfId="0"/>
    <cellStyle name="20% - 강조색5 2 5 2" xfId="0"/>
    <cellStyle name="20% - 강조색5 2 6" xfId="0"/>
    <cellStyle name="20% - 강조색5 2 6 2" xfId="0"/>
    <cellStyle name="20% - 강조색5 2 7" xfId="0"/>
    <cellStyle name="20% - 강조색5 2 8" xfId="0"/>
    <cellStyle name="20% - 강조색5 2 9" xfId="0"/>
    <cellStyle name="20% - 강조색5 2_(안성)-(공판도매분사)_월별수지예산" xfId="0"/>
    <cellStyle name="20% - 강조색5 3" xfId="0"/>
    <cellStyle name="20% - 강조색5 3 10" xfId="0"/>
    <cellStyle name="20% - 강조색5 3 11" xfId="0"/>
    <cellStyle name="20% - 강조색5 3 12" xfId="0"/>
    <cellStyle name="20% - 강조색5 3 2" xfId="0"/>
    <cellStyle name="20% - 강조색5 3 2 2" xfId="0"/>
    <cellStyle name="20% - 강조색5 3 2 3" xfId="0"/>
    <cellStyle name="20% - 강조색5 3 2 4" xfId="0"/>
    <cellStyle name="20% - 강조색5 3 2 5" xfId="0"/>
    <cellStyle name="20% - 강조색5 3 2 6" xfId="0"/>
    <cellStyle name="20% - 강조색5 3 2 7" xfId="0"/>
    <cellStyle name="20% - 강조색5 3 2 8" xfId="0"/>
    <cellStyle name="20% - 강조색5 3 2 9" xfId="0"/>
    <cellStyle name="20% - 강조색5 3 2_Sheet2" xfId="0"/>
    <cellStyle name="20% - 강조색5 3 3" xfId="0"/>
    <cellStyle name="20% - 강조색5 3 3 2" xfId="0"/>
    <cellStyle name="20% - 강조색5 3 4" xfId="0"/>
    <cellStyle name="20% - 강조색5 3 4 2" xfId="0"/>
    <cellStyle name="20% - 강조색5 3 5" xfId="0"/>
    <cellStyle name="20% - 강조색5 3 5 2" xfId="0"/>
    <cellStyle name="20% - 강조색5 3 6" xfId="0"/>
    <cellStyle name="20% - 강조색5 3 7" xfId="0"/>
    <cellStyle name="20% - 강조색5 3 8" xfId="0"/>
    <cellStyle name="20% - 강조색5 3 9" xfId="0"/>
    <cellStyle name="20% - 강조색5 3_(안성)-(공판도매분사)_월별수지예산" xfId="0"/>
    <cellStyle name="20% - 강조색5 4" xfId="0"/>
    <cellStyle name="20% - 강조색5 4 2" xfId="0"/>
    <cellStyle name="20% - 강조색5 4 3" xfId="0"/>
    <cellStyle name="20% - 강조색5 4 4" xfId="0"/>
    <cellStyle name="20% - 강조색5 4 5" xfId="0"/>
    <cellStyle name="20% - 강조색5 4 6" xfId="0"/>
    <cellStyle name="20% - 강조색5 4_(안성)-(공판도매분사)_월별수지예산" xfId="0"/>
    <cellStyle name="20% - 강조색5 5" xfId="0"/>
    <cellStyle name="20% - 강조색5 5 2" xfId="0"/>
    <cellStyle name="20% - 강조색5 5 3" xfId="0"/>
    <cellStyle name="20% - 강조색5 5 4" xfId="0"/>
    <cellStyle name="20% - 강조색5 5 5" xfId="0"/>
    <cellStyle name="20% - 강조색5 5 6" xfId="0"/>
    <cellStyle name="20% - 강조색5 5_(안성)-(공판도매분사)_월별수지예산" xfId="0"/>
    <cellStyle name="20% - 강조색5 6" xfId="0"/>
    <cellStyle name="20% - 강조색5 6 2" xfId="0"/>
    <cellStyle name="20% - 강조색5 7" xfId="0"/>
    <cellStyle name="20% - 강조색6 2" xfId="0"/>
    <cellStyle name="20% - 강조색6 2 10" xfId="0"/>
    <cellStyle name="20% - 강조색6 2 11" xfId="0"/>
    <cellStyle name="20% - 강조색6 2 12" xfId="0"/>
    <cellStyle name="20% - 강조색6 2 13" xfId="0"/>
    <cellStyle name="20% - 강조색6 2 2" xfId="0"/>
    <cellStyle name="20% - 강조색6 2 2 10" xfId="0"/>
    <cellStyle name="20% - 강조색6 2 2 11" xfId="0"/>
    <cellStyle name="20% - 강조색6 2 2 12" xfId="0"/>
    <cellStyle name="20% - 강조색6 2 2 13" xfId="0"/>
    <cellStyle name="20% - 강조색6 2 2 2" xfId="0"/>
    <cellStyle name="20% - 강조색6 2 2 2 2" xfId="0"/>
    <cellStyle name="20% - 강조색6 2 2 2 3" xfId="0"/>
    <cellStyle name="20% - 강조색6 2 2 2 4" xfId="0"/>
    <cellStyle name="20% - 강조색6 2 2 2 5" xfId="0"/>
    <cellStyle name="20% - 강조색6 2 2 2 6" xfId="0"/>
    <cellStyle name="20% - 강조색6 2 2 2 7" xfId="0"/>
    <cellStyle name="20% - 강조색6 2 2 2 8" xfId="0"/>
    <cellStyle name="20% - 강조색6 2 2 2_Sheet2" xfId="0"/>
    <cellStyle name="20% - 강조색6 2 2 3" xfId="0"/>
    <cellStyle name="20% - 강조색6 2 2 4" xfId="0"/>
    <cellStyle name="20% - 강조색6 2 2 5" xfId="0"/>
    <cellStyle name="20% - 강조색6 2 2 6" xfId="0"/>
    <cellStyle name="20% - 강조색6 2 2 7" xfId="0"/>
    <cellStyle name="20% - 강조색6 2 2 8" xfId="0"/>
    <cellStyle name="20% - 강조색6 2 2 9" xfId="0"/>
    <cellStyle name="20% - 강조색6 2 2_Sheet2" xfId="0"/>
    <cellStyle name="20% - 강조색6 2 3" xfId="0"/>
    <cellStyle name="20% - 강조색6 2 3 2" xfId="0"/>
    <cellStyle name="20% - 강조색6 2 3 3" xfId="0"/>
    <cellStyle name="20% - 강조색6 2 3 4" xfId="0"/>
    <cellStyle name="20% - 강조색6 2 3 5" xfId="0"/>
    <cellStyle name="20% - 강조색6 2 3 6" xfId="0"/>
    <cellStyle name="20% - 강조색6 2 3 7" xfId="0"/>
    <cellStyle name="20% - 강조색6 2 3 8" xfId="0"/>
    <cellStyle name="20% - 강조색6 2 3 9" xfId="0"/>
    <cellStyle name="20% - 강조색6 2 3_Sheet2" xfId="0"/>
    <cellStyle name="20% - 강조색6 2 4" xfId="0"/>
    <cellStyle name="20% - 강조색6 2 4 2" xfId="0"/>
    <cellStyle name="20% - 강조색6 2 5" xfId="0"/>
    <cellStyle name="20% - 강조색6 2 5 2" xfId="0"/>
    <cellStyle name="20% - 강조색6 2 6" xfId="0"/>
    <cellStyle name="20% - 강조색6 2 6 2" xfId="0"/>
    <cellStyle name="20% - 강조색6 2 6 3" xfId="0"/>
    <cellStyle name="20% - 강조색6 2 6 4" xfId="0"/>
    <cellStyle name="20% - 강조색6 2 7" xfId="0"/>
    <cellStyle name="20% - 강조색6 2 7 2" xfId="0"/>
    <cellStyle name="20% - 강조색6 2 8" xfId="0"/>
    <cellStyle name="20% - 강조색6 2 9" xfId="0"/>
    <cellStyle name="20% - 강조색6 2_(안성)-(공판도매분사)_월별수지예산" xfId="0"/>
    <cellStyle name="20% - 강조색6 3" xfId="0"/>
    <cellStyle name="20% - 강조색6 3 10" xfId="0"/>
    <cellStyle name="20% - 강조색6 3 11" xfId="0"/>
    <cellStyle name="20% - 강조색6 3 12" xfId="0"/>
    <cellStyle name="20% - 강조색6 3 2" xfId="0"/>
    <cellStyle name="20% - 강조색6 3 2 2" xfId="0"/>
    <cellStyle name="20% - 강조색6 3 2 3" xfId="0"/>
    <cellStyle name="20% - 강조색6 3 2 4" xfId="0"/>
    <cellStyle name="20% - 강조색6 3 2 5" xfId="0"/>
    <cellStyle name="20% - 강조색6 3 2 6" xfId="0"/>
    <cellStyle name="20% - 강조색6 3 2 7" xfId="0"/>
    <cellStyle name="20% - 강조색6 3 2 8" xfId="0"/>
    <cellStyle name="20% - 강조색6 3 2 9" xfId="0"/>
    <cellStyle name="20% - 강조색6 3 2_Sheet2" xfId="0"/>
    <cellStyle name="20% - 강조색6 3 3" xfId="0"/>
    <cellStyle name="20% - 강조색6 3 3 2" xfId="0"/>
    <cellStyle name="20% - 강조색6 3 4" xfId="0"/>
    <cellStyle name="20% - 강조색6 3 4 2" xfId="0"/>
    <cellStyle name="20% - 강조색6 3 5" xfId="0"/>
    <cellStyle name="20% - 강조색6 3 5 2" xfId="0"/>
    <cellStyle name="20% - 강조색6 3 6" xfId="0"/>
    <cellStyle name="20% - 강조색6 3 6 2" xfId="0"/>
    <cellStyle name="20% - 강조색6 3 6 3" xfId="0"/>
    <cellStyle name="20% - 강조색6 3 7" xfId="0"/>
    <cellStyle name="20% - 강조색6 3 7 2" xfId="0"/>
    <cellStyle name="20% - 강조색6 3 8" xfId="0"/>
    <cellStyle name="20% - 강조색6 3 9" xfId="0"/>
    <cellStyle name="20% - 강조색6 3_(안성)-(공판도매분사)_월별수지예산" xfId="0"/>
    <cellStyle name="20% - 강조색6 4" xfId="0"/>
    <cellStyle name="20% - 강조색6 4 2" xfId="0"/>
    <cellStyle name="20% - 강조색6 4 3" xfId="0"/>
    <cellStyle name="20% - 강조색6 4 4" xfId="0"/>
    <cellStyle name="20% - 강조색6 4 5" xfId="0"/>
    <cellStyle name="20% - 강조색6 4 6" xfId="0"/>
    <cellStyle name="20% - 강조색6 4_(안성)-(공판도매분사)_월별수지예산" xfId="0"/>
    <cellStyle name="20% - 강조색6 5" xfId="0"/>
    <cellStyle name="20% - 강조색6 5 2" xfId="0"/>
    <cellStyle name="20% - 강조색6 5 3" xfId="0"/>
    <cellStyle name="20% - 강조색6 5 4" xfId="0"/>
    <cellStyle name="20% - 강조색6 5 5" xfId="0"/>
    <cellStyle name="20% - 강조색6 5 6" xfId="0"/>
    <cellStyle name="20% - 강조색6 5_(안성)-(공판도매분사)_월별수지예산" xfId="0"/>
    <cellStyle name="20% - 강조색6 6" xfId="0"/>
    <cellStyle name="20% - 강조색6 6 2" xfId="0"/>
    <cellStyle name="20% - 강조색6 7" xfId="0"/>
    <cellStyle name="40% - Accent1" xfId="0"/>
    <cellStyle name="40% - Accent1 2" xfId="0"/>
    <cellStyle name="40% - Accent2" xfId="0"/>
    <cellStyle name="40% - Accent2 2" xfId="0"/>
    <cellStyle name="40% - Accent3" xfId="0"/>
    <cellStyle name="40% - Accent3 2" xfId="0"/>
    <cellStyle name="40% - Accent4" xfId="0"/>
    <cellStyle name="40% - Accent4 2" xfId="0"/>
    <cellStyle name="40% - Accent5" xfId="0"/>
    <cellStyle name="40% - Accent5 2" xfId="0"/>
    <cellStyle name="40% - Accent6" xfId="0"/>
    <cellStyle name="40% - Accent6 2" xfId="0"/>
    <cellStyle name="40% - 강조색1 2" xfId="0"/>
    <cellStyle name="40% - 강조색1 2 10" xfId="0"/>
    <cellStyle name="40% - 강조색1 2 11" xfId="0"/>
    <cellStyle name="40% - 강조색1 2 12" xfId="0"/>
    <cellStyle name="40% - 강조색1 2 13" xfId="0"/>
    <cellStyle name="40% - 강조색1 2 2" xfId="0"/>
    <cellStyle name="40% - 강조색1 2 2 10" xfId="0"/>
    <cellStyle name="40% - 강조색1 2 2 11" xfId="0"/>
    <cellStyle name="40% - 강조색1 2 2 12" xfId="0"/>
    <cellStyle name="40% - 강조색1 2 2 13" xfId="0"/>
    <cellStyle name="40% - 강조색1 2 2 2" xfId="0"/>
    <cellStyle name="40% - 강조색1 2 2 2 2" xfId="0"/>
    <cellStyle name="40% - 강조색1 2 2 2 3" xfId="0"/>
    <cellStyle name="40% - 강조색1 2 2 2 4" xfId="0"/>
    <cellStyle name="40% - 강조색1 2 2 2 5" xfId="0"/>
    <cellStyle name="40% - 강조색1 2 2 2 6" xfId="0"/>
    <cellStyle name="40% - 강조색1 2 2 2 7" xfId="0"/>
    <cellStyle name="40% - 강조색1 2 2 2 8" xfId="0"/>
    <cellStyle name="40% - 강조색1 2 2 2_Sheet2" xfId="0"/>
    <cellStyle name="40% - 강조색1 2 2 3" xfId="0"/>
    <cellStyle name="40% - 강조색1 2 2 4" xfId="0"/>
    <cellStyle name="40% - 강조색1 2 2 5" xfId="0"/>
    <cellStyle name="40% - 강조색1 2 2 6" xfId="0"/>
    <cellStyle name="40% - 강조색1 2 2 7" xfId="0"/>
    <cellStyle name="40% - 강조색1 2 2 8" xfId="0"/>
    <cellStyle name="40% - 강조색1 2 2 9" xfId="0"/>
    <cellStyle name="40% - 강조색1 2 2_Sheet2" xfId="0"/>
    <cellStyle name="40% - 강조색1 2 3" xfId="0"/>
    <cellStyle name="40% - 강조색1 2 3 2" xfId="0"/>
    <cellStyle name="40% - 강조색1 2 3 3" xfId="0"/>
    <cellStyle name="40% - 강조색1 2 3 4" xfId="0"/>
    <cellStyle name="40% - 강조색1 2 3 5" xfId="0"/>
    <cellStyle name="40% - 강조색1 2 3 6" xfId="0"/>
    <cellStyle name="40% - 강조색1 2 3 7" xfId="0"/>
    <cellStyle name="40% - 강조색1 2 3 8" xfId="0"/>
    <cellStyle name="40% - 강조색1 2 3 9" xfId="0"/>
    <cellStyle name="40% - 강조색1 2 3_Sheet2" xfId="0"/>
    <cellStyle name="40% - 강조색1 2 4" xfId="0"/>
    <cellStyle name="40% - 강조색1 2 4 2" xfId="0"/>
    <cellStyle name="40% - 강조색1 2 5" xfId="0"/>
    <cellStyle name="40% - 강조색1 2 5 2" xfId="0"/>
    <cellStyle name="40% - 강조색1 2 6" xfId="0"/>
    <cellStyle name="40% - 강조색1 2 6 2" xfId="0"/>
    <cellStyle name="40% - 강조색1 2 6 3" xfId="0"/>
    <cellStyle name="40% - 강조색1 2 6 4" xfId="0"/>
    <cellStyle name="40% - 강조색1 2 7" xfId="0"/>
    <cellStyle name="40% - 강조색1 2 7 2" xfId="0"/>
    <cellStyle name="40% - 강조색1 2 8" xfId="0"/>
    <cellStyle name="40% - 강조색1 2 9" xfId="0"/>
    <cellStyle name="40% - 강조색1 2_(안성)-(공판도매분사)_월별수지예산" xfId="0"/>
    <cellStyle name="40% - 강조색1 3" xfId="0"/>
    <cellStyle name="40% - 강조색1 3 10" xfId="0"/>
    <cellStyle name="40% - 강조색1 3 11" xfId="0"/>
    <cellStyle name="40% - 강조색1 3 12" xfId="0"/>
    <cellStyle name="40% - 강조색1 3 2" xfId="0"/>
    <cellStyle name="40% - 강조색1 3 2 2" xfId="0"/>
    <cellStyle name="40% - 강조색1 3 2 3" xfId="0"/>
    <cellStyle name="40% - 강조색1 3 2 4" xfId="0"/>
    <cellStyle name="40% - 강조색1 3 2 5" xfId="0"/>
    <cellStyle name="40% - 강조색1 3 2 6" xfId="0"/>
    <cellStyle name="40% - 강조색1 3 2 7" xfId="0"/>
    <cellStyle name="40% - 강조색1 3 2 8" xfId="0"/>
    <cellStyle name="40% - 강조색1 3 2 9" xfId="0"/>
    <cellStyle name="40% - 강조색1 3 2_Sheet2" xfId="0"/>
    <cellStyle name="40% - 강조색1 3 3" xfId="0"/>
    <cellStyle name="40% - 강조색1 3 3 2" xfId="0"/>
    <cellStyle name="40% - 강조색1 3 4" xfId="0"/>
    <cellStyle name="40% - 강조색1 3 4 2" xfId="0"/>
    <cellStyle name="40% - 강조색1 3 5" xfId="0"/>
    <cellStyle name="40% - 강조색1 3 5 2" xfId="0"/>
    <cellStyle name="40% - 강조색1 3 6" xfId="0"/>
    <cellStyle name="40% - 강조색1 3 6 2" xfId="0"/>
    <cellStyle name="40% - 강조색1 3 6 3" xfId="0"/>
    <cellStyle name="40% - 강조색1 3 7" xfId="0"/>
    <cellStyle name="40% - 강조색1 3 7 2" xfId="0"/>
    <cellStyle name="40% - 강조색1 3 8" xfId="0"/>
    <cellStyle name="40% - 강조색1 3 9" xfId="0"/>
    <cellStyle name="40% - 강조색1 3_(안성)-(공판도매분사)_월별수지예산" xfId="0"/>
    <cellStyle name="40% - 강조색1 4" xfId="0"/>
    <cellStyle name="40% - 강조색1 4 2" xfId="0"/>
    <cellStyle name="40% - 강조색1 4 3" xfId="0"/>
    <cellStyle name="40% - 강조색1 4 4" xfId="0"/>
    <cellStyle name="40% - 강조색1 4 5" xfId="0"/>
    <cellStyle name="40% - 강조색1 4 6" xfId="0"/>
    <cellStyle name="40% - 강조색1 4_(안성)-(공판도매분사)_월별수지예산" xfId="0"/>
    <cellStyle name="40% - 강조색1 5" xfId="0"/>
    <cellStyle name="40% - 강조색1 5 2" xfId="0"/>
    <cellStyle name="40% - 강조색1 5 3" xfId="0"/>
    <cellStyle name="40% - 강조색1 5 4" xfId="0"/>
    <cellStyle name="40% - 강조색1 5 5" xfId="0"/>
    <cellStyle name="40% - 강조색1 5 6" xfId="0"/>
    <cellStyle name="40% - 강조색1 5_(안성)-(공판도매분사)_월별수지예산" xfId="0"/>
    <cellStyle name="40% - 강조색1 6" xfId="0"/>
    <cellStyle name="40% - 강조색1 6 2" xfId="0"/>
    <cellStyle name="40% - 강조색1 7" xfId="0"/>
    <cellStyle name="40% - 강조색2 2" xfId="0"/>
    <cellStyle name="40% - 강조색2 2 10" xfId="0"/>
    <cellStyle name="40% - 강조색2 2 11" xfId="0"/>
    <cellStyle name="40% - 강조색2 2 12" xfId="0"/>
    <cellStyle name="40% - 강조색2 2 13" xfId="0"/>
    <cellStyle name="40% - 강조색2 2 2" xfId="0"/>
    <cellStyle name="40% - 강조색2 2 2 10" xfId="0"/>
    <cellStyle name="40% - 강조색2 2 2 11" xfId="0"/>
    <cellStyle name="40% - 강조색2 2 2 12" xfId="0"/>
    <cellStyle name="40% - 강조색2 2 2 13" xfId="0"/>
    <cellStyle name="40% - 강조색2 2 2 2" xfId="0"/>
    <cellStyle name="40% - 강조색2 2 2 2 2" xfId="0"/>
    <cellStyle name="40% - 강조색2 2 2 2 3" xfId="0"/>
    <cellStyle name="40% - 강조색2 2 2 2 4" xfId="0"/>
    <cellStyle name="40% - 강조색2 2 2 2 5" xfId="0"/>
    <cellStyle name="40% - 강조색2 2 2 2 6" xfId="0"/>
    <cellStyle name="40% - 강조색2 2 2 2 7" xfId="0"/>
    <cellStyle name="40% - 강조색2 2 2 2 8" xfId="0"/>
    <cellStyle name="40% - 강조색2 2 2 2_Sheet2" xfId="0"/>
    <cellStyle name="40% - 강조색2 2 2 3" xfId="0"/>
    <cellStyle name="40% - 강조색2 2 2 4" xfId="0"/>
    <cellStyle name="40% - 강조색2 2 2 5" xfId="0"/>
    <cellStyle name="40% - 강조색2 2 2 6" xfId="0"/>
    <cellStyle name="40% - 강조색2 2 2 7" xfId="0"/>
    <cellStyle name="40% - 강조색2 2 2 8" xfId="0"/>
    <cellStyle name="40% - 강조색2 2 2 9" xfId="0"/>
    <cellStyle name="40% - 강조색2 2 2_Sheet2" xfId="0"/>
    <cellStyle name="40% - 강조색2 2 3" xfId="0"/>
    <cellStyle name="40% - 강조색2 2 3 2" xfId="0"/>
    <cellStyle name="40% - 강조색2 2 3 3" xfId="0"/>
    <cellStyle name="40% - 강조색2 2 3 4" xfId="0"/>
    <cellStyle name="40% - 강조색2 2 3 5" xfId="0"/>
    <cellStyle name="40% - 강조색2 2 3 6" xfId="0"/>
    <cellStyle name="40% - 강조색2 2 3 7" xfId="0"/>
    <cellStyle name="40% - 강조색2 2 3 8" xfId="0"/>
    <cellStyle name="40% - 강조색2 2 3 9" xfId="0"/>
    <cellStyle name="40% - 강조색2 2 3_Sheet2" xfId="0"/>
    <cellStyle name="40% - 강조색2 2 4" xfId="0"/>
    <cellStyle name="40% - 강조색2 2 4 2" xfId="0"/>
    <cellStyle name="40% - 강조색2 2 5" xfId="0"/>
    <cellStyle name="40% - 강조색2 2 5 2" xfId="0"/>
    <cellStyle name="40% - 강조색2 2 6" xfId="0"/>
    <cellStyle name="40% - 강조색2 2 6 2" xfId="0"/>
    <cellStyle name="40% - 강조색2 2 7" xfId="0"/>
    <cellStyle name="40% - 강조색2 2 8" xfId="0"/>
    <cellStyle name="40% - 강조색2 2 9" xfId="0"/>
    <cellStyle name="40% - 강조색2 2_(안성)-(공판도매분사)_월별수지예산" xfId="0"/>
    <cellStyle name="40% - 강조색2 3" xfId="0"/>
    <cellStyle name="40% - 강조색2 3 10" xfId="0"/>
    <cellStyle name="40% - 강조색2 3 11" xfId="0"/>
    <cellStyle name="40% - 강조색2 3 12" xfId="0"/>
    <cellStyle name="40% - 강조색2 3 2" xfId="0"/>
    <cellStyle name="40% - 강조색2 3 2 2" xfId="0"/>
    <cellStyle name="40% - 강조색2 3 2 3" xfId="0"/>
    <cellStyle name="40% - 강조색2 3 2 4" xfId="0"/>
    <cellStyle name="40% - 강조색2 3 2 5" xfId="0"/>
    <cellStyle name="40% - 강조색2 3 2 6" xfId="0"/>
    <cellStyle name="40% - 강조색2 3 2 7" xfId="0"/>
    <cellStyle name="40% - 강조색2 3 2 8" xfId="0"/>
    <cellStyle name="40% - 강조색2 3 2 9" xfId="0"/>
    <cellStyle name="40% - 강조색2 3 2_Sheet2" xfId="0"/>
    <cellStyle name="40% - 강조색2 3 3" xfId="0"/>
    <cellStyle name="40% - 강조색2 3 3 2" xfId="0"/>
    <cellStyle name="40% - 강조색2 3 4" xfId="0"/>
    <cellStyle name="40% - 강조색2 3 4 2" xfId="0"/>
    <cellStyle name="40% - 강조색2 3 5" xfId="0"/>
    <cellStyle name="40% - 강조색2 3 5 2" xfId="0"/>
    <cellStyle name="40% - 강조색2 3 6" xfId="0"/>
    <cellStyle name="40% - 강조색2 3 7" xfId="0"/>
    <cellStyle name="40% - 강조색2 3 8" xfId="0"/>
    <cellStyle name="40% - 강조색2 3 9" xfId="0"/>
    <cellStyle name="40% - 강조색2 3_(안성)-(공판도매분사)_월별수지예산" xfId="0"/>
    <cellStyle name="40% - 강조색2 4" xfId="0"/>
    <cellStyle name="40% - 강조색2 4 2" xfId="0"/>
    <cellStyle name="40% - 강조색2 4 3" xfId="0"/>
    <cellStyle name="40% - 강조색2 4 4" xfId="0"/>
    <cellStyle name="40% - 강조색2 4 5" xfId="0"/>
    <cellStyle name="40% - 강조색2 4 6" xfId="0"/>
    <cellStyle name="40% - 강조색2 4_(안성)-(공판도매분사)_월별수지예산" xfId="0"/>
    <cellStyle name="40% - 강조색2 5" xfId="0"/>
    <cellStyle name="40% - 강조색2 5 2" xfId="0"/>
    <cellStyle name="40% - 강조색2 5 3" xfId="0"/>
    <cellStyle name="40% - 강조색2 5 4" xfId="0"/>
    <cellStyle name="40% - 강조색2 5 5" xfId="0"/>
    <cellStyle name="40% - 강조색2 5 6" xfId="0"/>
    <cellStyle name="40% - 강조색2 5_(안성)-(공판도매분사)_월별수지예산" xfId="0"/>
    <cellStyle name="40% - 강조색2 6" xfId="0"/>
    <cellStyle name="40% - 강조색2 6 2" xfId="0"/>
    <cellStyle name="40% - 강조색2 7" xfId="0"/>
    <cellStyle name="40% - 강조색3 2" xfId="0"/>
    <cellStyle name="40% - 강조색3 2 10" xfId="0"/>
    <cellStyle name="40% - 강조색3 2 11" xfId="0"/>
    <cellStyle name="40% - 강조색3 2 12" xfId="0"/>
    <cellStyle name="40% - 강조색3 2 13" xfId="0"/>
    <cellStyle name="40% - 강조색3 2 2" xfId="0"/>
    <cellStyle name="40% - 강조색3 2 2 10" xfId="0"/>
    <cellStyle name="40% - 강조색3 2 2 11" xfId="0"/>
    <cellStyle name="40% - 강조색3 2 2 12" xfId="0"/>
    <cellStyle name="40% - 강조색3 2 2 13" xfId="0"/>
    <cellStyle name="40% - 강조색3 2 2 2" xfId="0"/>
    <cellStyle name="40% - 강조색3 2 2 2 2" xfId="0"/>
    <cellStyle name="40% - 강조색3 2 2 2 3" xfId="0"/>
    <cellStyle name="40% - 강조색3 2 2 2 4" xfId="0"/>
    <cellStyle name="40% - 강조색3 2 2 2 5" xfId="0"/>
    <cellStyle name="40% - 강조색3 2 2 2 6" xfId="0"/>
    <cellStyle name="40% - 강조색3 2 2 2 7" xfId="0"/>
    <cellStyle name="40% - 강조색3 2 2 2 8" xfId="0"/>
    <cellStyle name="40% - 강조색3 2 2 2_Sheet2" xfId="0"/>
    <cellStyle name="40% - 강조색3 2 2 3" xfId="0"/>
    <cellStyle name="40% - 강조색3 2 2 4" xfId="0"/>
    <cellStyle name="40% - 강조색3 2 2 5" xfId="0"/>
    <cellStyle name="40% - 강조색3 2 2 6" xfId="0"/>
    <cellStyle name="40% - 강조색3 2 2 7" xfId="0"/>
    <cellStyle name="40% - 강조색3 2 2 8" xfId="0"/>
    <cellStyle name="40% - 강조색3 2 2 9" xfId="0"/>
    <cellStyle name="40% - 강조색3 2 2_Sheet2" xfId="0"/>
    <cellStyle name="40% - 강조색3 2 3" xfId="0"/>
    <cellStyle name="40% - 강조색3 2 3 2" xfId="0"/>
    <cellStyle name="40% - 강조색3 2 3 3" xfId="0"/>
    <cellStyle name="40% - 강조색3 2 3 4" xfId="0"/>
    <cellStyle name="40% - 강조색3 2 3 5" xfId="0"/>
    <cellStyle name="40% - 강조색3 2 3 6" xfId="0"/>
    <cellStyle name="40% - 강조색3 2 3 7" xfId="0"/>
    <cellStyle name="40% - 강조색3 2 3 8" xfId="0"/>
    <cellStyle name="40% - 강조색3 2 3 9" xfId="0"/>
    <cellStyle name="40% - 강조색3 2 3_Sheet2" xfId="0"/>
    <cellStyle name="40% - 강조색3 2 4" xfId="0"/>
    <cellStyle name="40% - 강조색3 2 4 2" xfId="0"/>
    <cellStyle name="40% - 강조색3 2 5" xfId="0"/>
    <cellStyle name="40% - 강조색3 2 5 2" xfId="0"/>
    <cellStyle name="40% - 강조색3 2 6" xfId="0"/>
    <cellStyle name="40% - 강조색3 2 6 2" xfId="0"/>
    <cellStyle name="40% - 강조색3 2 6 3" xfId="0"/>
    <cellStyle name="40% - 강조색3 2 6 4" xfId="0"/>
    <cellStyle name="40% - 강조색3 2 7" xfId="0"/>
    <cellStyle name="40% - 강조색3 2 7 2" xfId="0"/>
    <cellStyle name="40% - 강조색3 2 8" xfId="0"/>
    <cellStyle name="40% - 강조색3 2 9" xfId="0"/>
    <cellStyle name="40% - 강조색3 2_(안성)-(공판도매분사)_월별수지예산" xfId="0"/>
    <cellStyle name="40% - 강조색3 3" xfId="0"/>
    <cellStyle name="40% - 강조색3 3 10" xfId="0"/>
    <cellStyle name="40% - 강조색3 3 11" xfId="0"/>
    <cellStyle name="40% - 강조색3 3 12" xfId="0"/>
    <cellStyle name="40% - 강조색3 3 2" xfId="0"/>
    <cellStyle name="40% - 강조색3 3 2 2" xfId="0"/>
    <cellStyle name="40% - 강조색3 3 2 3" xfId="0"/>
    <cellStyle name="40% - 강조색3 3 2 4" xfId="0"/>
    <cellStyle name="40% - 강조색3 3 2 5" xfId="0"/>
    <cellStyle name="40% - 강조색3 3 2 6" xfId="0"/>
    <cellStyle name="40% - 강조색3 3 2 7" xfId="0"/>
    <cellStyle name="40% - 강조색3 3 2 8" xfId="0"/>
    <cellStyle name="40% - 강조색3 3 2 9" xfId="0"/>
    <cellStyle name="40% - 강조색3 3 2_Sheet2" xfId="0"/>
    <cellStyle name="40% - 강조색3 3 3" xfId="0"/>
    <cellStyle name="40% - 강조색3 3 3 2" xfId="0"/>
    <cellStyle name="40% - 강조색3 3 4" xfId="0"/>
    <cellStyle name="40% - 강조색3 3 4 2" xfId="0"/>
    <cellStyle name="40% - 강조색3 3 5" xfId="0"/>
    <cellStyle name="40% - 강조색3 3 5 2" xfId="0"/>
    <cellStyle name="40% - 강조색3 3 6" xfId="0"/>
    <cellStyle name="40% - 강조색3 3 6 2" xfId="0"/>
    <cellStyle name="40% - 강조색3 3 6 3" xfId="0"/>
    <cellStyle name="40% - 강조색3 3 7" xfId="0"/>
    <cellStyle name="40% - 강조색3 3 7 2" xfId="0"/>
    <cellStyle name="40% - 강조색3 3 8" xfId="0"/>
    <cellStyle name="40% - 강조색3 3 9" xfId="0"/>
    <cellStyle name="40% - 강조색3 3_(안성)-(공판도매분사)_월별수지예산" xfId="0"/>
    <cellStyle name="40% - 강조색3 4" xfId="0"/>
    <cellStyle name="40% - 강조색3 4 2" xfId="0"/>
    <cellStyle name="40% - 강조색3 4 3" xfId="0"/>
    <cellStyle name="40% - 강조색3 4 4" xfId="0"/>
    <cellStyle name="40% - 강조색3 4 5" xfId="0"/>
    <cellStyle name="40% - 강조색3 4 6" xfId="0"/>
    <cellStyle name="40% - 강조색3 4_(안성)-(공판도매분사)_월별수지예산" xfId="0"/>
    <cellStyle name="40% - 강조색3 5" xfId="0"/>
    <cellStyle name="40% - 강조색3 5 2" xfId="0"/>
    <cellStyle name="40% - 강조색3 5 3" xfId="0"/>
    <cellStyle name="40% - 강조색3 5 4" xfId="0"/>
    <cellStyle name="40% - 강조색3 5 5" xfId="0"/>
    <cellStyle name="40% - 강조색3 5 6" xfId="0"/>
    <cellStyle name="40% - 강조색3 5_(안성)-(공판도매분사)_월별수지예산" xfId="0"/>
    <cellStyle name="40% - 강조색3 6" xfId="0"/>
    <cellStyle name="40% - 강조색3 6 2" xfId="0"/>
    <cellStyle name="40% - 강조색3 7" xfId="0"/>
    <cellStyle name="40% - 강조색4 2" xfId="0"/>
    <cellStyle name="40% - 강조색4 2 10" xfId="0"/>
    <cellStyle name="40% - 강조색4 2 11" xfId="0"/>
    <cellStyle name="40% - 강조색4 2 12" xfId="0"/>
    <cellStyle name="40% - 강조색4 2 13" xfId="0"/>
    <cellStyle name="40% - 강조색4 2 2" xfId="0"/>
    <cellStyle name="40% - 강조색4 2 2 10" xfId="0"/>
    <cellStyle name="40% - 강조색4 2 2 11" xfId="0"/>
    <cellStyle name="40% - 강조색4 2 2 12" xfId="0"/>
    <cellStyle name="40% - 강조색4 2 2 13" xfId="0"/>
    <cellStyle name="40% - 강조색4 2 2 2" xfId="0"/>
    <cellStyle name="40% - 강조색4 2 2 2 2" xfId="0"/>
    <cellStyle name="40% - 강조색4 2 2 2 3" xfId="0"/>
    <cellStyle name="40% - 강조색4 2 2 2 4" xfId="0"/>
    <cellStyle name="40% - 강조색4 2 2 2 5" xfId="0"/>
    <cellStyle name="40% - 강조색4 2 2 2 6" xfId="0"/>
    <cellStyle name="40% - 강조색4 2 2 2 7" xfId="0"/>
    <cellStyle name="40% - 강조색4 2 2 2 8" xfId="0"/>
    <cellStyle name="40% - 강조색4 2 2 2_Sheet2" xfId="0"/>
    <cellStyle name="40% - 강조색4 2 2 3" xfId="0"/>
    <cellStyle name="40% - 강조색4 2 2 4" xfId="0"/>
    <cellStyle name="40% - 강조색4 2 2 5" xfId="0"/>
    <cellStyle name="40% - 강조색4 2 2 6" xfId="0"/>
    <cellStyle name="40% - 강조색4 2 2 7" xfId="0"/>
    <cellStyle name="40% - 강조색4 2 2 8" xfId="0"/>
    <cellStyle name="40% - 강조색4 2 2 9" xfId="0"/>
    <cellStyle name="40% - 강조색4 2 2_Sheet2" xfId="0"/>
    <cellStyle name="40% - 강조색4 2 3" xfId="0"/>
    <cellStyle name="40% - 강조색4 2 3 2" xfId="0"/>
    <cellStyle name="40% - 강조색4 2 3 3" xfId="0"/>
    <cellStyle name="40% - 강조색4 2 3 4" xfId="0"/>
    <cellStyle name="40% - 강조색4 2 3 5" xfId="0"/>
    <cellStyle name="40% - 강조색4 2 3 6" xfId="0"/>
    <cellStyle name="40% - 강조색4 2 3 7" xfId="0"/>
    <cellStyle name="40% - 강조색4 2 3 8" xfId="0"/>
    <cellStyle name="40% - 강조색4 2 3 9" xfId="0"/>
    <cellStyle name="40% - 강조색4 2 3_Sheet2" xfId="0"/>
    <cellStyle name="40% - 강조색4 2 4" xfId="0"/>
    <cellStyle name="40% - 강조색4 2 4 2" xfId="0"/>
    <cellStyle name="40% - 강조색4 2 5" xfId="0"/>
    <cellStyle name="40% - 강조색4 2 5 2" xfId="0"/>
    <cellStyle name="40% - 강조색4 2 6" xfId="0"/>
    <cellStyle name="40% - 강조색4 2 6 2" xfId="0"/>
    <cellStyle name="40% - 강조색4 2 6 3" xfId="0"/>
    <cellStyle name="40% - 강조색4 2 6 4" xfId="0"/>
    <cellStyle name="40% - 강조색4 2 7" xfId="0"/>
    <cellStyle name="40% - 강조색4 2 7 2" xfId="0"/>
    <cellStyle name="40% - 강조색4 2 8" xfId="0"/>
    <cellStyle name="40% - 강조색4 2 9" xfId="0"/>
    <cellStyle name="40% - 강조색4 2_(안성)-(공판도매분사)_월별수지예산" xfId="0"/>
    <cellStyle name="40% - 강조색4 3" xfId="0"/>
    <cellStyle name="40% - 강조색4 3 10" xfId="0"/>
    <cellStyle name="40% - 강조색4 3 11" xfId="0"/>
    <cellStyle name="40% - 강조색4 3 12" xfId="0"/>
    <cellStyle name="40% - 강조색4 3 2" xfId="0"/>
    <cellStyle name="40% - 강조색4 3 2 2" xfId="0"/>
    <cellStyle name="40% - 강조색4 3 2 3" xfId="0"/>
    <cellStyle name="40% - 강조색4 3 2 4" xfId="0"/>
    <cellStyle name="40% - 강조색4 3 2 5" xfId="0"/>
    <cellStyle name="40% - 강조색4 3 2 6" xfId="0"/>
    <cellStyle name="40% - 강조색4 3 2 7" xfId="0"/>
    <cellStyle name="40% - 강조색4 3 2 8" xfId="0"/>
    <cellStyle name="40% - 강조색4 3 2 9" xfId="0"/>
    <cellStyle name="40% - 강조색4 3 2_Sheet2" xfId="0"/>
    <cellStyle name="40% - 강조색4 3 3" xfId="0"/>
    <cellStyle name="40% - 강조색4 3 3 2" xfId="0"/>
    <cellStyle name="40% - 강조색4 3 4" xfId="0"/>
    <cellStyle name="40% - 강조색4 3 4 2" xfId="0"/>
    <cellStyle name="40% - 강조색4 3 5" xfId="0"/>
    <cellStyle name="40% - 강조색4 3 5 2" xfId="0"/>
    <cellStyle name="40% - 강조색4 3 6" xfId="0"/>
    <cellStyle name="40% - 강조색4 3 6 2" xfId="0"/>
    <cellStyle name="40% - 강조색4 3 6 3" xfId="0"/>
    <cellStyle name="40% - 강조색4 3 7" xfId="0"/>
    <cellStyle name="40% - 강조색4 3 7 2" xfId="0"/>
    <cellStyle name="40% - 강조색4 3 8" xfId="0"/>
    <cellStyle name="40% - 강조색4 3 9" xfId="0"/>
    <cellStyle name="40% - 강조색4 3_(안성)-(공판도매분사)_월별수지예산" xfId="0"/>
    <cellStyle name="40% - 강조색4 4" xfId="0"/>
    <cellStyle name="40% - 강조색4 4 2" xfId="0"/>
    <cellStyle name="40% - 강조색4 4 3" xfId="0"/>
    <cellStyle name="40% - 강조색4 4 4" xfId="0"/>
    <cellStyle name="40% - 강조색4 4 5" xfId="0"/>
    <cellStyle name="40% - 강조색4 4 6" xfId="0"/>
    <cellStyle name="40% - 강조색4 4_(안성)-(공판도매분사)_월별수지예산" xfId="0"/>
    <cellStyle name="40% - 강조색4 5" xfId="0"/>
    <cellStyle name="40% - 강조색4 5 2" xfId="0"/>
    <cellStyle name="40% - 강조색4 5 3" xfId="0"/>
    <cellStyle name="40% - 강조색4 5 4" xfId="0"/>
    <cellStyle name="40% - 강조색4 5 5" xfId="0"/>
    <cellStyle name="40% - 강조색4 5 6" xfId="0"/>
    <cellStyle name="40% - 강조색4 5_(안성)-(공판도매분사)_월별수지예산" xfId="0"/>
    <cellStyle name="40% - 강조색4 6" xfId="0"/>
    <cellStyle name="40% - 강조색4 6 2" xfId="0"/>
    <cellStyle name="40% - 강조색4 7" xfId="0"/>
    <cellStyle name="40% - 강조색5 2" xfId="0"/>
    <cellStyle name="40% - 강조색5 2 10" xfId="0"/>
    <cellStyle name="40% - 강조색5 2 11" xfId="0"/>
    <cellStyle name="40% - 강조색5 2 12" xfId="0"/>
    <cellStyle name="40% - 강조색5 2 13" xfId="0"/>
    <cellStyle name="40% - 강조색5 2 2" xfId="0"/>
    <cellStyle name="40% - 강조색5 2 2 10" xfId="0"/>
    <cellStyle name="40% - 강조색5 2 2 11" xfId="0"/>
    <cellStyle name="40% - 강조색5 2 2 12" xfId="0"/>
    <cellStyle name="40% - 강조색5 2 2 13" xfId="0"/>
    <cellStyle name="40% - 강조색5 2 2 2" xfId="0"/>
    <cellStyle name="40% - 강조색5 2 2 2 2" xfId="0"/>
    <cellStyle name="40% - 강조색5 2 2 2 3" xfId="0"/>
    <cellStyle name="40% - 강조색5 2 2 2 4" xfId="0"/>
    <cellStyle name="40% - 강조색5 2 2 2 5" xfId="0"/>
    <cellStyle name="40% - 강조색5 2 2 2 6" xfId="0"/>
    <cellStyle name="40% - 강조색5 2 2 2 7" xfId="0"/>
    <cellStyle name="40% - 강조색5 2 2 2 8" xfId="0"/>
    <cellStyle name="40% - 강조색5 2 2 2_Sheet2" xfId="0"/>
    <cellStyle name="40% - 강조색5 2 2 3" xfId="0"/>
    <cellStyle name="40% - 강조색5 2 2 4" xfId="0"/>
    <cellStyle name="40% - 강조색5 2 2 5" xfId="0"/>
    <cellStyle name="40% - 강조색5 2 2 6" xfId="0"/>
    <cellStyle name="40% - 강조색5 2 2 7" xfId="0"/>
    <cellStyle name="40% - 강조색5 2 2 8" xfId="0"/>
    <cellStyle name="40% - 강조색5 2 2 9" xfId="0"/>
    <cellStyle name="40% - 강조색5 2 2_Sheet2" xfId="0"/>
    <cellStyle name="40% - 강조색5 2 3" xfId="0"/>
    <cellStyle name="40% - 강조색5 2 3 2" xfId="0"/>
    <cellStyle name="40% - 강조색5 2 3 3" xfId="0"/>
    <cellStyle name="40% - 강조색5 2 3 4" xfId="0"/>
    <cellStyle name="40% - 강조색5 2 3 5" xfId="0"/>
    <cellStyle name="40% - 강조색5 2 3 6" xfId="0"/>
    <cellStyle name="40% - 강조색5 2 3 7" xfId="0"/>
    <cellStyle name="40% - 강조색5 2 3 8" xfId="0"/>
    <cellStyle name="40% - 강조색5 2 3 9" xfId="0"/>
    <cellStyle name="40% - 강조색5 2 3_Sheet2" xfId="0"/>
    <cellStyle name="40% - 강조색5 2 4" xfId="0"/>
    <cellStyle name="40% - 강조색5 2 4 2" xfId="0"/>
    <cellStyle name="40% - 강조색5 2 5" xfId="0"/>
    <cellStyle name="40% - 강조색5 2 5 2" xfId="0"/>
    <cellStyle name="40% - 강조색5 2 6" xfId="0"/>
    <cellStyle name="40% - 강조색5 2 6 2" xfId="0"/>
    <cellStyle name="40% - 강조색5 2 6 3" xfId="0"/>
    <cellStyle name="40% - 강조색5 2 6 4" xfId="0"/>
    <cellStyle name="40% - 강조색5 2 7" xfId="0"/>
    <cellStyle name="40% - 강조색5 2 7 2" xfId="0"/>
    <cellStyle name="40% - 강조색5 2 8" xfId="0"/>
    <cellStyle name="40% - 강조색5 2 9" xfId="0"/>
    <cellStyle name="40% - 강조색5 2_(안성)-(공판도매분사)_월별수지예산" xfId="0"/>
    <cellStyle name="40% - 강조색5 3" xfId="0"/>
    <cellStyle name="40% - 강조색5 3 10" xfId="0"/>
    <cellStyle name="40% - 강조색5 3 11" xfId="0"/>
    <cellStyle name="40% - 강조색5 3 12" xfId="0"/>
    <cellStyle name="40% - 강조색5 3 2" xfId="0"/>
    <cellStyle name="40% - 강조색5 3 2 2" xfId="0"/>
    <cellStyle name="40% - 강조색5 3 2 3" xfId="0"/>
    <cellStyle name="40% - 강조색5 3 2 4" xfId="0"/>
    <cellStyle name="40% - 강조색5 3 2 5" xfId="0"/>
    <cellStyle name="40% - 강조색5 3 2 6" xfId="0"/>
    <cellStyle name="40% - 강조색5 3 2 7" xfId="0"/>
    <cellStyle name="40% - 강조색5 3 2 8" xfId="0"/>
    <cellStyle name="40% - 강조색5 3 2 9" xfId="0"/>
    <cellStyle name="40% - 강조색5 3 2_Sheet2" xfId="0"/>
    <cellStyle name="40% - 강조색5 3 3" xfId="0"/>
    <cellStyle name="40% - 강조색5 3 3 2" xfId="0"/>
    <cellStyle name="40% - 강조색5 3 4" xfId="0"/>
    <cellStyle name="40% - 강조색5 3 4 2" xfId="0"/>
    <cellStyle name="40% - 강조색5 3 5" xfId="0"/>
    <cellStyle name="40% - 강조색5 3 5 2" xfId="0"/>
    <cellStyle name="40% - 강조색5 3 6" xfId="0"/>
    <cellStyle name="40% - 강조색5 3 6 2" xfId="0"/>
    <cellStyle name="40% - 강조색5 3 6 3" xfId="0"/>
    <cellStyle name="40% - 강조색5 3 7" xfId="0"/>
    <cellStyle name="40% - 강조색5 3 7 2" xfId="0"/>
    <cellStyle name="40% - 강조색5 3 8" xfId="0"/>
    <cellStyle name="40% - 강조색5 3 9" xfId="0"/>
    <cellStyle name="40% - 강조색5 3_(안성)-(공판도매분사)_월별수지예산" xfId="0"/>
    <cellStyle name="40% - 강조색5 4" xfId="0"/>
    <cellStyle name="40% - 강조색5 4 2" xfId="0"/>
    <cellStyle name="40% - 강조색5 4 3" xfId="0"/>
    <cellStyle name="40% - 강조색5 4 4" xfId="0"/>
    <cellStyle name="40% - 강조색5 4 5" xfId="0"/>
    <cellStyle name="40% - 강조색5 4 6" xfId="0"/>
    <cellStyle name="40% - 강조색5 4_(안성)-(공판도매분사)_월별수지예산" xfId="0"/>
    <cellStyle name="40% - 강조색5 5" xfId="0"/>
    <cellStyle name="40% - 강조색5 5 2" xfId="0"/>
    <cellStyle name="40% - 강조색5 5 3" xfId="0"/>
    <cellStyle name="40% - 강조색5 5 4" xfId="0"/>
    <cellStyle name="40% - 강조색5 5 5" xfId="0"/>
    <cellStyle name="40% - 강조색5 5 6" xfId="0"/>
    <cellStyle name="40% - 강조색5 5_(안성)-(공판도매분사)_월별수지예산" xfId="0"/>
    <cellStyle name="40% - 강조색5 6" xfId="0"/>
    <cellStyle name="40% - 강조색5 6 2" xfId="0"/>
    <cellStyle name="40% - 강조색5 7" xfId="0"/>
    <cellStyle name="40% - 강조색6 2" xfId="0"/>
    <cellStyle name="40% - 강조색6 2 10" xfId="0"/>
    <cellStyle name="40% - 강조색6 2 11" xfId="0"/>
    <cellStyle name="40% - 강조색6 2 12" xfId="0"/>
    <cellStyle name="40% - 강조색6 2 13" xfId="0"/>
    <cellStyle name="40% - 강조색6 2 2" xfId="0"/>
    <cellStyle name="40% - 강조색6 2 2 10" xfId="0"/>
    <cellStyle name="40% - 강조색6 2 2 11" xfId="0"/>
    <cellStyle name="40% - 강조색6 2 2 12" xfId="0"/>
    <cellStyle name="40% - 강조색6 2 2 13" xfId="0"/>
    <cellStyle name="40% - 강조색6 2 2 2" xfId="0"/>
    <cellStyle name="40% - 강조색6 2 2 2 2" xfId="0"/>
    <cellStyle name="40% - 강조색6 2 2 2 3" xfId="0"/>
    <cellStyle name="40% - 강조색6 2 2 2 4" xfId="0"/>
    <cellStyle name="40% - 강조색6 2 2 2 5" xfId="0"/>
    <cellStyle name="40% - 강조색6 2 2 2 6" xfId="0"/>
    <cellStyle name="40% - 강조색6 2 2 2 7" xfId="0"/>
    <cellStyle name="40% - 강조색6 2 2 2 8" xfId="0"/>
    <cellStyle name="40% - 강조색6 2 2 2_Sheet2" xfId="0"/>
    <cellStyle name="40% - 강조색6 2 2 3" xfId="0"/>
    <cellStyle name="40% - 강조색6 2 2 4" xfId="0"/>
    <cellStyle name="40% - 강조색6 2 2 5" xfId="0"/>
    <cellStyle name="40% - 강조색6 2 2 6" xfId="0"/>
    <cellStyle name="40% - 강조색6 2 2 7" xfId="0"/>
    <cellStyle name="40% - 강조색6 2 2 8" xfId="0"/>
    <cellStyle name="40% - 강조색6 2 2 9" xfId="0"/>
    <cellStyle name="40% - 강조색6 2 2_Sheet2" xfId="0"/>
    <cellStyle name="40% - 강조색6 2 3" xfId="0"/>
    <cellStyle name="40% - 강조색6 2 3 2" xfId="0"/>
    <cellStyle name="40% - 강조색6 2 3 3" xfId="0"/>
    <cellStyle name="40% - 강조색6 2 3 4" xfId="0"/>
    <cellStyle name="40% - 강조색6 2 3 5" xfId="0"/>
    <cellStyle name="40% - 강조색6 2 3 6" xfId="0"/>
    <cellStyle name="40% - 강조색6 2 3 7" xfId="0"/>
    <cellStyle name="40% - 강조색6 2 3 8" xfId="0"/>
    <cellStyle name="40% - 강조색6 2 3 9" xfId="0"/>
    <cellStyle name="40% - 강조색6 2 3_Sheet2" xfId="0"/>
    <cellStyle name="40% - 강조색6 2 4" xfId="0"/>
    <cellStyle name="40% - 강조색6 2 4 2" xfId="0"/>
    <cellStyle name="40% - 강조색6 2 5" xfId="0"/>
    <cellStyle name="40% - 강조색6 2 5 2" xfId="0"/>
    <cellStyle name="40% - 강조색6 2 6" xfId="0"/>
    <cellStyle name="40% - 강조색6 2 6 2" xfId="0"/>
    <cellStyle name="40% - 강조색6 2 6 3" xfId="0"/>
    <cellStyle name="40% - 강조색6 2 6 4" xfId="0"/>
    <cellStyle name="40% - 강조색6 2 7" xfId="0"/>
    <cellStyle name="40% - 강조색6 2 7 2" xfId="0"/>
    <cellStyle name="40% - 강조색6 2 8" xfId="0"/>
    <cellStyle name="40% - 강조색6 2 9" xfId="0"/>
    <cellStyle name="40% - 강조색6 2_(안성)-(공판도매분사)_월별수지예산" xfId="0"/>
    <cellStyle name="40% - 강조색6 3" xfId="0"/>
    <cellStyle name="40% - 강조색6 3 10" xfId="0"/>
    <cellStyle name="40% - 강조색6 3 11" xfId="0"/>
    <cellStyle name="40% - 강조색6 3 12" xfId="0"/>
    <cellStyle name="40% - 강조색6 3 2" xfId="0"/>
    <cellStyle name="40% - 강조색6 3 2 2" xfId="0"/>
    <cellStyle name="40% - 강조색6 3 2 3" xfId="0"/>
    <cellStyle name="40% - 강조색6 3 2 4" xfId="0"/>
    <cellStyle name="40% - 강조색6 3 2 5" xfId="0"/>
    <cellStyle name="40% - 강조색6 3 2 6" xfId="0"/>
    <cellStyle name="40% - 강조색6 3 2 7" xfId="0"/>
    <cellStyle name="40% - 강조색6 3 2 8" xfId="0"/>
    <cellStyle name="40% - 강조색6 3 2 9" xfId="0"/>
    <cellStyle name="40% - 강조색6 3 2_Sheet2" xfId="0"/>
    <cellStyle name="40% - 강조색6 3 3" xfId="0"/>
    <cellStyle name="40% - 강조색6 3 3 2" xfId="0"/>
    <cellStyle name="40% - 강조색6 3 4" xfId="0"/>
    <cellStyle name="40% - 강조색6 3 4 2" xfId="0"/>
    <cellStyle name="40% - 강조색6 3 5" xfId="0"/>
    <cellStyle name="40% - 강조색6 3 5 2" xfId="0"/>
    <cellStyle name="40% - 강조색6 3 6" xfId="0"/>
    <cellStyle name="40% - 강조색6 3 6 2" xfId="0"/>
    <cellStyle name="40% - 강조색6 3 6 3" xfId="0"/>
    <cellStyle name="40% - 강조색6 3 7" xfId="0"/>
    <cellStyle name="40% - 강조색6 3 7 2" xfId="0"/>
    <cellStyle name="40% - 강조색6 3 8" xfId="0"/>
    <cellStyle name="40% - 강조색6 3 9" xfId="0"/>
    <cellStyle name="40% - 강조색6 3_(안성)-(공판도매분사)_월별수지예산" xfId="0"/>
    <cellStyle name="40% - 강조색6 4" xfId="0"/>
    <cellStyle name="40% - 강조색6 4 2" xfId="0"/>
    <cellStyle name="40% - 강조색6 4 3" xfId="0"/>
    <cellStyle name="40% - 강조색6 4 4" xfId="0"/>
    <cellStyle name="40% - 강조색6 4 5" xfId="0"/>
    <cellStyle name="40% - 강조색6 4 6" xfId="0"/>
    <cellStyle name="40% - 강조색6 4_(안성)-(공판도매분사)_월별수지예산" xfId="0"/>
    <cellStyle name="40% - 강조색6 5" xfId="0"/>
    <cellStyle name="40% - 강조색6 5 2" xfId="0"/>
    <cellStyle name="40% - 강조색6 5 3" xfId="0"/>
    <cellStyle name="40% - 강조색6 5 4" xfId="0"/>
    <cellStyle name="40% - 강조색6 5 5" xfId="0"/>
    <cellStyle name="40% - 강조색6 5 6" xfId="0"/>
    <cellStyle name="40% - 강조색6 5_(안성)-(공판도매분사)_월별수지예산" xfId="0"/>
    <cellStyle name="40% - 강조색6 6" xfId="0"/>
    <cellStyle name="40% - 강조색6 6 2" xfId="0"/>
    <cellStyle name="40% - 강조색6 7" xfId="0"/>
    <cellStyle name="60% - Accent1" xfId="0"/>
    <cellStyle name="60% - Accent1 2" xfId="0"/>
    <cellStyle name="60% - Accent2" xfId="0"/>
    <cellStyle name="60% - Accent2 2" xfId="0"/>
    <cellStyle name="60% - Accent3" xfId="0"/>
    <cellStyle name="60% - Accent3 2" xfId="0"/>
    <cellStyle name="60% - Accent4" xfId="0"/>
    <cellStyle name="60% - Accent4 2" xfId="0"/>
    <cellStyle name="60% - Accent5" xfId="0"/>
    <cellStyle name="60% - Accent5 2" xfId="0"/>
    <cellStyle name="60% - Accent6" xfId="0"/>
    <cellStyle name="60% - Accent6 2" xfId="0"/>
    <cellStyle name="60% - 강조색1 2" xfId="0"/>
    <cellStyle name="60% - 강조색1 2 10" xfId="0"/>
    <cellStyle name="60% - 강조색1 2 11" xfId="0"/>
    <cellStyle name="60% - 강조색1 2 12" xfId="0"/>
    <cellStyle name="60% - 강조색1 2 13" xfId="0"/>
    <cellStyle name="60% - 강조색1 2 2" xfId="0"/>
    <cellStyle name="60% - 강조색1 2 2 10" xfId="0"/>
    <cellStyle name="60% - 강조색1 2 2 11" xfId="0"/>
    <cellStyle name="60% - 강조색1 2 2 12" xfId="0"/>
    <cellStyle name="60% - 강조색1 2 2 13" xfId="0"/>
    <cellStyle name="60% - 강조색1 2 2 2" xfId="0"/>
    <cellStyle name="60% - 강조색1 2 2 2 2" xfId="0"/>
    <cellStyle name="60% - 강조색1 2 2 2 3" xfId="0"/>
    <cellStyle name="60% - 강조색1 2 2 2 4" xfId="0"/>
    <cellStyle name="60% - 강조색1 2 2 2 5" xfId="0"/>
    <cellStyle name="60% - 강조색1 2 2 2 6" xfId="0"/>
    <cellStyle name="60% - 강조색1 2 2 2 7" xfId="0"/>
    <cellStyle name="60% - 강조색1 2 2 2 8" xfId="0"/>
    <cellStyle name="60% - 강조색1 2 2 2_Sheet2" xfId="0"/>
    <cellStyle name="60% - 강조색1 2 2 3" xfId="0"/>
    <cellStyle name="60% - 강조색1 2 2 4" xfId="0"/>
    <cellStyle name="60% - 강조색1 2 2 5" xfId="0"/>
    <cellStyle name="60% - 강조색1 2 2 6" xfId="0"/>
    <cellStyle name="60% - 강조색1 2 2 7" xfId="0"/>
    <cellStyle name="60% - 강조색1 2 2 8" xfId="0"/>
    <cellStyle name="60% - 강조색1 2 2 9" xfId="0"/>
    <cellStyle name="60% - 강조색1 2 2_Sheet2" xfId="0"/>
    <cellStyle name="60% - 강조색1 2 3" xfId="0"/>
    <cellStyle name="60% - 강조색1 2 3 2" xfId="0"/>
    <cellStyle name="60% - 강조색1 2 3 3" xfId="0"/>
    <cellStyle name="60% - 강조색1 2 3 4" xfId="0"/>
    <cellStyle name="60% - 강조색1 2 3 5" xfId="0"/>
    <cellStyle name="60% - 강조색1 2 3 6" xfId="0"/>
    <cellStyle name="60% - 강조색1 2 3 7" xfId="0"/>
    <cellStyle name="60% - 강조색1 2 3 8" xfId="0"/>
    <cellStyle name="60% - 강조색1 2 3 9" xfId="0"/>
    <cellStyle name="60% - 강조색1 2 3_Sheet2" xfId="0"/>
    <cellStyle name="60% - 강조색1 2 4" xfId="0"/>
    <cellStyle name="60% - 강조색1 2 4 2" xfId="0"/>
    <cellStyle name="60% - 강조색1 2 5" xfId="0"/>
    <cellStyle name="60% - 강조색1 2 5 2" xfId="0"/>
    <cellStyle name="60% - 강조색1 2 6" xfId="0"/>
    <cellStyle name="60% - 강조색1 2 6 2" xfId="0"/>
    <cellStyle name="60% - 강조색1 2 6 3" xfId="0"/>
    <cellStyle name="60% - 강조색1 2 6 4" xfId="0"/>
    <cellStyle name="60% - 강조색1 2 7" xfId="0"/>
    <cellStyle name="60% - 강조색1 2 7 2" xfId="0"/>
    <cellStyle name="60% - 강조색1 2 8" xfId="0"/>
    <cellStyle name="60% - 강조색1 2 9" xfId="0"/>
    <cellStyle name="60% - 강조색1 2_(안성)-(공판도매분사)_월별수지예산" xfId="0"/>
    <cellStyle name="60% - 강조색1 3" xfId="0"/>
    <cellStyle name="60% - 강조색1 3 10" xfId="0"/>
    <cellStyle name="60% - 강조색1 3 11" xfId="0"/>
    <cellStyle name="60% - 강조색1 3 12" xfId="0"/>
    <cellStyle name="60% - 강조색1 3 2" xfId="0"/>
    <cellStyle name="60% - 강조색1 3 2 2" xfId="0"/>
    <cellStyle name="60% - 강조색1 3 2 3" xfId="0"/>
    <cellStyle name="60% - 강조색1 3 2 4" xfId="0"/>
    <cellStyle name="60% - 강조색1 3 2 5" xfId="0"/>
    <cellStyle name="60% - 강조색1 3 2 6" xfId="0"/>
    <cellStyle name="60% - 강조색1 3 2 7" xfId="0"/>
    <cellStyle name="60% - 강조색1 3 2 8" xfId="0"/>
    <cellStyle name="60% - 강조색1 3 2 9" xfId="0"/>
    <cellStyle name="60% - 강조색1 3 2_Sheet2" xfId="0"/>
    <cellStyle name="60% - 강조색1 3 3" xfId="0"/>
    <cellStyle name="60% - 강조색1 3 3 2" xfId="0"/>
    <cellStyle name="60% - 강조색1 3 4" xfId="0"/>
    <cellStyle name="60% - 강조색1 3 4 2" xfId="0"/>
    <cellStyle name="60% - 강조색1 3 5" xfId="0"/>
    <cellStyle name="60% - 강조색1 3 5 2" xfId="0"/>
    <cellStyle name="60% - 강조색1 3 6" xfId="0"/>
    <cellStyle name="60% - 강조색1 3 6 2" xfId="0"/>
    <cellStyle name="60% - 강조색1 3 6 3" xfId="0"/>
    <cellStyle name="60% - 강조색1 3 7" xfId="0"/>
    <cellStyle name="60% - 강조색1 3 7 2" xfId="0"/>
    <cellStyle name="60% - 강조색1 3 8" xfId="0"/>
    <cellStyle name="60% - 강조색1 3 9" xfId="0"/>
    <cellStyle name="60% - 강조색1 3_(안성)-(공판도매분사)_월별수지예산" xfId="0"/>
    <cellStyle name="60% - 강조색1 4" xfId="0"/>
    <cellStyle name="60% - 강조색1 4 2" xfId="0"/>
    <cellStyle name="60% - 강조색1 4 3" xfId="0"/>
    <cellStyle name="60% - 강조색1 4 4" xfId="0"/>
    <cellStyle name="60% - 강조색1 4 5" xfId="0"/>
    <cellStyle name="60% - 강조색1 4 6" xfId="0"/>
    <cellStyle name="60% - 강조색1 4_(안성)-(공판도매분사)_월별수지예산" xfId="0"/>
    <cellStyle name="60% - 강조색1 5" xfId="0"/>
    <cellStyle name="60% - 강조색1 5 2" xfId="0"/>
    <cellStyle name="60% - 강조색1 5 3" xfId="0"/>
    <cellStyle name="60% - 강조색1 5 4" xfId="0"/>
    <cellStyle name="60% - 강조색1 5 5" xfId="0"/>
    <cellStyle name="60% - 강조색1 5 6" xfId="0"/>
    <cellStyle name="60% - 강조색1 5_(안성)-(공판도매분사)_월별수지예산" xfId="0"/>
    <cellStyle name="60% - 강조색1 6" xfId="0"/>
    <cellStyle name="60% - 강조색1 6 2" xfId="0"/>
    <cellStyle name="60% - 강조색1 7" xfId="0"/>
    <cellStyle name="60% - 강조색2 2" xfId="0"/>
    <cellStyle name="60% - 강조색2 2 10" xfId="0"/>
    <cellStyle name="60% - 강조색2 2 11" xfId="0"/>
    <cellStyle name="60% - 강조색2 2 12" xfId="0"/>
    <cellStyle name="60% - 강조색2 2 13" xfId="0"/>
    <cellStyle name="60% - 강조색2 2 2" xfId="0"/>
    <cellStyle name="60% - 강조색2 2 2 10" xfId="0"/>
    <cellStyle name="60% - 강조색2 2 2 11" xfId="0"/>
    <cellStyle name="60% - 강조색2 2 2 12" xfId="0"/>
    <cellStyle name="60% - 강조색2 2 2 13" xfId="0"/>
    <cellStyle name="60% - 강조색2 2 2 2" xfId="0"/>
    <cellStyle name="60% - 강조색2 2 2 2 2" xfId="0"/>
    <cellStyle name="60% - 강조색2 2 2 2 3" xfId="0"/>
    <cellStyle name="60% - 강조색2 2 2 2 4" xfId="0"/>
    <cellStyle name="60% - 강조색2 2 2 2 5" xfId="0"/>
    <cellStyle name="60% - 강조색2 2 2 2 6" xfId="0"/>
    <cellStyle name="60% - 강조색2 2 2 2 7" xfId="0"/>
    <cellStyle name="60% - 강조색2 2 2 2 8" xfId="0"/>
    <cellStyle name="60% - 강조색2 2 2 2_Sheet2" xfId="0"/>
    <cellStyle name="60% - 강조색2 2 2 3" xfId="0"/>
    <cellStyle name="60% - 강조색2 2 2 4" xfId="0"/>
    <cellStyle name="60% - 강조색2 2 2 5" xfId="0"/>
    <cellStyle name="60% - 강조색2 2 2 6" xfId="0"/>
    <cellStyle name="60% - 강조색2 2 2 7" xfId="0"/>
    <cellStyle name="60% - 강조색2 2 2 8" xfId="0"/>
    <cellStyle name="60% - 강조색2 2 2 9" xfId="0"/>
    <cellStyle name="60% - 강조색2 2 2_Sheet2" xfId="0"/>
    <cellStyle name="60% - 강조색2 2 3" xfId="0"/>
    <cellStyle name="60% - 강조색2 2 3 2" xfId="0"/>
    <cellStyle name="60% - 강조색2 2 3 3" xfId="0"/>
    <cellStyle name="60% - 강조색2 2 3 4" xfId="0"/>
    <cellStyle name="60% - 강조색2 2 3 5" xfId="0"/>
    <cellStyle name="60% - 강조색2 2 3 6" xfId="0"/>
    <cellStyle name="60% - 강조색2 2 3 7" xfId="0"/>
    <cellStyle name="60% - 강조색2 2 3 8" xfId="0"/>
    <cellStyle name="60% - 강조색2 2 3 9" xfId="0"/>
    <cellStyle name="60% - 강조색2 2 3_Sheet2" xfId="0"/>
    <cellStyle name="60% - 강조색2 2 4" xfId="0"/>
    <cellStyle name="60% - 강조색2 2 4 2" xfId="0"/>
    <cellStyle name="60% - 강조색2 2 5" xfId="0"/>
    <cellStyle name="60% - 강조색2 2 5 2" xfId="0"/>
    <cellStyle name="60% - 강조색2 2 6" xfId="0"/>
    <cellStyle name="60% - 강조색2 2 6 2" xfId="0"/>
    <cellStyle name="60% - 강조색2 2 6 3" xfId="0"/>
    <cellStyle name="60% - 강조색2 2 6 4" xfId="0"/>
    <cellStyle name="60% - 강조색2 2 7" xfId="0"/>
    <cellStyle name="60% - 강조색2 2 7 2" xfId="0"/>
    <cellStyle name="60% - 강조색2 2 8" xfId="0"/>
    <cellStyle name="60% - 강조색2 2 9" xfId="0"/>
    <cellStyle name="60% - 강조색2 2_(안성)-(공판도매분사)_월별수지예산" xfId="0"/>
    <cellStyle name="60% - 강조색2 3" xfId="0"/>
    <cellStyle name="60% - 강조색2 3 10" xfId="0"/>
    <cellStyle name="60% - 강조색2 3 11" xfId="0"/>
    <cellStyle name="60% - 강조색2 3 12" xfId="0"/>
    <cellStyle name="60% - 강조색2 3 2" xfId="0"/>
    <cellStyle name="60% - 강조색2 3 2 2" xfId="0"/>
    <cellStyle name="60% - 강조색2 3 2 3" xfId="0"/>
    <cellStyle name="60% - 강조색2 3 2 4" xfId="0"/>
    <cellStyle name="60% - 강조색2 3 2 5" xfId="0"/>
    <cellStyle name="60% - 강조색2 3 2 6" xfId="0"/>
    <cellStyle name="60% - 강조색2 3 2 7" xfId="0"/>
    <cellStyle name="60% - 강조색2 3 2 8" xfId="0"/>
    <cellStyle name="60% - 강조색2 3 2 9" xfId="0"/>
    <cellStyle name="60% - 강조색2 3 2_Sheet2" xfId="0"/>
    <cellStyle name="60% - 강조색2 3 3" xfId="0"/>
    <cellStyle name="60% - 강조색2 3 3 2" xfId="0"/>
    <cellStyle name="60% - 강조색2 3 4" xfId="0"/>
    <cellStyle name="60% - 강조색2 3 4 2" xfId="0"/>
    <cellStyle name="60% - 강조색2 3 5" xfId="0"/>
    <cellStyle name="60% - 강조색2 3 5 2" xfId="0"/>
    <cellStyle name="60% - 강조색2 3 6" xfId="0"/>
    <cellStyle name="60% - 강조색2 3 6 2" xfId="0"/>
    <cellStyle name="60% - 강조색2 3 6 3" xfId="0"/>
    <cellStyle name="60% - 강조색2 3 7" xfId="0"/>
    <cellStyle name="60% - 강조색2 3 7 2" xfId="0"/>
    <cellStyle name="60% - 강조색2 3 8" xfId="0"/>
    <cellStyle name="60% - 강조색2 3 9" xfId="0"/>
    <cellStyle name="60% - 강조색2 3_(안성)-(공판도매분사)_월별수지예산" xfId="0"/>
    <cellStyle name="60% - 강조색2 4" xfId="0"/>
    <cellStyle name="60% - 강조색2 4 2" xfId="0"/>
    <cellStyle name="60% - 강조색2 4 3" xfId="0"/>
    <cellStyle name="60% - 강조색2 4 4" xfId="0"/>
    <cellStyle name="60% - 강조색2 4 5" xfId="0"/>
    <cellStyle name="60% - 강조색2 4 6" xfId="0"/>
    <cellStyle name="60% - 강조색2 4_(안성)-(공판도매분사)_월별수지예산" xfId="0"/>
    <cellStyle name="60% - 강조색2 5" xfId="0"/>
    <cellStyle name="60% - 강조색2 5 2" xfId="0"/>
    <cellStyle name="60% - 강조색2 5 3" xfId="0"/>
    <cellStyle name="60% - 강조색2 5 4" xfId="0"/>
    <cellStyle name="60% - 강조색2 5 5" xfId="0"/>
    <cellStyle name="60% - 강조색2 5 6" xfId="0"/>
    <cellStyle name="60% - 강조색2 5_(안성)-(공판도매분사)_월별수지예산" xfId="0"/>
    <cellStyle name="60% - 강조색2 6" xfId="0"/>
    <cellStyle name="60% - 강조색2 6 2" xfId="0"/>
    <cellStyle name="60% - 강조색2 7" xfId="0"/>
    <cellStyle name="60% - 강조색3 2" xfId="0"/>
    <cellStyle name="60% - 강조색3 2 10" xfId="0"/>
    <cellStyle name="60% - 강조색3 2 11" xfId="0"/>
    <cellStyle name="60% - 강조색3 2 12" xfId="0"/>
    <cellStyle name="60% - 강조색3 2 13" xfId="0"/>
    <cellStyle name="60% - 강조색3 2 2" xfId="0"/>
    <cellStyle name="60% - 강조색3 2 2 10" xfId="0"/>
    <cellStyle name="60% - 강조색3 2 2 11" xfId="0"/>
    <cellStyle name="60% - 강조색3 2 2 12" xfId="0"/>
    <cellStyle name="60% - 강조색3 2 2 13" xfId="0"/>
    <cellStyle name="60% - 강조색3 2 2 2" xfId="0"/>
    <cellStyle name="60% - 강조색3 2 2 2 2" xfId="0"/>
    <cellStyle name="60% - 강조색3 2 2 2 3" xfId="0"/>
    <cellStyle name="60% - 강조색3 2 2 2 4" xfId="0"/>
    <cellStyle name="60% - 강조색3 2 2 2 5" xfId="0"/>
    <cellStyle name="60% - 강조색3 2 2 2 6" xfId="0"/>
    <cellStyle name="60% - 강조색3 2 2 2 7" xfId="0"/>
    <cellStyle name="60% - 강조색3 2 2 2 8" xfId="0"/>
    <cellStyle name="60% - 강조색3 2 2 2_Sheet2" xfId="0"/>
    <cellStyle name="60% - 강조색3 2 2 3" xfId="0"/>
    <cellStyle name="60% - 강조색3 2 2 4" xfId="0"/>
    <cellStyle name="60% - 강조색3 2 2 5" xfId="0"/>
    <cellStyle name="60% - 강조색3 2 2 6" xfId="0"/>
    <cellStyle name="60% - 강조색3 2 2 7" xfId="0"/>
    <cellStyle name="60% - 강조색3 2 2 8" xfId="0"/>
    <cellStyle name="60% - 강조색3 2 2 9" xfId="0"/>
    <cellStyle name="60% - 강조색3 2 2_Sheet2" xfId="0"/>
    <cellStyle name="60% - 강조색3 2 3" xfId="0"/>
    <cellStyle name="60% - 강조색3 2 3 2" xfId="0"/>
    <cellStyle name="60% - 강조색3 2 3 3" xfId="0"/>
    <cellStyle name="60% - 강조색3 2 3 4" xfId="0"/>
    <cellStyle name="60% - 강조색3 2 3 5" xfId="0"/>
    <cellStyle name="60% - 강조색3 2 3 6" xfId="0"/>
    <cellStyle name="60% - 강조색3 2 3 7" xfId="0"/>
    <cellStyle name="60% - 강조색3 2 3 8" xfId="0"/>
    <cellStyle name="60% - 강조색3 2 3 9" xfId="0"/>
    <cellStyle name="60% - 강조색3 2 3_Sheet2" xfId="0"/>
    <cellStyle name="60% - 강조색3 2 4" xfId="0"/>
    <cellStyle name="60% - 강조색3 2 4 2" xfId="0"/>
    <cellStyle name="60% - 강조색3 2 5" xfId="0"/>
    <cellStyle name="60% - 강조색3 2 5 2" xfId="0"/>
    <cellStyle name="60% - 강조색3 2 6" xfId="0"/>
    <cellStyle name="60% - 강조색3 2 6 2" xfId="0"/>
    <cellStyle name="60% - 강조색3 2 6 3" xfId="0"/>
    <cellStyle name="60% - 강조색3 2 6 4" xfId="0"/>
    <cellStyle name="60% - 강조색3 2 7" xfId="0"/>
    <cellStyle name="60% - 강조색3 2 7 2" xfId="0"/>
    <cellStyle name="60% - 강조색3 2 8" xfId="0"/>
    <cellStyle name="60% - 강조색3 2 9" xfId="0"/>
    <cellStyle name="60% - 강조색3 2_(안성)-(공판도매분사)_월별수지예산" xfId="0"/>
    <cellStyle name="60% - 강조색3 3" xfId="0"/>
    <cellStyle name="60% - 강조색3 3 10" xfId="0"/>
    <cellStyle name="60% - 강조색3 3 11" xfId="0"/>
    <cellStyle name="60% - 강조색3 3 12" xfId="0"/>
    <cellStyle name="60% - 강조색3 3 2" xfId="0"/>
    <cellStyle name="60% - 강조색3 3 2 2" xfId="0"/>
    <cellStyle name="60% - 강조색3 3 2 3" xfId="0"/>
    <cellStyle name="60% - 강조색3 3 2 4" xfId="0"/>
    <cellStyle name="60% - 강조색3 3 2 5" xfId="0"/>
    <cellStyle name="60% - 강조색3 3 2 6" xfId="0"/>
    <cellStyle name="60% - 강조색3 3 2 7" xfId="0"/>
    <cellStyle name="60% - 강조색3 3 2 8" xfId="0"/>
    <cellStyle name="60% - 강조색3 3 2 9" xfId="0"/>
    <cellStyle name="60% - 강조색3 3 2_Sheet2" xfId="0"/>
    <cellStyle name="60% - 강조색3 3 3" xfId="0"/>
    <cellStyle name="60% - 강조색3 3 3 2" xfId="0"/>
    <cellStyle name="60% - 강조색3 3 4" xfId="0"/>
    <cellStyle name="60% - 강조색3 3 4 2" xfId="0"/>
    <cellStyle name="60% - 강조색3 3 5" xfId="0"/>
    <cellStyle name="60% - 강조색3 3 5 2" xfId="0"/>
    <cellStyle name="60% - 강조색3 3 6" xfId="0"/>
    <cellStyle name="60% - 강조색3 3 6 2" xfId="0"/>
    <cellStyle name="60% - 강조색3 3 6 3" xfId="0"/>
    <cellStyle name="60% - 강조색3 3 7" xfId="0"/>
    <cellStyle name="60% - 강조색3 3 7 2" xfId="0"/>
    <cellStyle name="60% - 강조색3 3 8" xfId="0"/>
    <cellStyle name="60% - 강조색3 3 9" xfId="0"/>
    <cellStyle name="60% - 강조색3 3_(안성)-(공판도매분사)_월별수지예산" xfId="0"/>
    <cellStyle name="60% - 강조색3 4" xfId="0"/>
    <cellStyle name="60% - 강조색3 4 2" xfId="0"/>
    <cellStyle name="60% - 강조색3 4 3" xfId="0"/>
    <cellStyle name="60% - 강조색3 4 4" xfId="0"/>
    <cellStyle name="60% - 강조색3 4 5" xfId="0"/>
    <cellStyle name="60% - 강조색3 4 6" xfId="0"/>
    <cellStyle name="60% - 강조색3 4_(안성)-(공판도매분사)_월별수지예산" xfId="0"/>
    <cellStyle name="60% - 강조색3 5" xfId="0"/>
    <cellStyle name="60% - 강조색3 5 2" xfId="0"/>
    <cellStyle name="60% - 강조색3 5 3" xfId="0"/>
    <cellStyle name="60% - 강조색3 5 4" xfId="0"/>
    <cellStyle name="60% - 강조색3 5 5" xfId="0"/>
    <cellStyle name="60% - 강조색3 5 6" xfId="0"/>
    <cellStyle name="60% - 강조색3 5_(안성)-(공판도매분사)_월별수지예산" xfId="0"/>
    <cellStyle name="60% - 강조색3 6" xfId="0"/>
    <cellStyle name="60% - 강조색3 6 2" xfId="0"/>
    <cellStyle name="60% - 강조색3 7" xfId="0"/>
    <cellStyle name="60% - 강조색4 2" xfId="0"/>
    <cellStyle name="60% - 강조색4 2 10" xfId="0"/>
    <cellStyle name="60% - 강조색4 2 11" xfId="0"/>
    <cellStyle name="60% - 강조색4 2 12" xfId="0"/>
    <cellStyle name="60% - 강조색4 2 13" xfId="0"/>
    <cellStyle name="60% - 강조색4 2 2" xfId="0"/>
    <cellStyle name="60% - 강조색4 2 2 10" xfId="0"/>
    <cellStyle name="60% - 강조색4 2 2 11" xfId="0"/>
    <cellStyle name="60% - 강조색4 2 2 12" xfId="0"/>
    <cellStyle name="60% - 강조색4 2 2 13" xfId="0"/>
    <cellStyle name="60% - 강조색4 2 2 2" xfId="0"/>
    <cellStyle name="60% - 강조색4 2 2 2 2" xfId="0"/>
    <cellStyle name="60% - 강조색4 2 2 2 3" xfId="0"/>
    <cellStyle name="60% - 강조색4 2 2 2 4" xfId="0"/>
    <cellStyle name="60% - 강조색4 2 2 2 5" xfId="0"/>
    <cellStyle name="60% - 강조색4 2 2 2 6" xfId="0"/>
    <cellStyle name="60% - 강조색4 2 2 2 7" xfId="0"/>
    <cellStyle name="60% - 강조색4 2 2 2 8" xfId="0"/>
    <cellStyle name="60% - 강조색4 2 2 2_Sheet2" xfId="0"/>
    <cellStyle name="60% - 강조색4 2 2 3" xfId="0"/>
    <cellStyle name="60% - 강조색4 2 2 4" xfId="0"/>
    <cellStyle name="60% - 강조색4 2 2 5" xfId="0"/>
    <cellStyle name="60% - 강조색4 2 2 6" xfId="0"/>
    <cellStyle name="60% - 강조색4 2 2 7" xfId="0"/>
    <cellStyle name="60% - 강조색4 2 2 8" xfId="0"/>
    <cellStyle name="60% - 강조색4 2 2 9" xfId="0"/>
    <cellStyle name="60% - 강조색4 2 2_Sheet2" xfId="0"/>
    <cellStyle name="60% - 강조색4 2 3" xfId="0"/>
    <cellStyle name="60% - 강조색4 2 3 2" xfId="0"/>
    <cellStyle name="60% - 강조색4 2 3 3" xfId="0"/>
    <cellStyle name="60% - 강조색4 2 3 4" xfId="0"/>
    <cellStyle name="60% - 강조색4 2 3 5" xfId="0"/>
    <cellStyle name="60% - 강조색4 2 3 6" xfId="0"/>
    <cellStyle name="60% - 강조색4 2 3 7" xfId="0"/>
    <cellStyle name="60% - 강조색4 2 3 8" xfId="0"/>
    <cellStyle name="60% - 강조색4 2 3 9" xfId="0"/>
    <cellStyle name="60% - 강조색4 2 3_Sheet2" xfId="0"/>
    <cellStyle name="60% - 강조색4 2 4" xfId="0"/>
    <cellStyle name="60% - 강조색4 2 4 2" xfId="0"/>
    <cellStyle name="60% - 강조색4 2 5" xfId="0"/>
    <cellStyle name="60% - 강조색4 2 5 2" xfId="0"/>
    <cellStyle name="60% - 강조색4 2 6" xfId="0"/>
    <cellStyle name="60% - 강조색4 2 6 2" xfId="0"/>
    <cellStyle name="60% - 강조색4 2 6 3" xfId="0"/>
    <cellStyle name="60% - 강조색4 2 6 4" xfId="0"/>
    <cellStyle name="60% - 강조색4 2 7" xfId="0"/>
    <cellStyle name="60% - 강조색4 2 7 2" xfId="0"/>
    <cellStyle name="60% - 강조색4 2 8" xfId="0"/>
    <cellStyle name="60% - 강조색4 2 9" xfId="0"/>
    <cellStyle name="60% - 강조색4 2_(안성)-(공판도매분사)_월별수지예산" xfId="0"/>
    <cellStyle name="60% - 강조색4 3" xfId="0"/>
    <cellStyle name="60% - 강조색4 3 10" xfId="0"/>
    <cellStyle name="60% - 강조색4 3 11" xfId="0"/>
    <cellStyle name="60% - 강조색4 3 12" xfId="0"/>
    <cellStyle name="60% - 강조색4 3 2" xfId="0"/>
    <cellStyle name="60% - 강조색4 3 2 2" xfId="0"/>
    <cellStyle name="60% - 강조색4 3 2 3" xfId="0"/>
    <cellStyle name="60% - 강조색4 3 2 4" xfId="0"/>
    <cellStyle name="60% - 강조색4 3 2 5" xfId="0"/>
    <cellStyle name="60% - 강조색4 3 2 6" xfId="0"/>
    <cellStyle name="60% - 강조색4 3 2 7" xfId="0"/>
    <cellStyle name="60% - 강조색4 3 2 8" xfId="0"/>
    <cellStyle name="60% - 강조색4 3 2 9" xfId="0"/>
    <cellStyle name="60% - 강조색4 3 2_Sheet2" xfId="0"/>
    <cellStyle name="60% - 강조색4 3 3" xfId="0"/>
    <cellStyle name="60% - 강조색4 3 3 2" xfId="0"/>
    <cellStyle name="60% - 강조색4 3 4" xfId="0"/>
    <cellStyle name="60% - 강조색4 3 4 2" xfId="0"/>
    <cellStyle name="60% - 강조색4 3 5" xfId="0"/>
    <cellStyle name="60% - 강조색4 3 5 2" xfId="0"/>
    <cellStyle name="60% - 강조색4 3 6" xfId="0"/>
    <cellStyle name="60% - 강조색4 3 6 2" xfId="0"/>
    <cellStyle name="60% - 강조색4 3 6 3" xfId="0"/>
    <cellStyle name="60% - 강조색4 3 7" xfId="0"/>
    <cellStyle name="60% - 강조색4 3 7 2" xfId="0"/>
    <cellStyle name="60% - 강조색4 3 8" xfId="0"/>
    <cellStyle name="60% - 강조색4 3 9" xfId="0"/>
    <cellStyle name="60% - 강조색4 3_(안성)-(공판도매분사)_월별수지예산" xfId="0"/>
    <cellStyle name="60% - 강조색4 4" xfId="0"/>
    <cellStyle name="60% - 강조색4 4 2" xfId="0"/>
    <cellStyle name="60% - 강조색4 4 3" xfId="0"/>
    <cellStyle name="60% - 강조색4 4 4" xfId="0"/>
    <cellStyle name="60% - 강조색4 4 5" xfId="0"/>
    <cellStyle name="60% - 강조색4 4 6" xfId="0"/>
    <cellStyle name="60% - 강조색4 4_(안성)-(공판도매분사)_월별수지예산" xfId="0"/>
    <cellStyle name="60% - 강조색4 5" xfId="0"/>
    <cellStyle name="60% - 강조색4 5 2" xfId="0"/>
    <cellStyle name="60% - 강조색4 5 3" xfId="0"/>
    <cellStyle name="60% - 강조색4 5 4" xfId="0"/>
    <cellStyle name="60% - 강조색4 5 5" xfId="0"/>
    <cellStyle name="60% - 강조색4 5 6" xfId="0"/>
    <cellStyle name="60% - 강조색4 5_(안성)-(공판도매분사)_월별수지예산" xfId="0"/>
    <cellStyle name="60% - 강조색4 6" xfId="0"/>
    <cellStyle name="60% - 강조색4 6 2" xfId="0"/>
    <cellStyle name="60% - 강조색4 7" xfId="0"/>
    <cellStyle name="60% - 강조색5 2" xfId="0"/>
    <cellStyle name="60% - 강조색5 2 10" xfId="0"/>
    <cellStyle name="60% - 강조색5 2 11" xfId="0"/>
    <cellStyle name="60% - 강조색5 2 12" xfId="0"/>
    <cellStyle name="60% - 강조색5 2 13" xfId="0"/>
    <cellStyle name="60% - 강조색5 2 2" xfId="0"/>
    <cellStyle name="60% - 강조색5 2 2 10" xfId="0"/>
    <cellStyle name="60% - 강조색5 2 2 11" xfId="0"/>
    <cellStyle name="60% - 강조색5 2 2 12" xfId="0"/>
    <cellStyle name="60% - 강조색5 2 2 13" xfId="0"/>
    <cellStyle name="60% - 강조색5 2 2 2" xfId="0"/>
    <cellStyle name="60% - 강조색5 2 2 2 2" xfId="0"/>
    <cellStyle name="60% - 강조색5 2 2 2 3" xfId="0"/>
    <cellStyle name="60% - 강조색5 2 2 2 4" xfId="0"/>
    <cellStyle name="60% - 강조색5 2 2 2 5" xfId="0"/>
    <cellStyle name="60% - 강조색5 2 2 2 6" xfId="0"/>
    <cellStyle name="60% - 강조색5 2 2 2 7" xfId="0"/>
    <cellStyle name="60% - 강조색5 2 2 2 8" xfId="0"/>
    <cellStyle name="60% - 강조색5 2 2 2_Sheet2" xfId="0"/>
    <cellStyle name="60% - 강조색5 2 2 3" xfId="0"/>
    <cellStyle name="60% - 강조색5 2 2 4" xfId="0"/>
    <cellStyle name="60% - 강조색5 2 2 5" xfId="0"/>
    <cellStyle name="60% - 강조색5 2 2 6" xfId="0"/>
    <cellStyle name="60% - 강조색5 2 2 7" xfId="0"/>
    <cellStyle name="60% - 강조색5 2 2 8" xfId="0"/>
    <cellStyle name="60% - 강조색5 2 2 9" xfId="0"/>
    <cellStyle name="60% - 강조색5 2 2_Sheet2" xfId="0"/>
    <cellStyle name="60% - 강조색5 2 3" xfId="0"/>
    <cellStyle name="60% - 강조색5 2 3 2" xfId="0"/>
    <cellStyle name="60% - 강조색5 2 3 3" xfId="0"/>
    <cellStyle name="60% - 강조색5 2 3 4" xfId="0"/>
    <cellStyle name="60% - 강조색5 2 3 5" xfId="0"/>
    <cellStyle name="60% - 강조색5 2 3 6" xfId="0"/>
    <cellStyle name="60% - 강조색5 2 3 7" xfId="0"/>
    <cellStyle name="60% - 강조색5 2 3 8" xfId="0"/>
    <cellStyle name="60% - 강조색5 2 3 9" xfId="0"/>
    <cellStyle name="60% - 강조색5 2 3_Sheet2" xfId="0"/>
    <cellStyle name="60% - 강조색5 2 4" xfId="0"/>
    <cellStyle name="60% - 강조색5 2 4 2" xfId="0"/>
    <cellStyle name="60% - 강조색5 2 5" xfId="0"/>
    <cellStyle name="60% - 강조색5 2 5 2" xfId="0"/>
    <cellStyle name="60% - 강조색5 2 6" xfId="0"/>
    <cellStyle name="60% - 강조색5 2 6 2" xfId="0"/>
    <cellStyle name="60% - 강조색5 2 6 3" xfId="0"/>
    <cellStyle name="60% - 강조색5 2 6 4" xfId="0"/>
    <cellStyle name="60% - 강조색5 2 7" xfId="0"/>
    <cellStyle name="60% - 강조색5 2 7 2" xfId="0"/>
    <cellStyle name="60% - 강조색5 2 8" xfId="0"/>
    <cellStyle name="60% - 강조색5 2 9" xfId="0"/>
    <cellStyle name="60% - 강조색5 2_(안성)-(공판도매분사)_월별수지예산" xfId="0"/>
    <cellStyle name="60% - 강조색5 3" xfId="0"/>
    <cellStyle name="60% - 강조색5 3 10" xfId="0"/>
    <cellStyle name="60% - 강조색5 3 11" xfId="0"/>
    <cellStyle name="60% - 강조색5 3 12" xfId="0"/>
    <cellStyle name="60% - 강조색5 3 2" xfId="0"/>
    <cellStyle name="60% - 강조색5 3 2 2" xfId="0"/>
    <cellStyle name="60% - 강조색5 3 2 3" xfId="0"/>
    <cellStyle name="60% - 강조색5 3 2 4" xfId="0"/>
    <cellStyle name="60% - 강조색5 3 2 5" xfId="0"/>
    <cellStyle name="60% - 강조색5 3 2 6" xfId="0"/>
    <cellStyle name="60% - 강조색5 3 2 7" xfId="0"/>
    <cellStyle name="60% - 강조색5 3 2 8" xfId="0"/>
    <cellStyle name="60% - 강조색5 3 2 9" xfId="0"/>
    <cellStyle name="60% - 강조색5 3 2_Sheet2" xfId="0"/>
    <cellStyle name="60% - 강조색5 3 3" xfId="0"/>
    <cellStyle name="60% - 강조색5 3 3 2" xfId="0"/>
    <cellStyle name="60% - 강조색5 3 4" xfId="0"/>
    <cellStyle name="60% - 강조색5 3 4 2" xfId="0"/>
    <cellStyle name="60% - 강조색5 3 5" xfId="0"/>
    <cellStyle name="60% - 강조색5 3 5 2" xfId="0"/>
    <cellStyle name="60% - 강조색5 3 6" xfId="0"/>
    <cellStyle name="60% - 강조색5 3 6 2" xfId="0"/>
    <cellStyle name="60% - 강조색5 3 6 3" xfId="0"/>
    <cellStyle name="60% - 강조색5 3 7" xfId="0"/>
    <cellStyle name="60% - 강조색5 3 7 2" xfId="0"/>
    <cellStyle name="60% - 강조색5 3 8" xfId="0"/>
    <cellStyle name="60% - 강조색5 3 9" xfId="0"/>
    <cellStyle name="60% - 강조색5 3_(안성)-(공판도매분사)_월별수지예산" xfId="0"/>
    <cellStyle name="60% - 강조색5 4" xfId="0"/>
    <cellStyle name="60% - 강조색5 4 2" xfId="0"/>
    <cellStyle name="60% - 강조색5 4 3" xfId="0"/>
    <cellStyle name="60% - 강조색5 4 4" xfId="0"/>
    <cellStyle name="60% - 강조색5 4 5" xfId="0"/>
    <cellStyle name="60% - 강조색5 4 6" xfId="0"/>
    <cellStyle name="60% - 강조색5 4_(안성)-(공판도매분사)_월별수지예산" xfId="0"/>
    <cellStyle name="60% - 강조색5 5" xfId="0"/>
    <cellStyle name="60% - 강조색5 5 2" xfId="0"/>
    <cellStyle name="60% - 강조색5 5 3" xfId="0"/>
    <cellStyle name="60% - 강조색5 5 4" xfId="0"/>
    <cellStyle name="60% - 강조색5 5 5" xfId="0"/>
    <cellStyle name="60% - 강조색5 5 6" xfId="0"/>
    <cellStyle name="60% - 강조색5 5_(안성)-(공판도매분사)_월별수지예산" xfId="0"/>
    <cellStyle name="60% - 강조색5 6" xfId="0"/>
    <cellStyle name="60% - 강조색5 6 2" xfId="0"/>
    <cellStyle name="60% - 강조색5 7" xfId="0"/>
    <cellStyle name="60% - 강조색6 2" xfId="0"/>
    <cellStyle name="60% - 강조색6 2 10" xfId="0"/>
    <cellStyle name="60% - 강조색6 2 11" xfId="0"/>
    <cellStyle name="60% - 강조색6 2 12" xfId="0"/>
    <cellStyle name="60% - 강조색6 2 13" xfId="0"/>
    <cellStyle name="60% - 강조색6 2 2" xfId="0"/>
    <cellStyle name="60% - 강조색6 2 2 10" xfId="0"/>
    <cellStyle name="60% - 강조색6 2 2 11" xfId="0"/>
    <cellStyle name="60% - 강조색6 2 2 12" xfId="0"/>
    <cellStyle name="60% - 강조색6 2 2 13" xfId="0"/>
    <cellStyle name="60% - 강조색6 2 2 2" xfId="0"/>
    <cellStyle name="60% - 강조색6 2 2 2 2" xfId="0"/>
    <cellStyle name="60% - 강조색6 2 2 2 3" xfId="0"/>
    <cellStyle name="60% - 강조색6 2 2 2 4" xfId="0"/>
    <cellStyle name="60% - 강조색6 2 2 2 5" xfId="0"/>
    <cellStyle name="60% - 강조색6 2 2 2 6" xfId="0"/>
    <cellStyle name="60% - 강조색6 2 2 2 7" xfId="0"/>
    <cellStyle name="60% - 강조색6 2 2 2 8" xfId="0"/>
    <cellStyle name="60% - 강조색6 2 2 2_Sheet2" xfId="0"/>
    <cellStyle name="60% - 강조색6 2 2 3" xfId="0"/>
    <cellStyle name="60% - 강조색6 2 2 4" xfId="0"/>
    <cellStyle name="60% - 강조색6 2 2 5" xfId="0"/>
    <cellStyle name="60% - 강조색6 2 2 6" xfId="0"/>
    <cellStyle name="60% - 강조색6 2 2 7" xfId="0"/>
    <cellStyle name="60% - 강조색6 2 2 8" xfId="0"/>
    <cellStyle name="60% - 강조색6 2 2 9" xfId="0"/>
    <cellStyle name="60% - 강조색6 2 2_Sheet2" xfId="0"/>
    <cellStyle name="60% - 강조색6 2 3" xfId="0"/>
    <cellStyle name="60% - 강조색6 2 3 2" xfId="0"/>
    <cellStyle name="60% - 강조색6 2 3 3" xfId="0"/>
    <cellStyle name="60% - 강조색6 2 3 4" xfId="0"/>
    <cellStyle name="60% - 강조색6 2 3 5" xfId="0"/>
    <cellStyle name="60% - 강조색6 2 3 6" xfId="0"/>
    <cellStyle name="60% - 강조색6 2 3 7" xfId="0"/>
    <cellStyle name="60% - 강조색6 2 3 8" xfId="0"/>
    <cellStyle name="60% - 강조색6 2 3 9" xfId="0"/>
    <cellStyle name="60% - 강조색6 2 3_Sheet2" xfId="0"/>
    <cellStyle name="60% - 강조색6 2 4" xfId="0"/>
    <cellStyle name="60% - 강조색6 2 4 2" xfId="0"/>
    <cellStyle name="60% - 강조색6 2 5" xfId="0"/>
    <cellStyle name="60% - 강조색6 2 5 2" xfId="0"/>
    <cellStyle name="60% - 강조색6 2 6" xfId="0"/>
    <cellStyle name="60% - 강조색6 2 6 2" xfId="0"/>
    <cellStyle name="60% - 강조색6 2 6 3" xfId="0"/>
    <cellStyle name="60% - 강조색6 2 6 4" xfId="0"/>
    <cellStyle name="60% - 강조색6 2 7" xfId="0"/>
    <cellStyle name="60% - 강조색6 2 7 2" xfId="0"/>
    <cellStyle name="60% - 강조색6 2 8" xfId="0"/>
    <cellStyle name="60% - 강조색6 2 9" xfId="0"/>
    <cellStyle name="60% - 강조색6 2_(안성)-(공판도매분사)_월별수지예산" xfId="0"/>
    <cellStyle name="60% - 강조색6 3" xfId="0"/>
    <cellStyle name="60% - 강조색6 3 10" xfId="0"/>
    <cellStyle name="60% - 강조색6 3 11" xfId="0"/>
    <cellStyle name="60% - 강조색6 3 12" xfId="0"/>
    <cellStyle name="60% - 강조색6 3 2" xfId="0"/>
    <cellStyle name="60% - 강조색6 3 2 2" xfId="0"/>
    <cellStyle name="60% - 강조색6 3 2 3" xfId="0"/>
    <cellStyle name="60% - 강조색6 3 2 4" xfId="0"/>
    <cellStyle name="60% - 강조색6 3 2 5" xfId="0"/>
    <cellStyle name="60% - 강조색6 3 2 6" xfId="0"/>
    <cellStyle name="60% - 강조색6 3 2 7" xfId="0"/>
    <cellStyle name="60% - 강조색6 3 2 8" xfId="0"/>
    <cellStyle name="60% - 강조색6 3 2 9" xfId="0"/>
    <cellStyle name="60% - 강조색6 3 2_Sheet2" xfId="0"/>
    <cellStyle name="60% - 강조색6 3 3" xfId="0"/>
    <cellStyle name="60% - 강조색6 3 3 2" xfId="0"/>
    <cellStyle name="60% - 강조색6 3 4" xfId="0"/>
    <cellStyle name="60% - 강조색6 3 4 2" xfId="0"/>
    <cellStyle name="60% - 강조색6 3 5" xfId="0"/>
    <cellStyle name="60% - 강조색6 3 5 2" xfId="0"/>
    <cellStyle name="60% - 강조색6 3 6" xfId="0"/>
    <cellStyle name="60% - 강조색6 3 6 2" xfId="0"/>
    <cellStyle name="60% - 강조색6 3 6 3" xfId="0"/>
    <cellStyle name="60% - 강조색6 3 7" xfId="0"/>
    <cellStyle name="60% - 강조색6 3 7 2" xfId="0"/>
    <cellStyle name="60% - 강조색6 3 8" xfId="0"/>
    <cellStyle name="60% - 강조색6 3 9" xfId="0"/>
    <cellStyle name="60% - 강조색6 3_(안성)-(공판도매분사)_월별수지예산" xfId="0"/>
    <cellStyle name="60% - 강조색6 4" xfId="0"/>
    <cellStyle name="60% - 강조색6 4 2" xfId="0"/>
    <cellStyle name="60% - 강조색6 4 3" xfId="0"/>
    <cellStyle name="60% - 강조색6 4 4" xfId="0"/>
    <cellStyle name="60% - 강조색6 4 5" xfId="0"/>
    <cellStyle name="60% - 강조색6 4 6" xfId="0"/>
    <cellStyle name="60% - 강조색6 4_(안성)-(공판도매분사)_월별수지예산" xfId="0"/>
    <cellStyle name="60% - 강조색6 5" xfId="0"/>
    <cellStyle name="60% - 강조색6 5 2" xfId="0"/>
    <cellStyle name="60% - 강조색6 5 3" xfId="0"/>
    <cellStyle name="60% - 강조색6 5 4" xfId="0"/>
    <cellStyle name="60% - 강조색6 5 5" xfId="0"/>
    <cellStyle name="60% - 강조색6 5 6" xfId="0"/>
    <cellStyle name="60% - 강조색6 5_(안성)-(공판도매분사)_월별수지예산" xfId="0"/>
    <cellStyle name="60% - 강조색6 6" xfId="0"/>
    <cellStyle name="60% - 강조색6 6 2" xfId="0"/>
    <cellStyle name="60% - 강조색6 7" xfId="0"/>
    <cellStyle name="??_x000c_@?&#13;3?_x0001__x000b_" xfId="0"/>
    <cellStyle name="??_x000c_둄_x001b_&#13;|?_x0001_?_x0003__x0014__x0007__x0001__x0001_" xfId="0"/>
    <cellStyle name="?? [0.00]_pr" xfId="0"/>
    <cellStyle name="??&amp;O?&amp;H?_x0008__x000f__x0007_?_x0007__x0001__x0001_" xfId="0"/>
    <cellStyle name="??&amp;O?&amp;H?_x0008__x000f__x0007_?_x0007__x0001__x0001_ 10" xfId="0"/>
    <cellStyle name="??&amp;O?&amp;H?_x0008__x000f__x0007_?_x0007__x0001__x0001_ 11" xfId="0"/>
    <cellStyle name="??&amp;O?&amp;H?_x0008__x000f__x0007_?_x0007__x0001__x0001_ 2" xfId="0"/>
    <cellStyle name="??&amp;O?&amp;H?_x0008__x000f__x0007_?_x0007__x0001__x0001_ 2 2" xfId="0"/>
    <cellStyle name="??&amp;O?&amp;H?_x0008__x000f__x0007_?_x0007__x0001__x0001_ 2 2 2" xfId="0"/>
    <cellStyle name="??&amp;O?&amp;H?_x0008__x000f__x0007_?_x0007__x0001__x0001_ 2 3" xfId="0"/>
    <cellStyle name="??&amp;O?&amp;H?_x0008__x000f__x0007_?_x0007__x0001__x0001_ 2 4" xfId="0"/>
    <cellStyle name="??&amp;O?&amp;H?_x0008__x000f__x0007_?_x0007__x0001__x0001_ 2 5" xfId="0"/>
    <cellStyle name="??&amp;O?&amp;H?_x0008__x000f__x0007_?_x0007__x0001__x0001_ 2 6" xfId="0"/>
    <cellStyle name="??&amp;O?&amp;H?_x0008__x000f__x0007_?_x0007__x0001__x0001_ 2 7" xfId="0"/>
    <cellStyle name="??&amp;O?&amp;H?_x0008__x000f__x0007_?_x0007__x0001__x0001_ 2 8" xfId="0"/>
    <cellStyle name="??&amp;O?&amp;H?_x0008__x000f__x0007_?_x0007__x0001__x0001_ 2_Sheet2" xfId="0"/>
    <cellStyle name="??&amp;O?&amp;H?_x0008__x000f__x0007_?_x0007__x0001__x0001_ 3" xfId="0"/>
    <cellStyle name="??&amp;O?&amp;H?_x0008__x000f__x0007_?_x0007__x0001__x0001_ 4" xfId="0"/>
    <cellStyle name="??&amp;O?&amp;H?_x0008__x000f__x0007_?_x0007__x0001__x0001_ 5" xfId="0"/>
    <cellStyle name="??&amp;O?&amp;H?_x0008__x000f__x0007_?_x0007__x0001__x0001_ 6" xfId="0"/>
    <cellStyle name="??&amp;O?&amp;H?_x0008__x000f__x0007_?_x0007__x0001__x0001_ 7" xfId="0"/>
    <cellStyle name="??&amp;O?&amp;H?_x0008__x000f__x0007_?_x0007__x0001__x0001_ 8" xfId="0"/>
    <cellStyle name="??&amp;O?&amp;H?_x0008__x000f__x0007_?_x0007__x0001__x0001_ 9" xfId="0"/>
    <cellStyle name="??&amp;O?&amp;H?_x0008__x000f__x0007_?_x0007__x0001__x0001__Sheet2" xfId="0"/>
    <cellStyle name="??&amp;O?&amp;H?_x0008_??_x0007__x0001__x0001_" xfId="0"/>
    <cellStyle name="??&amp;O?&amp;H?_x0008_??_x0007__x0001__x0001_ 10" xfId="0"/>
    <cellStyle name="??&amp;O?&amp;H?_x0008_??_x0007__x0001__x0001_ 11" xfId="0"/>
    <cellStyle name="??&amp;O?&amp;H?_x0008_??_x0007__x0001__x0001_ 2" xfId="0"/>
    <cellStyle name="??&amp;O?&amp;H?_x0008_??_x0007__x0001__x0001_ 2 2" xfId="0"/>
    <cellStyle name="??&amp;O?&amp;H?_x0008_??_x0007__x0001__x0001_ 2 2 2" xfId="0"/>
    <cellStyle name="??&amp;O?&amp;H?_x0008_??_x0007__x0001__x0001_ 2 3" xfId="0"/>
    <cellStyle name="??&amp;O?&amp;H?_x0008_??_x0007__x0001__x0001_ 2 4" xfId="0"/>
    <cellStyle name="??&amp;O?&amp;H?_x0008_??_x0007__x0001__x0001_ 2 5" xfId="0"/>
    <cellStyle name="??&amp;O?&amp;H?_x0008_??_x0007__x0001__x0001_ 2 6" xfId="0"/>
    <cellStyle name="??&amp;O?&amp;H?_x0008_??_x0007__x0001__x0001_ 2 7" xfId="0"/>
    <cellStyle name="??&amp;O?&amp;H?_x0008_??_x0007__x0001__x0001_ 2 8" xfId="0"/>
    <cellStyle name="??&amp;O?&amp;H?_x0008_??_x0007__x0001__x0001_ 2_Sheet2" xfId="0"/>
    <cellStyle name="??&amp;O?&amp;H?_x0008_??_x0007__x0001__x0001_ 3" xfId="0"/>
    <cellStyle name="??&amp;O?&amp;H?_x0008_??_x0007__x0001__x0001_ 4" xfId="0"/>
    <cellStyle name="??&amp;O?&amp;H?_x0008_??_x0007__x0001__x0001_ 5" xfId="0"/>
    <cellStyle name="??&amp;O?&amp;H?_x0008_??_x0007__x0001__x0001_ 6" xfId="0"/>
    <cellStyle name="??&amp;O?&amp;H?_x0008_??_x0007__x0001__x0001_ 7" xfId="0"/>
    <cellStyle name="??&amp;O?&amp;H?_x0008_??_x0007__x0001__x0001_ 8" xfId="0"/>
    <cellStyle name="??&amp;O?&amp;H?_x0008_??_x0007__x0001__x0001_ 9" xfId="0"/>
    <cellStyle name="??&amp;O?&amp;H?_x0008_??_x0007__x0001__x0001__Sheet2" xfId="0"/>
    <cellStyle name="?????_VERA" xfId="0"/>
    <cellStyle name="????_????bal" xfId="0"/>
    <cellStyle name="???­" xfId="0"/>
    <cellStyle name="???­ [0]" xfId="0"/>
    <cellStyle name="???­_¸???" xfId="0"/>
    <cellStyle name="???ø" xfId="0"/>
    <cellStyle name="??_product d" xfId="0"/>
    <cellStyle name="?þ¸¶" xfId="0"/>
    <cellStyle name="?þ¸¶ [0]" xfId="0"/>
    <cellStyle name="?þ¸¶_¸???" xfId="0"/>
    <cellStyle name="?曹%U?&amp;H?_x0008_?s&#10;_x0007__x0001__x0001_" xfId="0"/>
    <cellStyle name="?霖_?寇bal" xfId="0"/>
    <cellStyle name="?렑띙귒궻긪귽긬?깏깛긏" xfId="0"/>
    <cellStyle name="?핺_CASH FLOW " xfId="0"/>
    <cellStyle name="@" xfId="0"/>
    <cellStyle name="@_2004년3월-4매출" xfId="0"/>
    <cellStyle name="@_2004년5월-매출1" xfId="0"/>
    <cellStyle name="@_2004년5월결산-매출" xfId="0"/>
    <cellStyle name="@_2004년6월결산-매출" xfId="0"/>
    <cellStyle name="@_7차 부여분" xfId="0"/>
    <cellStyle name="@_7차 부여분_2004년3월-4매출" xfId="0"/>
    <cellStyle name="@_7차 부여분_2004년5월-매출1" xfId="0"/>
    <cellStyle name="@_7차 부여분_2004년5월결산-매출" xfId="0"/>
    <cellStyle name="@_7차 부여분_2004년6월결산-매출" xfId="0"/>
    <cellStyle name="@_Module1" xfId="0"/>
    <cellStyle name="@_Module1_2000년매출" xfId="0"/>
    <cellStyle name="@_Module1_2000년매출_2004년3월-4매출" xfId="0"/>
    <cellStyle name="@_Module1_2000년매출_2004년5월-매출1" xfId="0"/>
    <cellStyle name="@_Module1_2000년매출_2004년5월결산-매출" xfId="0"/>
    <cellStyle name="@_Module1_2000년매출_2004년6월결산-매출" xfId="0"/>
    <cellStyle name="@_Module1_2000년매출_7차 부여분" xfId="0"/>
    <cellStyle name="@_Module1_2000년매출_7차 부여분_2004년3월-4매출" xfId="0"/>
    <cellStyle name="@_Module1_2000년매출_7차 부여분_2004년5월-매출1" xfId="0"/>
    <cellStyle name="@_Module1_2000년매출_7차 부여분_2004년5월결산-매출" xfId="0"/>
    <cellStyle name="@_Module1_2000년매출_7차 부여분_2004년6월결산-매출" xfId="0"/>
    <cellStyle name="@_Module1_2004년3월-4매출" xfId="0"/>
    <cellStyle name="@_Module1_2004년5월-매출1" xfId="0"/>
    <cellStyle name="@_Module1_2004년5월결산-매출" xfId="0"/>
    <cellStyle name="@_Module1_2004년6월결산-매출" xfId="0"/>
    <cellStyle name="@_Module1_7차 부여분" xfId="0"/>
    <cellStyle name="@_Module1_7차 부여분_2004년3월-4매출" xfId="0"/>
    <cellStyle name="@_Module1_7차 부여분_2004년5월-매출1" xfId="0"/>
    <cellStyle name="@_Module1_7차 부여분_2004년5월결산-매출" xfId="0"/>
    <cellStyle name="@_Module1_7차 부여분_2004년6월결산-매출" xfId="0"/>
    <cellStyle name="_'04년비용실적(종합)" xfId="0"/>
    <cellStyle name="_'04년비용실적(종합)new" xfId="0"/>
    <cellStyle name="_'05~'06년비용추정1024(외부)" xfId="0"/>
    <cellStyle name="_(07-07-19)1사분기 영업실적(잠정) 자료제출요구서(양식-일반)(1)" xfId="0"/>
    <cellStyle name="_(신)건전성분류(재작성_미수차감2_주택세분화)_20080930_20081020_V2.5" xfId="0"/>
    <cellStyle name="_(종합)'04년판관비계획..'03년(12,541)" xfId="0"/>
    <cellStyle name="_00 개정내용(종합)(2400~2500)(개정)" xfId="0"/>
    <cellStyle name="_01.그룹리스크업무보고서(신한은행)_201001" xfId="0"/>
    <cellStyle name="_030820 Final 확정업무보고서(2003.2분기)" xfId="0"/>
    <cellStyle name="_0309SPC관련최종_1030" xfId="0"/>
    <cellStyle name="_03년 비용실적(공표)" xfId="0"/>
    <cellStyle name="_040107 정상입금율ver" xfId="0"/>
    <cellStyle name="_04_SFG_M1000_CHB군_ 투자자본상계_KH Kang" xfId="0"/>
    <cellStyle name="_04년 8월 경영실적분석_1" xfId="0"/>
    <cellStyle name="_04년 상반기 경영실적분석_CHA" xfId="0"/>
    <cellStyle name="_04년 상반기 경영실적분석_CHA_2" xfId="0"/>
    <cellStyle name="_050203 050126업무보고서2004년4분기(LG카드)" xfId="0"/>
    <cellStyle name="_06판관비_1104" xfId="0"/>
    <cellStyle name="_14_(신)건전성분류_Mapping_20100531_(법조치제외_결산사용)" xfId="0"/>
    <cellStyle name="_14_(신)건전성분류_Mapping_20110228_(법조치제외_결산사용)" xfId="0"/>
    <cellStyle name="_175기3분기주석(통합은행)" xfId="0"/>
    <cellStyle name="_175기주석(양식)" xfId="0"/>
    <cellStyle name="_1Q2007_PPT format (master)v0" xfId="0"/>
    <cellStyle name="_1Q2007_PPT format (master)v3" xfId="0"/>
    <cellStyle name="_2003.3_4분기_경영관리팀_82~83_제출_현호씨" xfId="0"/>
    <cellStyle name="_2003.3_4분기_경영관리팀_할부금융,비용" xfId="0"/>
    <cellStyle name="_2003.4_4분기_경영관리팀(김기배대리)" xfId="0"/>
    <cellStyle name="_2003.4_4분기_경영관리팀(김기배대리)_20040316" xfId="0"/>
    <cellStyle name="_2003년비용" xfId="0"/>
    <cellStyle name="_2004-6월현황(1)" xfId="0"/>
    <cellStyle name="_200403asset" xfId="0"/>
    <cellStyle name="_200407_경영실적보고(최종실적)" xfId="0"/>
    <cellStyle name="_200408_경영실적보고(최종_나)" xfId="0"/>
    <cellStyle name="_200409_경영실적보고" xfId="0"/>
    <cellStyle name="_200410_경영실적보고" xfId="0"/>
    <cellStyle name="_2004년이후상각스케줄" xfId="0"/>
    <cellStyle name="_2004년재무계획대비 진도" xfId="0"/>
    <cellStyle name="_2004년재무계획대비 진도_기준통일후" xfId="0"/>
    <cellStyle name="_200512 자산건전성분류-대환이전연체개월반영" xfId="0"/>
    <cellStyle name="_2005재무계획_2004예상" xfId="0"/>
    <cellStyle name="_200603 자산건전성분류-대환이전연체개월반영" xfId="0"/>
    <cellStyle name="_200803분기보고서 작성양식_신한 08.3Q_작성중" xfId="0"/>
    <cellStyle name="_200804_자산건전성분류_통합" xfId="0"/>
    <cellStyle name="_200806_자산건전성분류_통합(동시정상추가)" xfId="0"/>
    <cellStyle name="_2008경영관리 연간실적" xfId="0"/>
    <cellStyle name="_20090122_경영관리 영업수익률대손율_2007" xfId="0"/>
    <cellStyle name="_20090813_무서운염지혜D" xfId="0"/>
    <cellStyle name="_2라_자산건전성(051223)" xfId="0"/>
    <cellStyle name="_2마_수익성(061222)" xfId="0"/>
    <cellStyle name="_4Q2005_PPT excel kor 2.1" xfId="0"/>
    <cellStyle name="_6월자산건전성분류(최종)8월26일s" xfId="0"/>
    <cellStyle name="_6월자산건전성분류_최종" xfId="0"/>
    <cellStyle name="_7월누적투자" xfId="0"/>
    <cellStyle name="_8월실적보고_영업수익2" xfId="0"/>
    <cellStyle name="_9810총집계" xfId="0"/>
    <cellStyle name="_9810총집계_1" xfId="0"/>
    <cellStyle name="_9810총집계_2" xfId="0"/>
    <cellStyle name="_9810총집계_3" xfId="0"/>
    <cellStyle name="_9810총집계_4" xfId="0"/>
    <cellStyle name="_9810총집계_5" xfId="0"/>
    <cellStyle name="_9810총집계_6" xfId="0"/>
    <cellStyle name="_9810총집계_7" xfId="0"/>
    <cellStyle name="_9810총집계_8" xfId="0"/>
    <cellStyle name="_9810총집계_9" xfId="0"/>
    <cellStyle name="_9810총집계_A" xfId="0"/>
    <cellStyle name="_9810총집계_B" xfId="0"/>
    <cellStyle name="_9810총집계_C" xfId="0"/>
    <cellStyle name="_9810총집계_D" xfId="0"/>
    <cellStyle name="_9810총집계_E" xfId="0"/>
    <cellStyle name="_9월변경조정자기자본비율(리볼빙II)" xfId="0"/>
    <cellStyle name="_A.0707 자산건전성분류_최종" xfId="0"/>
    <cellStyle name="_b2402-shb-0609-총괄(1)" xfId="0"/>
    <cellStyle name="_B2403F5(0606)_060710" xfId="0"/>
    <cellStyle name="_B2403F5(0606)_060710(최종)" xfId="0"/>
    <cellStyle name="_B2403F5(0610)_061115" xfId="0"/>
    <cellStyle name="_B2506(구조흥)200609" xfId="0"/>
    <cellStyle name="_back_비용실적보고_0311" xfId="0"/>
    <cellStyle name="_Book1" xfId="0"/>
    <cellStyle name="_Book1 2" xfId="0"/>
    <cellStyle name="_Book3" xfId="0"/>
    <cellStyle name="_Book4" xfId="0"/>
    <cellStyle name="_C.0707 자산건전성분류_법조치_최종" xfId="0"/>
    <cellStyle name="_CAR_Histroy_053분기까지" xfId="0"/>
    <cellStyle name="_CB,BW_사후관리_KGAAP" xfId="0"/>
    <cellStyle name="_foxz" xfId="0"/>
    <cellStyle name="_GroupTotalAsset0409" xfId="0"/>
    <cellStyle name="_Income III" xfId="0"/>
    <cellStyle name="_Inv_도공일차유동화전문_2004년_파생상품LS_YJI_20050427" xfId="0"/>
    <cellStyle name="_Inv_신한은행_2004년 파생상품LS_YJI_20050415" xfId="0"/>
    <cellStyle name="_K-400 (2)" xfId="0"/>
    <cellStyle name="_K-Gaap_SPC_상품자산_사후관리_KGAAP" xfId="0"/>
    <cellStyle name="_leadsheet(스파클)" xfId="0"/>
    <cellStyle name="_LG_자금수지추정_Base Case_0305_오후4시" xfId="0"/>
    <cellStyle name="_LGcard_TableofContents_Other" xfId="0"/>
    <cellStyle name="_LG카드 투자제거차액200703_최종" xfId="0"/>
    <cellStyle name="_LG카드_KRFS_V5_070409_final" xfId="0"/>
    <cellStyle name="_Mapping Table BS 신한창의 유동화전문_200412_ok" xfId="0"/>
    <cellStyle name="_Mapping Table PL 신한창의 유동화전문_200412_ok" xfId="0"/>
    <cellStyle name="_MS_영업기획팀_IR제공" xfId="0"/>
    <cellStyle name="_Projection_LG_0219" xfId="0"/>
    <cellStyle name="_Projection_LG_0220" xfId="0"/>
    <cellStyle name="_Research_Report용(2001년말).xls Chart 1" xfId="0"/>
    <cellStyle name="_Research_Report용(2001년말).xls Chart 10" xfId="0"/>
    <cellStyle name="_Research_Report용(2001년말).xls Chart 11" xfId="0"/>
    <cellStyle name="_Research_Report용(2001년말).xls Chart 12" xfId="0"/>
    <cellStyle name="_Research_Report용(2001년말).xls Chart 13" xfId="0"/>
    <cellStyle name="_Research_Report용(2001년말).xls Chart 14" xfId="0"/>
    <cellStyle name="_Research_Report용(2001년말).xls Chart 15" xfId="0"/>
    <cellStyle name="_Research_Report용(2001년말).xls Chart 16" xfId="0"/>
    <cellStyle name="_Research_Report용(2001년말).xls Chart 17" xfId="0"/>
    <cellStyle name="_Research_Report용(2001년말).xls Chart 18" xfId="0"/>
    <cellStyle name="_Research_Report용(2001년말).xls Chart 19" xfId="0"/>
    <cellStyle name="_Research_Report용(2001년말).xls Chart 2" xfId="0"/>
    <cellStyle name="_Research_Report용(2001년말).xls Chart 20" xfId="0"/>
    <cellStyle name="_Research_Report용(2001년말).xls Chart 21" xfId="0"/>
    <cellStyle name="_Research_Report용(2001년말).xls Chart 3" xfId="0"/>
    <cellStyle name="_Research_Report용(2001년말).xls Chart 4" xfId="0"/>
    <cellStyle name="_Research_Report용(2001년말).xls Chart 5" xfId="0"/>
    <cellStyle name="_Research_Report용(2001년말).xls Chart 6" xfId="0"/>
    <cellStyle name="_Research_Report용(2001년말).xls Chart 7" xfId="0"/>
    <cellStyle name="_Research_Report용(2001년말).xls Chart 8" xfId="0"/>
    <cellStyle name="_Research_Report용(2001년말).xls Chart 9" xfId="0"/>
    <cellStyle name="_Row1" xfId="0"/>
    <cellStyle name="_SFG_RE_05_4Qtr_v02" xfId="0"/>
    <cellStyle name="_Shinhan Card Fact Book_2Q09" xfId="0"/>
    <cellStyle name="_SMEs" xfId="0"/>
    <cellStyle name="_Work File" xfId="0"/>
    <cellStyle name="_~MF3326" xfId="0"/>
    <cellStyle name="_~MF3326_1" xfId="0"/>
    <cellStyle name="_~MF3326_2" xfId="0"/>
    <cellStyle name="_~MF3326_3" xfId="0"/>
    <cellStyle name="_~MF3326_4" xfId="0"/>
    <cellStyle name="_~MF3326_5" xfId="0"/>
    <cellStyle name="_★실적정리_09년_3월_" xfId="0"/>
    <cellStyle name="_감독원용재무제표0606" xfId="0"/>
    <cellStyle name="_개발비상각1" xfId="0"/>
    <cellStyle name="_개산견적CHECKLIST수정" xfId="0"/>
    <cellStyle name="_개산견적체크리스트" xfId="0"/>
    <cellStyle name="_검증(4차)_1.20조" xfId="0"/>
    <cellStyle name="_결산200412_0124_v1_감사후_bs pl" xfId="0"/>
    <cellStyle name="_결산보고서(2)_0612" xfId="0"/>
    <cellStyle name="_경남밀양주상복합" xfId="0"/>
    <cellStyle name="_경상수지자료(0402산업은행)" xfId="0"/>
    <cellStyle name="_경영관리3분기_박정호대리비용" xfId="0"/>
    <cellStyle name="_경영관리비용(0204김기배)" xfId="0"/>
    <cellStyle name="_경영관리비용(0304김기배최종)" xfId="0"/>
    <cellStyle name="_경영관리팀(2002.4_4분기)" xfId="0"/>
    <cellStyle name="_경영전략회의자료9월" xfId="0"/>
    <cellStyle name="_경영전략회의자료9월_'10년 06월30일 실적집계표(식자재분리)" xfId="0"/>
    <cellStyle name="_경영전략회의자료9월_'10년 06월30일 실적집계표(식자재분리)_6개년 결산자료(고양)" xfId="0"/>
    <cellStyle name="_경영전략회의자료9월_11년팀별실적평가표(6월30일자)재고포함(양곡분리-누계)" xfId="0"/>
    <cellStyle name="_경영전략회의자료9월_6개년 결산자료(고양)" xfId="0"/>
    <cellStyle name="_경영전략회의자료9월_Sheet1" xfId="0"/>
    <cellStyle name="_경영전략회의자료9월_고양(2)" xfId="0"/>
    <cellStyle name="_경영전략회의자료9월_보정내역" xfId="0"/>
    <cellStyle name="_경영전략회의자료9월_사업물량" xfId="0"/>
    <cellStyle name="_경영전략회의자료9월_성서" xfId="0"/>
    <cellStyle name="_경영전략회의자료9월_손익내역-5월말1" xfId="0"/>
    <cellStyle name="_경영전략회의자료9월_수기보정(직접자료작성)-'11(1)(1).06월말" xfId="0"/>
    <cellStyle name="_경영전략회의자료9월_수원" xfId="0"/>
    <cellStyle name="_경영전략회의자료9월_울산" xfId="0"/>
    <cellStyle name="_경영전략회의자료9월_인력현황" xfId="0"/>
    <cellStyle name="_경영전략회의자료9월_자금계획2" xfId="0"/>
    <cellStyle name="_경영전략회의자료9월_창원" xfId="0"/>
    <cellStyle name="_경영전략회의자료9월_포항" xfId="0"/>
    <cellStyle name="_공정가액평가여부" xfId="0"/>
    <cellStyle name="_국민 20061231_factbook" xfId="0"/>
    <cellStyle name="_국민교환(200512)" xfId="0"/>
    <cellStyle name="_그룹리스크업무보고서(신한카드)_4월말기준" xfId="0"/>
    <cellStyle name="_금감원제출용자료모음(06년)" xfId="0"/>
    <cellStyle name="_금융리스채권_사후관리" xfId="0"/>
    <cellStyle name="_대손충당금" xfId="0"/>
    <cellStyle name="_대차대조표(0612)_공고용-(7)" xfId="0"/>
    <cellStyle name="_대차대조표(공고용)_20070630_(최종2)" xfId="0"/>
    <cellStyle name="_만기보유증권_사후관리_KGAAP" xfId="0"/>
    <cellStyle name="_매도가능증권_사후관리_KGAAP" xfId="0"/>
    <cellStyle name="_매출03(쌍용)" xfId="0"/>
    <cellStyle name="_무형자산 현황 2005" xfId="0"/>
    <cellStyle name="_박정호대리0325비용" xfId="0"/>
    <cellStyle name="_변경실행내역(퓨전기계)" xfId="0"/>
    <cellStyle name="_보증금(제가입권)_사후관리_KGAAP" xfId="0"/>
    <cellStyle name="_부채명세(22기2월-제출)" xfId="0"/>
    <cellStyle name="_비용(박정호대리0214)" xfId="0"/>
    <cellStyle name="_비이자 구성 05년말 이후 추정" xfId="0"/>
    <cellStyle name="_산업은행_(20040104)" xfId="0"/>
    <cellStyle name="_상품별&amp;월령별 충당금설정현황 및 기타(길기모Analyst)" xfId="0"/>
    <cellStyle name="_새로운양식" xfId="0"/>
    <cellStyle name="_세금과공과금 변동" xfId="0"/>
    <cellStyle name="_소코드1" xfId="0"/>
    <cellStyle name="_소코드1_LG_자금수지추정_Base Case_0305_오후4시" xfId="0"/>
    <cellStyle name="_소코드1_Projection_LG_0219" xfId="0"/>
    <cellStyle name="_소코드1_Projection_LG_0220" xfId="0"/>
    <cellStyle name="_소코드1_Work File" xfId="0"/>
    <cellStyle name="_소코드1_중간보고자료" xfId="0"/>
    <cellStyle name="_소코드1_카드 현금유입추정" xfId="0"/>
    <cellStyle name="_손익실적_경영관리 200909" xfId="0"/>
    <cellStyle name="_송진헌_금융자산구조" xfId="0"/>
    <cellStyle name="_송진헌氏0102(2)" xfId="0"/>
    <cellStyle name="_수수료-0512-각행비교(정해영작업용)" xfId="0"/>
    <cellStyle name="_수정사항(8월26일)" xfId="0"/>
    <cellStyle name="_신한카드08년3Q_공고" xfId="0"/>
    <cellStyle name="_실적정리(040203)_Original" xfId="0"/>
    <cellStyle name="_실질연체" xfId="0"/>
    <cellStyle name="_실질연체(IR)" xfId="0"/>
    <cellStyle name="_실행내역서2(해운대)-수정" xfId="0"/>
    <cellStyle name="_쌍용03기말-전현수" xfId="0"/>
    <cellStyle name="_안동최종정산" xfId="0"/>
    <cellStyle name="_업무보고서(2003.6월)미수금예수금조정" xfId="0"/>
    <cellStyle name="_연결재무제표" xfId="0"/>
    <cellStyle name="_영업외손익 LS" xfId="0"/>
    <cellStyle name="_오호석부장1014" xfId="0"/>
    <cellStyle name="_오호석차장0625" xfId="0"/>
    <cellStyle name="_오호석차장0723" xfId="0"/>
    <cellStyle name="_요청자료(카드)-조정훈" xfId="0"/>
    <cellStyle name="_원화조달운용-0512-각행비교(정해영작업용)" xfId="0"/>
    <cellStyle name="_유가증권_지분증권_신한은행_20060630_ver2" xfId="0"/>
    <cellStyle name="_유가증권_지분증권_조흥은행_20060630_ver2" xfId="0"/>
    <cellStyle name="_유가증권_캐피탈" xfId="0"/>
    <cellStyle name="_육양국변경내역" xfId="0"/>
    <cellStyle name="_이자,비이자" xfId="0"/>
    <cellStyle name="_이재민과장0206_무형자산상각" xfId="0"/>
    <cellStyle name="_이진우氏0204(2)" xfId="0"/>
    <cellStyle name="_이진우氏0727" xfId="0"/>
    <cellStyle name="_이진우대리(0540725)" xfId="0"/>
    <cellStyle name="_인테리어마감(업체용)" xfId="0"/>
    <cellStyle name="_자기자본 추정_LG카드_040302" xfId="0"/>
    <cellStyle name="_재무계획수정(2003수정)_v1" xfId="0"/>
    <cellStyle name="_정자동실행내역서-최종내역서(가)" xfId="0"/>
    <cellStyle name="_제시재무제표(22기 2월-제출)" xfId="0"/>
    <cellStyle name="_조정자기자본비율" xfId="0"/>
    <cellStyle name="_조정자기자본비율(2003말 예상 등)" xfId="0"/>
    <cellStyle name="_조흥교환_200512-2" xfId="0"/>
    <cellStyle name="_중간보고자료" xfId="0"/>
    <cellStyle name="_최근1개년연체현황(04.02_04)" xfId="0"/>
    <cellStyle name="_최종" xfId="0"/>
    <cellStyle name="_최종재무제표(외부제공용)" xfId="0"/>
    <cellStyle name="_충당금결산0706(최종)" xfId="0"/>
    <cellStyle name="_카드 현금유입추정" xfId="0"/>
    <cellStyle name="_토지건물_사후관리_KGAAP" xfId="0"/>
    <cellStyle name="_파생상품_사후관리_KGAAP" xfId="0"/>
    <cellStyle name="_파생상품_사후관리_KGAAP(1)" xfId="0"/>
    <cellStyle name="_판관,제조경비" xfId="0"/>
    <cellStyle name="_판관비" xfId="0"/>
    <cellStyle name="_판관비 LS" xfId="0"/>
    <cellStyle name="_판관비추정('04~'06년MOU)" xfId="0"/>
    <cellStyle name="_판관비추정(0526)" xfId="0"/>
    <cellStyle name="_판관비추정(0619)" xfId="0"/>
    <cellStyle name="_판관비추정(0630)" xfId="0"/>
    <cellStyle name="_회수율발송_자산별" xfId="0"/>
    <cellStyle name="_회수율정리_cha" xfId="0"/>
    <cellStyle name="aa" xfId="0"/>
    <cellStyle name="Accent1" xfId="0"/>
    <cellStyle name="Accent1 2" xfId="0"/>
    <cellStyle name="Accent2" xfId="0"/>
    <cellStyle name="Accent2 2" xfId="0"/>
    <cellStyle name="Accent3" xfId="0"/>
    <cellStyle name="Accent3 2" xfId="0"/>
    <cellStyle name="Accent4" xfId="0"/>
    <cellStyle name="Accent4 2" xfId="0"/>
    <cellStyle name="Accent5" xfId="0"/>
    <cellStyle name="Accent5 2" xfId="0"/>
    <cellStyle name="Accent6" xfId="0"/>
    <cellStyle name="Accent6 2" xfId="0"/>
    <cellStyle name="AeE­ [0]_ 2ÆAAþº° " xfId="0"/>
    <cellStyle name="AeE­ [0]_97MBO" xfId="0"/>
    <cellStyle name="AeE­ [0]_97MBO (2)" xfId="0"/>
    <cellStyle name="AeE­ [0]_Ao±C Project" xfId="0"/>
    <cellStyle name="AeE­ [0]_COºI project" xfId="0"/>
    <cellStyle name="AeE­ [0]_laroux" xfId="0"/>
    <cellStyle name="AeE­ [0]_laroux_1" xfId="0"/>
    <cellStyle name="AeE­ [0]_laroux_2" xfId="0"/>
    <cellStyle name="AeE­ [0]_laroux_3" xfId="0"/>
    <cellStyle name="AeE­ [0]_laroux_4" xfId="0"/>
    <cellStyle name="AeE­ [0]_laroux_5" xfId="0"/>
    <cellStyle name="AeE­ [0]_MBO96_1" xfId="0"/>
    <cellStyle name="AeE­ [0]_MBO_0" xfId="0"/>
    <cellStyle name="AeE­ [0]_PERSONAL" xfId="0"/>
    <cellStyle name="AeE­ [0]_±aA¸" xfId="0"/>
    <cellStyle name="AeE­_ 2ÆAAþº° " xfId="0"/>
    <cellStyle name="AeE­_97MBO" xfId="0"/>
    <cellStyle name="AeE­_97MBO (2)" xfId="0"/>
    <cellStyle name="AeE­_Ao±C Project" xfId="0"/>
    <cellStyle name="AeE­_A|Aa¿e" xfId="0"/>
    <cellStyle name="AeE­_COºI project" xfId="0"/>
    <cellStyle name="AeE­_laroux" xfId="0"/>
    <cellStyle name="AeE­_laroux_1" xfId="0"/>
    <cellStyle name="AeE­_laroux_2" xfId="0"/>
    <cellStyle name="AeE­_laroux_3" xfId="0"/>
    <cellStyle name="AeE­_laroux_4" xfId="0"/>
    <cellStyle name="AeE­_laroux_5" xfId="0"/>
    <cellStyle name="AeE­_MBO96_1" xfId="0"/>
    <cellStyle name="AeE­_MBO_0" xfId="0"/>
    <cellStyle name="AeE­_PERSONAL" xfId="0"/>
    <cellStyle name="AeE­_±aA¸" xfId="0"/>
    <cellStyle name="ALIGNMENT" xfId="0"/>
    <cellStyle name="Arial 10" xfId="0"/>
    <cellStyle name="Arial 12" xfId="0"/>
    <cellStyle name="A¨­￠￢￠O [0]_C¡IAo_AoAUAy¡ÆeC¡I" xfId="0"/>
    <cellStyle name="A¨­￠￢￠O_AoAUAy¡ÆeC¡I " xfId="0"/>
    <cellStyle name="AÞ¸¶ [0]_ 2ÆAAþº° " xfId="0"/>
    <cellStyle name="AÞ¸¶ [0]_97MBO (2)" xfId="0"/>
    <cellStyle name="AÞ¸¶ [0]_Ao±C Project" xfId="0"/>
    <cellStyle name="AÞ¸¶ [0]_COºI project" xfId="0"/>
    <cellStyle name="AÞ¸¶ [0]_laroux" xfId="0"/>
    <cellStyle name="AÞ¸¶ [0]_laroux_1" xfId="0"/>
    <cellStyle name="AÞ¸¶ [0]_laroux_2" xfId="0"/>
    <cellStyle name="AÞ¸¶ [0]_laroux_3" xfId="0"/>
    <cellStyle name="AÞ¸¶ [0]_MBO96_1" xfId="0"/>
    <cellStyle name="AÞ¸¶ [0]_MBO_0" xfId="0"/>
    <cellStyle name="AÞ¸¶_ 2ÆAAþº° " xfId="0"/>
    <cellStyle name="AÞ¸¶_97MBO (2)" xfId="0"/>
    <cellStyle name="AÞ¸¶_Ao±C Project" xfId="0"/>
    <cellStyle name="AÞ¸¶_A|Aa¿e" xfId="0"/>
    <cellStyle name="AÞ¸¶_COºI project" xfId="0"/>
    <cellStyle name="AÞ¸¶_laroux" xfId="0"/>
    <cellStyle name="AÞ¸¶_laroux_1" xfId="0"/>
    <cellStyle name="AÞ¸¶_laroux_2" xfId="0"/>
    <cellStyle name="AÞ¸¶_laroux_3" xfId="0"/>
    <cellStyle name="AÞ¸¶_laroux_4" xfId="0"/>
    <cellStyle name="AÞ¸¶_MBO96_1" xfId="0"/>
    <cellStyle name="AÞ¸¶_MBO_0" xfId="0"/>
    <cellStyle name="AÞ¸¶_±aA¸" xfId="0"/>
    <cellStyle name="AÞ¸¶_¾ÆA§AU¾÷" xfId="0"/>
    <cellStyle name="Bad 1" xfId="0"/>
    <cellStyle name="Bad 2" xfId="0"/>
    <cellStyle name="blue$00" xfId="0"/>
    <cellStyle name="BookMult" xfId="0"/>
    <cellStyle name="BOYLGOTHIC" xfId="0"/>
    <cellStyle name="BOYSTYLE" xfId="0"/>
    <cellStyle name="British Pound" xfId="0"/>
    <cellStyle name="Calc Currency (0)" xfId="0"/>
    <cellStyle name="Calc Currency (0) 2" xfId="0"/>
    <cellStyle name="Calculation" xfId="0"/>
    <cellStyle name="Calculation 2" xfId="0"/>
    <cellStyle name="Case" xfId="0"/>
    <cellStyle name="category" xfId="0"/>
    <cellStyle name="category 10" xfId="0"/>
    <cellStyle name="category 2" xfId="0"/>
    <cellStyle name="category 2 2" xfId="0"/>
    <cellStyle name="category 2 3" xfId="0"/>
    <cellStyle name="category 2 4" xfId="0"/>
    <cellStyle name="category 2 5" xfId="0"/>
    <cellStyle name="category 2 6" xfId="0"/>
    <cellStyle name="category 3" xfId="0"/>
    <cellStyle name="category 3 2" xfId="0"/>
    <cellStyle name="category 3 3" xfId="0"/>
    <cellStyle name="category 3 4" xfId="0"/>
    <cellStyle name="category 3 5" xfId="0"/>
    <cellStyle name="category 3 6" xfId="0"/>
    <cellStyle name="category 4" xfId="0"/>
    <cellStyle name="category 4 2" xfId="0"/>
    <cellStyle name="category 4 3" xfId="0"/>
    <cellStyle name="category 4 4" xfId="0"/>
    <cellStyle name="category 4 5" xfId="0"/>
    <cellStyle name="category 4 6" xfId="0"/>
    <cellStyle name="category 5" xfId="0"/>
    <cellStyle name="category 5 2" xfId="0"/>
    <cellStyle name="category 5 3" xfId="0"/>
    <cellStyle name="category 5 4" xfId="0"/>
    <cellStyle name="category 5 5" xfId="0"/>
    <cellStyle name="category 5 6" xfId="0"/>
    <cellStyle name="category 6" xfId="0"/>
    <cellStyle name="category 7" xfId="0"/>
    <cellStyle name="category 8" xfId="0"/>
    <cellStyle name="category 9" xfId="0"/>
    <cellStyle name="category_Sheet2" xfId="0"/>
    <cellStyle name="Check Cell" xfId="0"/>
    <cellStyle name="Check Cell 2" xfId="0"/>
    <cellStyle name="Comma" xfId="0"/>
    <cellStyle name="Comma  - Style1" xfId="0"/>
    <cellStyle name="Comma  - Style1 2" xfId="0"/>
    <cellStyle name="Comma  - Style1 3" xfId="0"/>
    <cellStyle name="Comma  - Style2" xfId="0"/>
    <cellStyle name="Comma  - Style2 2" xfId="0"/>
    <cellStyle name="Comma  - Style2 3" xfId="0"/>
    <cellStyle name="Comma  - Style3" xfId="0"/>
    <cellStyle name="Comma  - Style3 2" xfId="0"/>
    <cellStyle name="Comma  - Style3 3" xfId="0"/>
    <cellStyle name="Comma  - Style4" xfId="0"/>
    <cellStyle name="Comma  - Style4 2" xfId="0"/>
    <cellStyle name="Comma  - Style4 3" xfId="0"/>
    <cellStyle name="Comma  - Style5" xfId="0"/>
    <cellStyle name="Comma  - Style5 2" xfId="0"/>
    <cellStyle name="Comma  - Style5 3" xfId="0"/>
    <cellStyle name="Comma  - Style6" xfId="0"/>
    <cellStyle name="Comma  - Style6 2" xfId="0"/>
    <cellStyle name="Comma  - Style6 3" xfId="0"/>
    <cellStyle name="Comma  - Style7" xfId="0"/>
    <cellStyle name="Comma  - Style7 2" xfId="0"/>
    <cellStyle name="Comma  - Style7 3" xfId="0"/>
    <cellStyle name="Comma  - Style8" xfId="0"/>
    <cellStyle name="Comma  - Style8 2" xfId="0"/>
    <cellStyle name="Comma  - Style8 3" xfId="0"/>
    <cellStyle name="Comma 0" xfId="0"/>
    <cellStyle name="Comma 2" xfId="0"/>
    <cellStyle name="Comma 2 2" xfId="0"/>
    <cellStyle name="Comma 3" xfId="0"/>
    <cellStyle name="Comma 4" xfId="0"/>
    <cellStyle name="Comma 5" xfId="0"/>
    <cellStyle name="Comma 6" xfId="0"/>
    <cellStyle name="Comma 7" xfId="0"/>
    <cellStyle name="Comma 8" xfId="0"/>
    <cellStyle name="Comma [0]" xfId="0"/>
    <cellStyle name="Comma [0] 2" xfId="0"/>
    <cellStyle name="Comma [0]_ SG&amp;A Bridge " xfId="0"/>
    <cellStyle name="comma zerodec" xfId="0"/>
    <cellStyle name="comma zerodec 10" xfId="0"/>
    <cellStyle name="comma zerodec 11" xfId="0"/>
    <cellStyle name="comma zerodec 2" xfId="0"/>
    <cellStyle name="comma zerodec 2 2" xfId="0"/>
    <cellStyle name="comma zerodec 2 2 2" xfId="0"/>
    <cellStyle name="comma zerodec 2 3" xfId="0"/>
    <cellStyle name="comma zerodec 2 4" xfId="0"/>
    <cellStyle name="comma zerodec 2 5" xfId="0"/>
    <cellStyle name="comma zerodec 2 6" xfId="0"/>
    <cellStyle name="comma zerodec 2 7" xfId="0"/>
    <cellStyle name="comma zerodec 3" xfId="0"/>
    <cellStyle name="comma zerodec 3 2" xfId="0"/>
    <cellStyle name="comma zerodec 3 3" xfId="0"/>
    <cellStyle name="comma zerodec 3 4" xfId="0"/>
    <cellStyle name="comma zerodec 3 5" xfId="0"/>
    <cellStyle name="comma zerodec 3 6" xfId="0"/>
    <cellStyle name="comma zerodec 3 7" xfId="0"/>
    <cellStyle name="comma zerodec 4" xfId="0"/>
    <cellStyle name="comma zerodec 4 2" xfId="0"/>
    <cellStyle name="comma zerodec 4 3" xfId="0"/>
    <cellStyle name="comma zerodec 4 4" xfId="0"/>
    <cellStyle name="comma zerodec 4 5" xfId="0"/>
    <cellStyle name="comma zerodec 4 6" xfId="0"/>
    <cellStyle name="comma zerodec 5" xfId="0"/>
    <cellStyle name="comma zerodec 5 2" xfId="0"/>
    <cellStyle name="comma zerodec 5 3" xfId="0"/>
    <cellStyle name="comma zerodec 5 4" xfId="0"/>
    <cellStyle name="comma zerodec 5 5" xfId="0"/>
    <cellStyle name="comma zerodec 5 6" xfId="0"/>
    <cellStyle name="comma zerodec 6" xfId="0"/>
    <cellStyle name="comma zerodec 7" xfId="0"/>
    <cellStyle name="comma zerodec 8" xfId="0"/>
    <cellStyle name="comma zerodec 9" xfId="0"/>
    <cellStyle name="comma zerodec_Sheet2" xfId="0"/>
    <cellStyle name="COMMA(0)" xfId="0"/>
    <cellStyle name="Comma0" xfId="0"/>
    <cellStyle name="Comma0 10" xfId="0"/>
    <cellStyle name="Comma0 11" xfId="0"/>
    <cellStyle name="Comma0 2" xfId="0"/>
    <cellStyle name="Comma0 2 2" xfId="0"/>
    <cellStyle name="Comma0 2 3" xfId="0"/>
    <cellStyle name="Comma0 2 4" xfId="0"/>
    <cellStyle name="Comma0 2 5" xfId="0"/>
    <cellStyle name="Comma0 2 6" xfId="0"/>
    <cellStyle name="Comma0 2 7" xfId="0"/>
    <cellStyle name="Comma0 3" xfId="0"/>
    <cellStyle name="Comma0 3 2" xfId="0"/>
    <cellStyle name="Comma0 3 3" xfId="0"/>
    <cellStyle name="Comma0 3 4" xfId="0"/>
    <cellStyle name="Comma0 3 5" xfId="0"/>
    <cellStyle name="Comma0 3 6" xfId="0"/>
    <cellStyle name="Comma0 4" xfId="0"/>
    <cellStyle name="Comma0 4 2" xfId="0"/>
    <cellStyle name="Comma0 4 3" xfId="0"/>
    <cellStyle name="Comma0 4 4" xfId="0"/>
    <cellStyle name="Comma0 4 5" xfId="0"/>
    <cellStyle name="Comma0 4 6" xfId="0"/>
    <cellStyle name="Comma0 5" xfId="0"/>
    <cellStyle name="Comma0 5 2" xfId="0"/>
    <cellStyle name="Comma0 5 3" xfId="0"/>
    <cellStyle name="Comma0 5 4" xfId="0"/>
    <cellStyle name="Comma0 5 5" xfId="0"/>
    <cellStyle name="Comma0 5 6" xfId="0"/>
    <cellStyle name="Comma0 6" xfId="0"/>
    <cellStyle name="Comma0 7" xfId="0"/>
    <cellStyle name="Comma0 8" xfId="0"/>
    <cellStyle name="Comma0 9" xfId="0"/>
    <cellStyle name="Comma_ sg&amp;a br" xfId="0"/>
    <cellStyle name="Copied" xfId="0"/>
    <cellStyle name="Currency" xfId="0"/>
    <cellStyle name="Currency 0" xfId="0"/>
    <cellStyle name="Currency 10" xfId="0"/>
    <cellStyle name="Currency 2" xfId="0"/>
    <cellStyle name="Currency 2 2" xfId="0"/>
    <cellStyle name="Currency 3" xfId="0"/>
    <cellStyle name="Currency 4" xfId="0"/>
    <cellStyle name="Currency 5" xfId="0"/>
    <cellStyle name="Currency 6" xfId="0"/>
    <cellStyle name="Currency 7" xfId="0"/>
    <cellStyle name="Currency 8" xfId="0"/>
    <cellStyle name="Currency 9" xfId="0"/>
    <cellStyle name="Currency [0]" xfId="0"/>
    <cellStyle name="Currency [0] 2" xfId="0"/>
    <cellStyle name="Currency [0]_ SG&amp;A Bridge " xfId="0"/>
    <cellStyle name="currency-$" xfId="0"/>
    <cellStyle name="currency-$ 2" xfId="0"/>
    <cellStyle name="currency-$ 2 2" xfId="0"/>
    <cellStyle name="currency-$ 3" xfId="0"/>
    <cellStyle name="currency-$ 3 2" xfId="0"/>
    <cellStyle name="currency-$ 4" xfId="0"/>
    <cellStyle name="Currency0" xfId="0"/>
    <cellStyle name="Currency0 10" xfId="0"/>
    <cellStyle name="Currency0 11" xfId="0"/>
    <cellStyle name="Currency0 2" xfId="0"/>
    <cellStyle name="Currency0 2 2" xfId="0"/>
    <cellStyle name="Currency0 2 3" xfId="0"/>
    <cellStyle name="Currency0 2 4" xfId="0"/>
    <cellStyle name="Currency0 2 5" xfId="0"/>
    <cellStyle name="Currency0 2 6" xfId="0"/>
    <cellStyle name="Currency0 2 7" xfId="0"/>
    <cellStyle name="Currency0 3" xfId="0"/>
    <cellStyle name="Currency0 3 2" xfId="0"/>
    <cellStyle name="Currency0 3 3" xfId="0"/>
    <cellStyle name="Currency0 3 4" xfId="0"/>
    <cellStyle name="Currency0 3 5" xfId="0"/>
    <cellStyle name="Currency0 3 6" xfId="0"/>
    <cellStyle name="Currency0 4" xfId="0"/>
    <cellStyle name="Currency0 4 2" xfId="0"/>
    <cellStyle name="Currency0 4 3" xfId="0"/>
    <cellStyle name="Currency0 4 4" xfId="0"/>
    <cellStyle name="Currency0 4 5" xfId="0"/>
    <cellStyle name="Currency0 4 6" xfId="0"/>
    <cellStyle name="Currency0 5" xfId="0"/>
    <cellStyle name="Currency0 5 2" xfId="0"/>
    <cellStyle name="Currency0 5 3" xfId="0"/>
    <cellStyle name="Currency0 5 4" xfId="0"/>
    <cellStyle name="Currency0 5 5" xfId="0"/>
    <cellStyle name="Currency0 5 6" xfId="0"/>
    <cellStyle name="Currency0 6" xfId="0"/>
    <cellStyle name="Currency0 7" xfId="0"/>
    <cellStyle name="Currency0 8" xfId="0"/>
    <cellStyle name="Currency0 9" xfId="0"/>
    <cellStyle name="Currency1" xfId="0"/>
    <cellStyle name="Currency1 10" xfId="0"/>
    <cellStyle name="Currency1 10 10" xfId="0"/>
    <cellStyle name="Currency1 10 2" xfId="0"/>
    <cellStyle name="Currency1 10 2 2" xfId="0"/>
    <cellStyle name="Currency1 10 2 3" xfId="0"/>
    <cellStyle name="Currency1 10 2 4" xfId="0"/>
    <cellStyle name="Currency1 10 2 5" xfId="0"/>
    <cellStyle name="Currency1 10 2 6" xfId="0"/>
    <cellStyle name="Currency1 10 3" xfId="0"/>
    <cellStyle name="Currency1 10 3 2" xfId="0"/>
    <cellStyle name="Currency1 10 3 3" xfId="0"/>
    <cellStyle name="Currency1 10 3 4" xfId="0"/>
    <cellStyle name="Currency1 10 3 5" xfId="0"/>
    <cellStyle name="Currency1 10 3 6" xfId="0"/>
    <cellStyle name="Currency1 10 4" xfId="0"/>
    <cellStyle name="Currency1 10 4 2" xfId="0"/>
    <cellStyle name="Currency1 10 4 3" xfId="0"/>
    <cellStyle name="Currency1 10 4 4" xfId="0"/>
    <cellStyle name="Currency1 10 4 5" xfId="0"/>
    <cellStyle name="Currency1 10 4 6" xfId="0"/>
    <cellStyle name="Currency1 10 5" xfId="0"/>
    <cellStyle name="Currency1 10 5 2" xfId="0"/>
    <cellStyle name="Currency1 10 5 3" xfId="0"/>
    <cellStyle name="Currency1 10 5 4" xfId="0"/>
    <cellStyle name="Currency1 10 5 5" xfId="0"/>
    <cellStyle name="Currency1 10 5 6" xfId="0"/>
    <cellStyle name="Currency1 10 6" xfId="0"/>
    <cellStyle name="Currency1 10 7" xfId="0"/>
    <cellStyle name="Currency1 10 8" xfId="0"/>
    <cellStyle name="Currency1 10 9" xfId="0"/>
    <cellStyle name="Currency1 10_Sheet2" xfId="0"/>
    <cellStyle name="Currency1 11" xfId="0"/>
    <cellStyle name="Currency1 11 10" xfId="0"/>
    <cellStyle name="Currency1 11 2" xfId="0"/>
    <cellStyle name="Currency1 11 2 2" xfId="0"/>
    <cellStyle name="Currency1 11 2 3" xfId="0"/>
    <cellStyle name="Currency1 11 2 4" xfId="0"/>
    <cellStyle name="Currency1 11 2 5" xfId="0"/>
    <cellStyle name="Currency1 11 2 6" xfId="0"/>
    <cellStyle name="Currency1 11 3" xfId="0"/>
    <cellStyle name="Currency1 11 3 2" xfId="0"/>
    <cellStyle name="Currency1 11 3 3" xfId="0"/>
    <cellStyle name="Currency1 11 3 4" xfId="0"/>
    <cellStyle name="Currency1 11 3 5" xfId="0"/>
    <cellStyle name="Currency1 11 3 6" xfId="0"/>
    <cellStyle name="Currency1 11 4" xfId="0"/>
    <cellStyle name="Currency1 11 4 2" xfId="0"/>
    <cellStyle name="Currency1 11 4 3" xfId="0"/>
    <cellStyle name="Currency1 11 4 4" xfId="0"/>
    <cellStyle name="Currency1 11 4 5" xfId="0"/>
    <cellStyle name="Currency1 11 4 6" xfId="0"/>
    <cellStyle name="Currency1 11 5" xfId="0"/>
    <cellStyle name="Currency1 11 5 2" xfId="0"/>
    <cellStyle name="Currency1 11 5 3" xfId="0"/>
    <cellStyle name="Currency1 11 5 4" xfId="0"/>
    <cellStyle name="Currency1 11 5 5" xfId="0"/>
    <cellStyle name="Currency1 11 5 6" xfId="0"/>
    <cellStyle name="Currency1 11 6" xfId="0"/>
    <cellStyle name="Currency1 11 7" xfId="0"/>
    <cellStyle name="Currency1 11 8" xfId="0"/>
    <cellStyle name="Currency1 11 9" xfId="0"/>
    <cellStyle name="Currency1 11_Sheet2" xfId="0"/>
    <cellStyle name="Currency1 12" xfId="0"/>
    <cellStyle name="Currency1 12 10" xfId="0"/>
    <cellStyle name="Currency1 12 11" xfId="0"/>
    <cellStyle name="Currency1 12 12" xfId="0"/>
    <cellStyle name="Currency1 12 13" xfId="0"/>
    <cellStyle name="Currency1 12 2" xfId="0"/>
    <cellStyle name="Currency1 12 2 10" xfId="0"/>
    <cellStyle name="Currency1 12 2 11" xfId="0"/>
    <cellStyle name="Currency1 12 2 12" xfId="0"/>
    <cellStyle name="Currency1 12 2 13" xfId="0"/>
    <cellStyle name="Currency1 12 2 2" xfId="0"/>
    <cellStyle name="Currency1 12 2 2 10" xfId="0"/>
    <cellStyle name="Currency1 12 2 2 2" xfId="0"/>
    <cellStyle name="Currency1 12 2 2 2 2" xfId="0"/>
    <cellStyle name="Currency1 12 2 2 2 3" xfId="0"/>
    <cellStyle name="Currency1 12 2 2 2 4" xfId="0"/>
    <cellStyle name="Currency1 12 2 2 2 5" xfId="0"/>
    <cellStyle name="Currency1 12 2 2 2 6" xfId="0"/>
    <cellStyle name="Currency1 12 2 2 3" xfId="0"/>
    <cellStyle name="Currency1 12 2 2 3 2" xfId="0"/>
    <cellStyle name="Currency1 12 2 2 3 3" xfId="0"/>
    <cellStyle name="Currency1 12 2 2 3 4" xfId="0"/>
    <cellStyle name="Currency1 12 2 2 3 5" xfId="0"/>
    <cellStyle name="Currency1 12 2 2 3 6" xfId="0"/>
    <cellStyle name="Currency1 12 2 2 4" xfId="0"/>
    <cellStyle name="Currency1 12 2 2 4 2" xfId="0"/>
    <cellStyle name="Currency1 12 2 2 4 3" xfId="0"/>
    <cellStyle name="Currency1 12 2 2 4 4" xfId="0"/>
    <cellStyle name="Currency1 12 2 2 4 5" xfId="0"/>
    <cellStyle name="Currency1 12 2 2 4 6" xfId="0"/>
    <cellStyle name="Currency1 12 2 2 5" xfId="0"/>
    <cellStyle name="Currency1 12 2 2 5 2" xfId="0"/>
    <cellStyle name="Currency1 12 2 2 5 3" xfId="0"/>
    <cellStyle name="Currency1 12 2 2 5 4" xfId="0"/>
    <cellStyle name="Currency1 12 2 2 5 5" xfId="0"/>
    <cellStyle name="Currency1 12 2 2 5 6" xfId="0"/>
    <cellStyle name="Currency1 12 2 2 6" xfId="0"/>
    <cellStyle name="Currency1 12 2 2 7" xfId="0"/>
    <cellStyle name="Currency1 12 2 2 8" xfId="0"/>
    <cellStyle name="Currency1 12 2 2 9" xfId="0"/>
    <cellStyle name="Currency1 12 2 2_Sheet2" xfId="0"/>
    <cellStyle name="Currency1 12 2 3" xfId="0"/>
    <cellStyle name="Currency1 12 2 3 10" xfId="0"/>
    <cellStyle name="Currency1 12 2 3 2" xfId="0"/>
    <cellStyle name="Currency1 12 2 3 2 2" xfId="0"/>
    <cellStyle name="Currency1 12 2 3 2 3" xfId="0"/>
    <cellStyle name="Currency1 12 2 3 2 4" xfId="0"/>
    <cellStyle name="Currency1 12 2 3 2 5" xfId="0"/>
    <cellStyle name="Currency1 12 2 3 2 6" xfId="0"/>
    <cellStyle name="Currency1 12 2 3 3" xfId="0"/>
    <cellStyle name="Currency1 12 2 3 3 2" xfId="0"/>
    <cellStyle name="Currency1 12 2 3 3 3" xfId="0"/>
    <cellStyle name="Currency1 12 2 3 3 4" xfId="0"/>
    <cellStyle name="Currency1 12 2 3 3 5" xfId="0"/>
    <cellStyle name="Currency1 12 2 3 3 6" xfId="0"/>
    <cellStyle name="Currency1 12 2 3 4" xfId="0"/>
    <cellStyle name="Currency1 12 2 3 4 2" xfId="0"/>
    <cellStyle name="Currency1 12 2 3 4 3" xfId="0"/>
    <cellStyle name="Currency1 12 2 3 4 4" xfId="0"/>
    <cellStyle name="Currency1 12 2 3 4 5" xfId="0"/>
    <cellStyle name="Currency1 12 2 3 4 6" xfId="0"/>
    <cellStyle name="Currency1 12 2 3 5" xfId="0"/>
    <cellStyle name="Currency1 12 2 3 5 2" xfId="0"/>
    <cellStyle name="Currency1 12 2 3 5 3" xfId="0"/>
    <cellStyle name="Currency1 12 2 3 5 4" xfId="0"/>
    <cellStyle name="Currency1 12 2 3 5 5" xfId="0"/>
    <cellStyle name="Currency1 12 2 3 5 6" xfId="0"/>
    <cellStyle name="Currency1 12 2 3 6" xfId="0"/>
    <cellStyle name="Currency1 12 2 3 7" xfId="0"/>
    <cellStyle name="Currency1 12 2 3 8" xfId="0"/>
    <cellStyle name="Currency1 12 2 3 9" xfId="0"/>
    <cellStyle name="Currency1 12 2 3_Sheet2" xfId="0"/>
    <cellStyle name="Currency1 12 2 4" xfId="0"/>
    <cellStyle name="Currency1 12 2 4 10" xfId="0"/>
    <cellStyle name="Currency1 12 2 4 2" xfId="0"/>
    <cellStyle name="Currency1 12 2 4 2 2" xfId="0"/>
    <cellStyle name="Currency1 12 2 4 2 3" xfId="0"/>
    <cellStyle name="Currency1 12 2 4 2 4" xfId="0"/>
    <cellStyle name="Currency1 12 2 4 2 5" xfId="0"/>
    <cellStyle name="Currency1 12 2 4 2 6" xfId="0"/>
    <cellStyle name="Currency1 12 2 4 3" xfId="0"/>
    <cellStyle name="Currency1 12 2 4 3 2" xfId="0"/>
    <cellStyle name="Currency1 12 2 4 3 3" xfId="0"/>
    <cellStyle name="Currency1 12 2 4 3 4" xfId="0"/>
    <cellStyle name="Currency1 12 2 4 3 5" xfId="0"/>
    <cellStyle name="Currency1 12 2 4 3 6" xfId="0"/>
    <cellStyle name="Currency1 12 2 4 4" xfId="0"/>
    <cellStyle name="Currency1 12 2 4 4 2" xfId="0"/>
    <cellStyle name="Currency1 12 2 4 4 3" xfId="0"/>
    <cellStyle name="Currency1 12 2 4 4 4" xfId="0"/>
    <cellStyle name="Currency1 12 2 4 4 5" xfId="0"/>
    <cellStyle name="Currency1 12 2 4 4 6" xfId="0"/>
    <cellStyle name="Currency1 12 2 4 5" xfId="0"/>
    <cellStyle name="Currency1 12 2 4 5 2" xfId="0"/>
    <cellStyle name="Currency1 12 2 4 5 3" xfId="0"/>
    <cellStyle name="Currency1 12 2 4 5 4" xfId="0"/>
    <cellStyle name="Currency1 12 2 4 5 5" xfId="0"/>
    <cellStyle name="Currency1 12 2 4 5 6" xfId="0"/>
    <cellStyle name="Currency1 12 2 4 6" xfId="0"/>
    <cellStyle name="Currency1 12 2 4 7" xfId="0"/>
    <cellStyle name="Currency1 12 2 4 8" xfId="0"/>
    <cellStyle name="Currency1 12 2 4 9" xfId="0"/>
    <cellStyle name="Currency1 12 2 4_Sheet2" xfId="0"/>
    <cellStyle name="Currency1 12 2 5" xfId="0"/>
    <cellStyle name="Currency1 12 2 5 2" xfId="0"/>
    <cellStyle name="Currency1 12 2 5 3" xfId="0"/>
    <cellStyle name="Currency1 12 2 5 4" xfId="0"/>
    <cellStyle name="Currency1 12 2 5 5" xfId="0"/>
    <cellStyle name="Currency1 12 2 5 6" xfId="0"/>
    <cellStyle name="Currency1 12 2 6" xfId="0"/>
    <cellStyle name="Currency1 12 2 6 2" xfId="0"/>
    <cellStyle name="Currency1 12 2 6 3" xfId="0"/>
    <cellStyle name="Currency1 12 2 6 4" xfId="0"/>
    <cellStyle name="Currency1 12 2 6 5" xfId="0"/>
    <cellStyle name="Currency1 12 2 6 6" xfId="0"/>
    <cellStyle name="Currency1 12 2 7" xfId="0"/>
    <cellStyle name="Currency1 12 2 7 2" xfId="0"/>
    <cellStyle name="Currency1 12 2 7 3" xfId="0"/>
    <cellStyle name="Currency1 12 2 7 4" xfId="0"/>
    <cellStyle name="Currency1 12 2 7 5" xfId="0"/>
    <cellStyle name="Currency1 12 2 7 6" xfId="0"/>
    <cellStyle name="Currency1 12 2 8" xfId="0"/>
    <cellStyle name="Currency1 12 2 8 2" xfId="0"/>
    <cellStyle name="Currency1 12 2 8 3" xfId="0"/>
    <cellStyle name="Currency1 12 2 8 4" xfId="0"/>
    <cellStyle name="Currency1 12 2 8 5" xfId="0"/>
    <cellStyle name="Currency1 12 2 8 6" xfId="0"/>
    <cellStyle name="Currency1 12 2 9" xfId="0"/>
    <cellStyle name="Currency1 12 2_Sheet2" xfId="0"/>
    <cellStyle name="Currency1 12 3" xfId="0"/>
    <cellStyle name="Currency1 12 3 10" xfId="0"/>
    <cellStyle name="Currency1 12 3 2" xfId="0"/>
    <cellStyle name="Currency1 12 3 2 2" xfId="0"/>
    <cellStyle name="Currency1 12 3 2 3" xfId="0"/>
    <cellStyle name="Currency1 12 3 2 4" xfId="0"/>
    <cellStyle name="Currency1 12 3 2 5" xfId="0"/>
    <cellStyle name="Currency1 12 3 2 6" xfId="0"/>
    <cellStyle name="Currency1 12 3 3" xfId="0"/>
    <cellStyle name="Currency1 12 3 3 2" xfId="0"/>
    <cellStyle name="Currency1 12 3 3 3" xfId="0"/>
    <cellStyle name="Currency1 12 3 3 4" xfId="0"/>
    <cellStyle name="Currency1 12 3 3 5" xfId="0"/>
    <cellStyle name="Currency1 12 3 3 6" xfId="0"/>
    <cellStyle name="Currency1 12 3 4" xfId="0"/>
    <cellStyle name="Currency1 12 3 4 2" xfId="0"/>
    <cellStyle name="Currency1 12 3 4 3" xfId="0"/>
    <cellStyle name="Currency1 12 3 4 4" xfId="0"/>
    <cellStyle name="Currency1 12 3 4 5" xfId="0"/>
    <cellStyle name="Currency1 12 3 4 6" xfId="0"/>
    <cellStyle name="Currency1 12 3 5" xfId="0"/>
    <cellStyle name="Currency1 12 3 5 2" xfId="0"/>
    <cellStyle name="Currency1 12 3 5 3" xfId="0"/>
    <cellStyle name="Currency1 12 3 5 4" xfId="0"/>
    <cellStyle name="Currency1 12 3 5 5" xfId="0"/>
    <cellStyle name="Currency1 12 3 5 6" xfId="0"/>
    <cellStyle name="Currency1 12 3 6" xfId="0"/>
    <cellStyle name="Currency1 12 3 7" xfId="0"/>
    <cellStyle name="Currency1 12 3 8" xfId="0"/>
    <cellStyle name="Currency1 12 3 9" xfId="0"/>
    <cellStyle name="Currency1 12 3_Sheet2" xfId="0"/>
    <cellStyle name="Currency1 12 4" xfId="0"/>
    <cellStyle name="Currency1 12 4 10" xfId="0"/>
    <cellStyle name="Currency1 12 4 2" xfId="0"/>
    <cellStyle name="Currency1 12 4 2 2" xfId="0"/>
    <cellStyle name="Currency1 12 4 2 3" xfId="0"/>
    <cellStyle name="Currency1 12 4 2 4" xfId="0"/>
    <cellStyle name="Currency1 12 4 2 5" xfId="0"/>
    <cellStyle name="Currency1 12 4 2 6" xfId="0"/>
    <cellStyle name="Currency1 12 4 3" xfId="0"/>
    <cellStyle name="Currency1 12 4 3 2" xfId="0"/>
    <cellStyle name="Currency1 12 4 3 3" xfId="0"/>
    <cellStyle name="Currency1 12 4 3 4" xfId="0"/>
    <cellStyle name="Currency1 12 4 3 5" xfId="0"/>
    <cellStyle name="Currency1 12 4 3 6" xfId="0"/>
    <cellStyle name="Currency1 12 4 4" xfId="0"/>
    <cellStyle name="Currency1 12 4 4 2" xfId="0"/>
    <cellStyle name="Currency1 12 4 4 3" xfId="0"/>
    <cellStyle name="Currency1 12 4 4 4" xfId="0"/>
    <cellStyle name="Currency1 12 4 4 5" xfId="0"/>
    <cellStyle name="Currency1 12 4 4 6" xfId="0"/>
    <cellStyle name="Currency1 12 4 5" xfId="0"/>
    <cellStyle name="Currency1 12 4 5 2" xfId="0"/>
    <cellStyle name="Currency1 12 4 5 3" xfId="0"/>
    <cellStyle name="Currency1 12 4 5 4" xfId="0"/>
    <cellStyle name="Currency1 12 4 5 5" xfId="0"/>
    <cellStyle name="Currency1 12 4 5 6" xfId="0"/>
    <cellStyle name="Currency1 12 4 6" xfId="0"/>
    <cellStyle name="Currency1 12 4 7" xfId="0"/>
    <cellStyle name="Currency1 12 4 8" xfId="0"/>
    <cellStyle name="Currency1 12 4 9" xfId="0"/>
    <cellStyle name="Currency1 12 4_Sheet2" xfId="0"/>
    <cellStyle name="Currency1 12 5" xfId="0"/>
    <cellStyle name="Currency1 12 5 2" xfId="0"/>
    <cellStyle name="Currency1 12 5 3" xfId="0"/>
    <cellStyle name="Currency1 12 5 4" xfId="0"/>
    <cellStyle name="Currency1 12 5 5" xfId="0"/>
    <cellStyle name="Currency1 12 5 6" xfId="0"/>
    <cellStyle name="Currency1 12 6" xfId="0"/>
    <cellStyle name="Currency1 12 6 2" xfId="0"/>
    <cellStyle name="Currency1 12 6 3" xfId="0"/>
    <cellStyle name="Currency1 12 6 4" xfId="0"/>
    <cellStyle name="Currency1 12 6 5" xfId="0"/>
    <cellStyle name="Currency1 12 6 6" xfId="0"/>
    <cellStyle name="Currency1 12 7" xfId="0"/>
    <cellStyle name="Currency1 12 7 2" xfId="0"/>
    <cellStyle name="Currency1 12 7 3" xfId="0"/>
    <cellStyle name="Currency1 12 7 4" xfId="0"/>
    <cellStyle name="Currency1 12 7 5" xfId="0"/>
    <cellStyle name="Currency1 12 7 6" xfId="0"/>
    <cellStyle name="Currency1 12 8" xfId="0"/>
    <cellStyle name="Currency1 12 8 2" xfId="0"/>
    <cellStyle name="Currency1 12 8 3" xfId="0"/>
    <cellStyle name="Currency1 12 8 4" xfId="0"/>
    <cellStyle name="Currency1 12 8 5" xfId="0"/>
    <cellStyle name="Currency1 12 8 6" xfId="0"/>
    <cellStyle name="Currency1 12 9" xfId="0"/>
    <cellStyle name="Currency1 12_Sheet2" xfId="0"/>
    <cellStyle name="Currency1 13" xfId="0"/>
    <cellStyle name="Currency1 13 10" xfId="0"/>
    <cellStyle name="Currency1 13 2" xfId="0"/>
    <cellStyle name="Currency1 13 2 2" xfId="0"/>
    <cellStyle name="Currency1 13 2 3" xfId="0"/>
    <cellStyle name="Currency1 13 2 4" xfId="0"/>
    <cellStyle name="Currency1 13 2 5" xfId="0"/>
    <cellStyle name="Currency1 13 2 6" xfId="0"/>
    <cellStyle name="Currency1 13 3" xfId="0"/>
    <cellStyle name="Currency1 13 3 2" xfId="0"/>
    <cellStyle name="Currency1 13 3 3" xfId="0"/>
    <cellStyle name="Currency1 13 3 4" xfId="0"/>
    <cellStyle name="Currency1 13 3 5" xfId="0"/>
    <cellStyle name="Currency1 13 3 6" xfId="0"/>
    <cellStyle name="Currency1 13 4" xfId="0"/>
    <cellStyle name="Currency1 13 4 2" xfId="0"/>
    <cellStyle name="Currency1 13 4 3" xfId="0"/>
    <cellStyle name="Currency1 13 4 4" xfId="0"/>
    <cellStyle name="Currency1 13 4 5" xfId="0"/>
    <cellStyle name="Currency1 13 4 6" xfId="0"/>
    <cellStyle name="Currency1 13 5" xfId="0"/>
    <cellStyle name="Currency1 13 5 2" xfId="0"/>
    <cellStyle name="Currency1 13 5 3" xfId="0"/>
    <cellStyle name="Currency1 13 5 4" xfId="0"/>
    <cellStyle name="Currency1 13 5 5" xfId="0"/>
    <cellStyle name="Currency1 13 5 6" xfId="0"/>
    <cellStyle name="Currency1 13 6" xfId="0"/>
    <cellStyle name="Currency1 13 7" xfId="0"/>
    <cellStyle name="Currency1 13 8" xfId="0"/>
    <cellStyle name="Currency1 13 9" xfId="0"/>
    <cellStyle name="Currency1 13_Sheet2" xfId="0"/>
    <cellStyle name="Currency1 14" xfId="0"/>
    <cellStyle name="Currency1 14 10" xfId="0"/>
    <cellStyle name="Currency1 14 2" xfId="0"/>
    <cellStyle name="Currency1 14 2 2" xfId="0"/>
    <cellStyle name="Currency1 14 2 3" xfId="0"/>
    <cellStyle name="Currency1 14 2 4" xfId="0"/>
    <cellStyle name="Currency1 14 2 5" xfId="0"/>
    <cellStyle name="Currency1 14 2 6" xfId="0"/>
    <cellStyle name="Currency1 14 3" xfId="0"/>
    <cellStyle name="Currency1 14 3 2" xfId="0"/>
    <cellStyle name="Currency1 14 3 3" xfId="0"/>
    <cellStyle name="Currency1 14 3 4" xfId="0"/>
    <cellStyle name="Currency1 14 3 5" xfId="0"/>
    <cellStyle name="Currency1 14 3 6" xfId="0"/>
    <cellStyle name="Currency1 14 4" xfId="0"/>
    <cellStyle name="Currency1 14 4 2" xfId="0"/>
    <cellStyle name="Currency1 14 4 3" xfId="0"/>
    <cellStyle name="Currency1 14 4 4" xfId="0"/>
    <cellStyle name="Currency1 14 4 5" xfId="0"/>
    <cellStyle name="Currency1 14 4 6" xfId="0"/>
    <cellStyle name="Currency1 14 5" xfId="0"/>
    <cellStyle name="Currency1 14 5 2" xfId="0"/>
    <cellStyle name="Currency1 14 5 3" xfId="0"/>
    <cellStyle name="Currency1 14 5 4" xfId="0"/>
    <cellStyle name="Currency1 14 5 5" xfId="0"/>
    <cellStyle name="Currency1 14 5 6" xfId="0"/>
    <cellStyle name="Currency1 14 6" xfId="0"/>
    <cellStyle name="Currency1 14 7" xfId="0"/>
    <cellStyle name="Currency1 14 8" xfId="0"/>
    <cellStyle name="Currency1 14 9" xfId="0"/>
    <cellStyle name="Currency1 14_Sheet2" xfId="0"/>
    <cellStyle name="Currency1 15" xfId="0"/>
    <cellStyle name="Currency1 15 10" xfId="0"/>
    <cellStyle name="Currency1 15 2" xfId="0"/>
    <cellStyle name="Currency1 15 2 2" xfId="0"/>
    <cellStyle name="Currency1 15 2 3" xfId="0"/>
    <cellStyle name="Currency1 15 2 4" xfId="0"/>
    <cellStyle name="Currency1 15 2 5" xfId="0"/>
    <cellStyle name="Currency1 15 2 6" xfId="0"/>
    <cellStyle name="Currency1 15 3" xfId="0"/>
    <cellStyle name="Currency1 15 3 2" xfId="0"/>
    <cellStyle name="Currency1 15 3 3" xfId="0"/>
    <cellStyle name="Currency1 15 3 4" xfId="0"/>
    <cellStyle name="Currency1 15 3 5" xfId="0"/>
    <cellStyle name="Currency1 15 3 6" xfId="0"/>
    <cellStyle name="Currency1 15 4" xfId="0"/>
    <cellStyle name="Currency1 15 4 2" xfId="0"/>
    <cellStyle name="Currency1 15 4 3" xfId="0"/>
    <cellStyle name="Currency1 15 4 4" xfId="0"/>
    <cellStyle name="Currency1 15 4 5" xfId="0"/>
    <cellStyle name="Currency1 15 4 6" xfId="0"/>
    <cellStyle name="Currency1 15 5" xfId="0"/>
    <cellStyle name="Currency1 15 5 2" xfId="0"/>
    <cellStyle name="Currency1 15 5 3" xfId="0"/>
    <cellStyle name="Currency1 15 5 4" xfId="0"/>
    <cellStyle name="Currency1 15 5 5" xfId="0"/>
    <cellStyle name="Currency1 15 5 6" xfId="0"/>
    <cellStyle name="Currency1 15 6" xfId="0"/>
    <cellStyle name="Currency1 15 7" xfId="0"/>
    <cellStyle name="Currency1 15 8" xfId="0"/>
    <cellStyle name="Currency1 15 9" xfId="0"/>
    <cellStyle name="Currency1 15_Sheet2" xfId="0"/>
    <cellStyle name="Currency1 16" xfId="0"/>
    <cellStyle name="Currency1 16 2" xfId="0"/>
    <cellStyle name="Currency1 16 3" xfId="0"/>
    <cellStyle name="Currency1 16 4" xfId="0"/>
    <cellStyle name="Currency1 16 5" xfId="0"/>
    <cellStyle name="Currency1 16 6" xfId="0"/>
    <cellStyle name="Currency1 17" xfId="0"/>
    <cellStyle name="Currency1 17 2" xfId="0"/>
    <cellStyle name="Currency1 17 3" xfId="0"/>
    <cellStyle name="Currency1 17 4" xfId="0"/>
    <cellStyle name="Currency1 17 5" xfId="0"/>
    <cellStyle name="Currency1 17 6" xfId="0"/>
    <cellStyle name="Currency1 18" xfId="0"/>
    <cellStyle name="Currency1 18 2" xfId="0"/>
    <cellStyle name="Currency1 18 3" xfId="0"/>
    <cellStyle name="Currency1 18 4" xfId="0"/>
    <cellStyle name="Currency1 18 5" xfId="0"/>
    <cellStyle name="Currency1 18 6" xfId="0"/>
    <cellStyle name="Currency1 19" xfId="0"/>
    <cellStyle name="Currency1 19 2" xfId="0"/>
    <cellStyle name="Currency1 19 3" xfId="0"/>
    <cellStyle name="Currency1 19 4" xfId="0"/>
    <cellStyle name="Currency1 19 5" xfId="0"/>
    <cellStyle name="Currency1 19 6" xfId="0"/>
    <cellStyle name="Currency1 2" xfId="0"/>
    <cellStyle name="Currency1 2 10" xfId="0"/>
    <cellStyle name="Currency1 2 10 2" xfId="0"/>
    <cellStyle name="Currency1 2 10 3" xfId="0"/>
    <cellStyle name="Currency1 2 10 4" xfId="0"/>
    <cellStyle name="Currency1 2 10 5" xfId="0"/>
    <cellStyle name="Currency1 2 10 6" xfId="0"/>
    <cellStyle name="Currency1 2 11" xfId="0"/>
    <cellStyle name="Currency1 2 11 2" xfId="0"/>
    <cellStyle name="Currency1 2 11 3" xfId="0"/>
    <cellStyle name="Currency1 2 11 4" xfId="0"/>
    <cellStyle name="Currency1 2 11 5" xfId="0"/>
    <cellStyle name="Currency1 2 11 6" xfId="0"/>
    <cellStyle name="Currency1 2 12" xfId="0"/>
    <cellStyle name="Currency1 2 12 2" xfId="0"/>
    <cellStyle name="Currency1 2 12 3" xfId="0"/>
    <cellStyle name="Currency1 2 12 4" xfId="0"/>
    <cellStyle name="Currency1 2 12 5" xfId="0"/>
    <cellStyle name="Currency1 2 12 6" xfId="0"/>
    <cellStyle name="Currency1 2 13" xfId="0"/>
    <cellStyle name="Currency1 2 14" xfId="0"/>
    <cellStyle name="Currency1 2 15" xfId="0"/>
    <cellStyle name="Currency1 2 16" xfId="0"/>
    <cellStyle name="Currency1 2 17" xfId="0"/>
    <cellStyle name="Currency1 2 18" xfId="0"/>
    <cellStyle name="Currency1 2 2" xfId="0"/>
    <cellStyle name="Currency1 2 2 10" xfId="0"/>
    <cellStyle name="Currency1 2 2 11" xfId="0"/>
    <cellStyle name="Currency1 2 2 2" xfId="0"/>
    <cellStyle name="Currency1 2 2 2 2" xfId="0"/>
    <cellStyle name="Currency1 2 2 2 3" xfId="0"/>
    <cellStyle name="Currency1 2 2 2 4" xfId="0"/>
    <cellStyle name="Currency1 2 2 2 5" xfId="0"/>
    <cellStyle name="Currency1 2 2 2 6" xfId="0"/>
    <cellStyle name="Currency1 2 2 3" xfId="0"/>
    <cellStyle name="Currency1 2 2 3 2" xfId="0"/>
    <cellStyle name="Currency1 2 2 3 3" xfId="0"/>
    <cellStyle name="Currency1 2 2 3 4" xfId="0"/>
    <cellStyle name="Currency1 2 2 3 5" xfId="0"/>
    <cellStyle name="Currency1 2 2 3 6" xfId="0"/>
    <cellStyle name="Currency1 2 2 4" xfId="0"/>
    <cellStyle name="Currency1 2 2 4 2" xfId="0"/>
    <cellStyle name="Currency1 2 2 4 3" xfId="0"/>
    <cellStyle name="Currency1 2 2 4 4" xfId="0"/>
    <cellStyle name="Currency1 2 2 4 5" xfId="0"/>
    <cellStyle name="Currency1 2 2 4 6" xfId="0"/>
    <cellStyle name="Currency1 2 2 5" xfId="0"/>
    <cellStyle name="Currency1 2 2 5 2" xfId="0"/>
    <cellStyle name="Currency1 2 2 5 3" xfId="0"/>
    <cellStyle name="Currency1 2 2 5 4" xfId="0"/>
    <cellStyle name="Currency1 2 2 5 5" xfId="0"/>
    <cellStyle name="Currency1 2 2 5 6" xfId="0"/>
    <cellStyle name="Currency1 2 2 6" xfId="0"/>
    <cellStyle name="Currency1 2 2 7" xfId="0"/>
    <cellStyle name="Currency1 2 2 8" xfId="0"/>
    <cellStyle name="Currency1 2 2 9" xfId="0"/>
    <cellStyle name="Currency1 2 2_Sheet2" xfId="0"/>
    <cellStyle name="Currency1 2 3" xfId="0"/>
    <cellStyle name="Currency1 2 3 10" xfId="0"/>
    <cellStyle name="Currency1 2 3 2" xfId="0"/>
    <cellStyle name="Currency1 2 3 2 2" xfId="0"/>
    <cellStyle name="Currency1 2 3 2 3" xfId="0"/>
    <cellStyle name="Currency1 2 3 2 4" xfId="0"/>
    <cellStyle name="Currency1 2 3 2 5" xfId="0"/>
    <cellStyle name="Currency1 2 3 2 6" xfId="0"/>
    <cellStyle name="Currency1 2 3 3" xfId="0"/>
    <cellStyle name="Currency1 2 3 3 2" xfId="0"/>
    <cellStyle name="Currency1 2 3 3 3" xfId="0"/>
    <cellStyle name="Currency1 2 3 3 4" xfId="0"/>
    <cellStyle name="Currency1 2 3 3 5" xfId="0"/>
    <cellStyle name="Currency1 2 3 3 6" xfId="0"/>
    <cellStyle name="Currency1 2 3 4" xfId="0"/>
    <cellStyle name="Currency1 2 3 4 2" xfId="0"/>
    <cellStyle name="Currency1 2 3 4 3" xfId="0"/>
    <cellStyle name="Currency1 2 3 4 4" xfId="0"/>
    <cellStyle name="Currency1 2 3 4 5" xfId="0"/>
    <cellStyle name="Currency1 2 3 4 6" xfId="0"/>
    <cellStyle name="Currency1 2 3 5" xfId="0"/>
    <cellStyle name="Currency1 2 3 5 2" xfId="0"/>
    <cellStyle name="Currency1 2 3 5 3" xfId="0"/>
    <cellStyle name="Currency1 2 3 5 4" xfId="0"/>
    <cellStyle name="Currency1 2 3 5 5" xfId="0"/>
    <cellStyle name="Currency1 2 3 5 6" xfId="0"/>
    <cellStyle name="Currency1 2 3 6" xfId="0"/>
    <cellStyle name="Currency1 2 3 7" xfId="0"/>
    <cellStyle name="Currency1 2 3 8" xfId="0"/>
    <cellStyle name="Currency1 2 3 9" xfId="0"/>
    <cellStyle name="Currency1 2 3_Sheet2" xfId="0"/>
    <cellStyle name="Currency1 2 4" xfId="0"/>
    <cellStyle name="Currency1 2 4 10" xfId="0"/>
    <cellStyle name="Currency1 2 4 2" xfId="0"/>
    <cellStyle name="Currency1 2 4 2 2" xfId="0"/>
    <cellStyle name="Currency1 2 4 2 3" xfId="0"/>
    <cellStyle name="Currency1 2 4 2 4" xfId="0"/>
    <cellStyle name="Currency1 2 4 2 5" xfId="0"/>
    <cellStyle name="Currency1 2 4 2 6" xfId="0"/>
    <cellStyle name="Currency1 2 4 3" xfId="0"/>
    <cellStyle name="Currency1 2 4 3 2" xfId="0"/>
    <cellStyle name="Currency1 2 4 3 3" xfId="0"/>
    <cellStyle name="Currency1 2 4 3 4" xfId="0"/>
    <cellStyle name="Currency1 2 4 3 5" xfId="0"/>
    <cellStyle name="Currency1 2 4 3 6" xfId="0"/>
    <cellStyle name="Currency1 2 4 4" xfId="0"/>
    <cellStyle name="Currency1 2 4 4 2" xfId="0"/>
    <cellStyle name="Currency1 2 4 4 3" xfId="0"/>
    <cellStyle name="Currency1 2 4 4 4" xfId="0"/>
    <cellStyle name="Currency1 2 4 4 5" xfId="0"/>
    <cellStyle name="Currency1 2 4 4 6" xfId="0"/>
    <cellStyle name="Currency1 2 4 5" xfId="0"/>
    <cellStyle name="Currency1 2 4 5 2" xfId="0"/>
    <cellStyle name="Currency1 2 4 5 3" xfId="0"/>
    <cellStyle name="Currency1 2 4 5 4" xfId="0"/>
    <cellStyle name="Currency1 2 4 5 5" xfId="0"/>
    <cellStyle name="Currency1 2 4 5 6" xfId="0"/>
    <cellStyle name="Currency1 2 4 6" xfId="0"/>
    <cellStyle name="Currency1 2 4 7" xfId="0"/>
    <cellStyle name="Currency1 2 4 8" xfId="0"/>
    <cellStyle name="Currency1 2 4 9" xfId="0"/>
    <cellStyle name="Currency1 2 4_Sheet2" xfId="0"/>
    <cellStyle name="Currency1 2 5" xfId="0"/>
    <cellStyle name="Currency1 2 5 10" xfId="0"/>
    <cellStyle name="Currency1 2 5 11" xfId="0"/>
    <cellStyle name="Currency1 2 5 12" xfId="0"/>
    <cellStyle name="Currency1 2 5 13" xfId="0"/>
    <cellStyle name="Currency1 2 5 2" xfId="0"/>
    <cellStyle name="Currency1 2 5 2 10" xfId="0"/>
    <cellStyle name="Currency1 2 5 2 11" xfId="0"/>
    <cellStyle name="Currency1 2 5 2 12" xfId="0"/>
    <cellStyle name="Currency1 2 5 2 13" xfId="0"/>
    <cellStyle name="Currency1 2 5 2 2" xfId="0"/>
    <cellStyle name="Currency1 2 5 2 2 10" xfId="0"/>
    <cellStyle name="Currency1 2 5 2 2 2" xfId="0"/>
    <cellStyle name="Currency1 2 5 2 2 2 2" xfId="0"/>
    <cellStyle name="Currency1 2 5 2 2 2 3" xfId="0"/>
    <cellStyle name="Currency1 2 5 2 2 2 4" xfId="0"/>
    <cellStyle name="Currency1 2 5 2 2 2 5" xfId="0"/>
    <cellStyle name="Currency1 2 5 2 2 2 6" xfId="0"/>
    <cellStyle name="Currency1 2 5 2 2 3" xfId="0"/>
    <cellStyle name="Currency1 2 5 2 2 3 2" xfId="0"/>
    <cellStyle name="Currency1 2 5 2 2 3 3" xfId="0"/>
    <cellStyle name="Currency1 2 5 2 2 3 4" xfId="0"/>
    <cellStyle name="Currency1 2 5 2 2 3 5" xfId="0"/>
    <cellStyle name="Currency1 2 5 2 2 3 6" xfId="0"/>
    <cellStyle name="Currency1 2 5 2 2 4" xfId="0"/>
    <cellStyle name="Currency1 2 5 2 2 4 2" xfId="0"/>
    <cellStyle name="Currency1 2 5 2 2 4 3" xfId="0"/>
    <cellStyle name="Currency1 2 5 2 2 4 4" xfId="0"/>
    <cellStyle name="Currency1 2 5 2 2 4 5" xfId="0"/>
    <cellStyle name="Currency1 2 5 2 2 4 6" xfId="0"/>
    <cellStyle name="Currency1 2 5 2 2 5" xfId="0"/>
    <cellStyle name="Currency1 2 5 2 2 5 2" xfId="0"/>
    <cellStyle name="Currency1 2 5 2 2 5 3" xfId="0"/>
    <cellStyle name="Currency1 2 5 2 2 5 4" xfId="0"/>
    <cellStyle name="Currency1 2 5 2 2 5 5" xfId="0"/>
    <cellStyle name="Currency1 2 5 2 2 5 6" xfId="0"/>
    <cellStyle name="Currency1 2 5 2 2 6" xfId="0"/>
    <cellStyle name="Currency1 2 5 2 2 7" xfId="0"/>
    <cellStyle name="Currency1 2 5 2 2 8" xfId="0"/>
    <cellStyle name="Currency1 2 5 2 2 9" xfId="0"/>
    <cellStyle name="Currency1 2 5 2 2_Sheet2" xfId="0"/>
    <cellStyle name="Currency1 2 5 2 3" xfId="0"/>
    <cellStyle name="Currency1 2 5 2 3 10" xfId="0"/>
    <cellStyle name="Currency1 2 5 2 3 2" xfId="0"/>
    <cellStyle name="Currency1 2 5 2 3 2 2" xfId="0"/>
    <cellStyle name="Currency1 2 5 2 3 2 3" xfId="0"/>
    <cellStyle name="Currency1 2 5 2 3 2 4" xfId="0"/>
    <cellStyle name="Currency1 2 5 2 3 2 5" xfId="0"/>
    <cellStyle name="Currency1 2 5 2 3 2 6" xfId="0"/>
    <cellStyle name="Currency1 2 5 2 3 3" xfId="0"/>
    <cellStyle name="Currency1 2 5 2 3 3 2" xfId="0"/>
    <cellStyle name="Currency1 2 5 2 3 3 3" xfId="0"/>
    <cellStyle name="Currency1 2 5 2 3 3 4" xfId="0"/>
    <cellStyle name="Currency1 2 5 2 3 3 5" xfId="0"/>
    <cellStyle name="Currency1 2 5 2 3 3 6" xfId="0"/>
    <cellStyle name="Currency1 2 5 2 3 4" xfId="0"/>
    <cellStyle name="Currency1 2 5 2 3 4 2" xfId="0"/>
    <cellStyle name="Currency1 2 5 2 3 4 3" xfId="0"/>
    <cellStyle name="Currency1 2 5 2 3 4 4" xfId="0"/>
    <cellStyle name="Currency1 2 5 2 3 4 5" xfId="0"/>
    <cellStyle name="Currency1 2 5 2 3 4 6" xfId="0"/>
    <cellStyle name="Currency1 2 5 2 3 5" xfId="0"/>
    <cellStyle name="Currency1 2 5 2 3 5 2" xfId="0"/>
    <cellStyle name="Currency1 2 5 2 3 5 3" xfId="0"/>
    <cellStyle name="Currency1 2 5 2 3 5 4" xfId="0"/>
    <cellStyle name="Currency1 2 5 2 3 5 5" xfId="0"/>
    <cellStyle name="Currency1 2 5 2 3 5 6" xfId="0"/>
    <cellStyle name="Currency1 2 5 2 3 6" xfId="0"/>
    <cellStyle name="Currency1 2 5 2 3 7" xfId="0"/>
    <cellStyle name="Currency1 2 5 2 3 8" xfId="0"/>
    <cellStyle name="Currency1 2 5 2 3 9" xfId="0"/>
    <cellStyle name="Currency1 2 5 2 3_Sheet2" xfId="0"/>
    <cellStyle name="Currency1 2 5 2 4" xfId="0"/>
    <cellStyle name="Currency1 2 5 2 4 10" xfId="0"/>
    <cellStyle name="Currency1 2 5 2 4 2" xfId="0"/>
    <cellStyle name="Currency1 2 5 2 4 2 2" xfId="0"/>
    <cellStyle name="Currency1 2 5 2 4 2 3" xfId="0"/>
    <cellStyle name="Currency1 2 5 2 4 2 4" xfId="0"/>
    <cellStyle name="Currency1 2 5 2 4 2 5" xfId="0"/>
    <cellStyle name="Currency1 2 5 2 4 2 6" xfId="0"/>
    <cellStyle name="Currency1 2 5 2 4 3" xfId="0"/>
    <cellStyle name="Currency1 2 5 2 4 3 2" xfId="0"/>
    <cellStyle name="Currency1 2 5 2 4 3 3" xfId="0"/>
    <cellStyle name="Currency1 2 5 2 4 3 4" xfId="0"/>
    <cellStyle name="Currency1 2 5 2 4 3 5" xfId="0"/>
    <cellStyle name="Currency1 2 5 2 4 3 6" xfId="0"/>
    <cellStyle name="Currency1 2 5 2 4 4" xfId="0"/>
    <cellStyle name="Currency1 2 5 2 4 4 2" xfId="0"/>
    <cellStyle name="Currency1 2 5 2 4 4 3" xfId="0"/>
    <cellStyle name="Currency1 2 5 2 4 4 4" xfId="0"/>
    <cellStyle name="Currency1 2 5 2 4 4 5" xfId="0"/>
    <cellStyle name="Currency1 2 5 2 4 4 6" xfId="0"/>
    <cellStyle name="Currency1 2 5 2 4 5" xfId="0"/>
    <cellStyle name="Currency1 2 5 2 4 5 2" xfId="0"/>
    <cellStyle name="Currency1 2 5 2 4 5 3" xfId="0"/>
    <cellStyle name="Currency1 2 5 2 4 5 4" xfId="0"/>
    <cellStyle name="Currency1 2 5 2 4 5 5" xfId="0"/>
    <cellStyle name="Currency1 2 5 2 4 5 6" xfId="0"/>
    <cellStyle name="Currency1 2 5 2 4 6" xfId="0"/>
    <cellStyle name="Currency1 2 5 2 4 7" xfId="0"/>
    <cellStyle name="Currency1 2 5 2 4 8" xfId="0"/>
    <cellStyle name="Currency1 2 5 2 4 9" xfId="0"/>
    <cellStyle name="Currency1 2 5 2 4_Sheet2" xfId="0"/>
    <cellStyle name="Currency1 2 5 2 5" xfId="0"/>
    <cellStyle name="Currency1 2 5 2 5 2" xfId="0"/>
    <cellStyle name="Currency1 2 5 2 5 3" xfId="0"/>
    <cellStyle name="Currency1 2 5 2 5 4" xfId="0"/>
    <cellStyle name="Currency1 2 5 2 5 5" xfId="0"/>
    <cellStyle name="Currency1 2 5 2 5 6" xfId="0"/>
    <cellStyle name="Currency1 2 5 2 6" xfId="0"/>
    <cellStyle name="Currency1 2 5 2 6 2" xfId="0"/>
    <cellStyle name="Currency1 2 5 2 6 3" xfId="0"/>
    <cellStyle name="Currency1 2 5 2 6 4" xfId="0"/>
    <cellStyle name="Currency1 2 5 2 6 5" xfId="0"/>
    <cellStyle name="Currency1 2 5 2 6 6" xfId="0"/>
    <cellStyle name="Currency1 2 5 2 7" xfId="0"/>
    <cellStyle name="Currency1 2 5 2 7 2" xfId="0"/>
    <cellStyle name="Currency1 2 5 2 7 3" xfId="0"/>
    <cellStyle name="Currency1 2 5 2 7 4" xfId="0"/>
    <cellStyle name="Currency1 2 5 2 7 5" xfId="0"/>
    <cellStyle name="Currency1 2 5 2 7 6" xfId="0"/>
    <cellStyle name="Currency1 2 5 2 8" xfId="0"/>
    <cellStyle name="Currency1 2 5 2 8 2" xfId="0"/>
    <cellStyle name="Currency1 2 5 2 8 3" xfId="0"/>
    <cellStyle name="Currency1 2 5 2 8 4" xfId="0"/>
    <cellStyle name="Currency1 2 5 2 8 5" xfId="0"/>
    <cellStyle name="Currency1 2 5 2 8 6" xfId="0"/>
    <cellStyle name="Currency1 2 5 2 9" xfId="0"/>
    <cellStyle name="Currency1 2 5 2_Sheet2" xfId="0"/>
    <cellStyle name="Currency1 2 5 3" xfId="0"/>
    <cellStyle name="Currency1 2 5 3 10" xfId="0"/>
    <cellStyle name="Currency1 2 5 3 2" xfId="0"/>
    <cellStyle name="Currency1 2 5 3 2 2" xfId="0"/>
    <cellStyle name="Currency1 2 5 3 2 3" xfId="0"/>
    <cellStyle name="Currency1 2 5 3 2 4" xfId="0"/>
    <cellStyle name="Currency1 2 5 3 2 5" xfId="0"/>
    <cellStyle name="Currency1 2 5 3 2 6" xfId="0"/>
    <cellStyle name="Currency1 2 5 3 3" xfId="0"/>
    <cellStyle name="Currency1 2 5 3 3 2" xfId="0"/>
    <cellStyle name="Currency1 2 5 3 3 3" xfId="0"/>
    <cellStyle name="Currency1 2 5 3 3 4" xfId="0"/>
    <cellStyle name="Currency1 2 5 3 3 5" xfId="0"/>
    <cellStyle name="Currency1 2 5 3 3 6" xfId="0"/>
    <cellStyle name="Currency1 2 5 3 4" xfId="0"/>
    <cellStyle name="Currency1 2 5 3 4 2" xfId="0"/>
    <cellStyle name="Currency1 2 5 3 4 3" xfId="0"/>
    <cellStyle name="Currency1 2 5 3 4 4" xfId="0"/>
    <cellStyle name="Currency1 2 5 3 4 5" xfId="0"/>
    <cellStyle name="Currency1 2 5 3 4 6" xfId="0"/>
    <cellStyle name="Currency1 2 5 3 5" xfId="0"/>
    <cellStyle name="Currency1 2 5 3 5 2" xfId="0"/>
    <cellStyle name="Currency1 2 5 3 5 3" xfId="0"/>
    <cellStyle name="Currency1 2 5 3 5 4" xfId="0"/>
    <cellStyle name="Currency1 2 5 3 5 5" xfId="0"/>
    <cellStyle name="Currency1 2 5 3 5 6" xfId="0"/>
    <cellStyle name="Currency1 2 5 3 6" xfId="0"/>
    <cellStyle name="Currency1 2 5 3 7" xfId="0"/>
    <cellStyle name="Currency1 2 5 3 8" xfId="0"/>
    <cellStyle name="Currency1 2 5 3 9" xfId="0"/>
    <cellStyle name="Currency1 2 5 3_Sheet2" xfId="0"/>
    <cellStyle name="Currency1 2 5 4" xfId="0"/>
    <cellStyle name="Currency1 2 5 4 10" xfId="0"/>
    <cellStyle name="Currency1 2 5 4 2" xfId="0"/>
    <cellStyle name="Currency1 2 5 4 2 2" xfId="0"/>
    <cellStyle name="Currency1 2 5 4 2 3" xfId="0"/>
    <cellStyle name="Currency1 2 5 4 2 4" xfId="0"/>
    <cellStyle name="Currency1 2 5 4 2 5" xfId="0"/>
    <cellStyle name="Currency1 2 5 4 2 6" xfId="0"/>
    <cellStyle name="Currency1 2 5 4 3" xfId="0"/>
    <cellStyle name="Currency1 2 5 4 3 2" xfId="0"/>
    <cellStyle name="Currency1 2 5 4 3 3" xfId="0"/>
    <cellStyle name="Currency1 2 5 4 3 4" xfId="0"/>
    <cellStyle name="Currency1 2 5 4 3 5" xfId="0"/>
    <cellStyle name="Currency1 2 5 4 3 6" xfId="0"/>
    <cellStyle name="Currency1 2 5 4 4" xfId="0"/>
    <cellStyle name="Currency1 2 5 4 4 2" xfId="0"/>
    <cellStyle name="Currency1 2 5 4 4 3" xfId="0"/>
    <cellStyle name="Currency1 2 5 4 4 4" xfId="0"/>
    <cellStyle name="Currency1 2 5 4 4 5" xfId="0"/>
    <cellStyle name="Currency1 2 5 4 4 6" xfId="0"/>
    <cellStyle name="Currency1 2 5 4 5" xfId="0"/>
    <cellStyle name="Currency1 2 5 4 5 2" xfId="0"/>
    <cellStyle name="Currency1 2 5 4 5 3" xfId="0"/>
    <cellStyle name="Currency1 2 5 4 5 4" xfId="0"/>
    <cellStyle name="Currency1 2 5 4 5 5" xfId="0"/>
    <cellStyle name="Currency1 2 5 4 5 6" xfId="0"/>
    <cellStyle name="Currency1 2 5 4 6" xfId="0"/>
    <cellStyle name="Currency1 2 5 4 7" xfId="0"/>
    <cellStyle name="Currency1 2 5 4 8" xfId="0"/>
    <cellStyle name="Currency1 2 5 4 9" xfId="0"/>
    <cellStyle name="Currency1 2 5 4_Sheet2" xfId="0"/>
    <cellStyle name="Currency1 2 5 5" xfId="0"/>
    <cellStyle name="Currency1 2 5 5 2" xfId="0"/>
    <cellStyle name="Currency1 2 5 5 3" xfId="0"/>
    <cellStyle name="Currency1 2 5 5 4" xfId="0"/>
    <cellStyle name="Currency1 2 5 5 5" xfId="0"/>
    <cellStyle name="Currency1 2 5 5 6" xfId="0"/>
    <cellStyle name="Currency1 2 5 6" xfId="0"/>
    <cellStyle name="Currency1 2 5 6 2" xfId="0"/>
    <cellStyle name="Currency1 2 5 6 3" xfId="0"/>
    <cellStyle name="Currency1 2 5 6 4" xfId="0"/>
    <cellStyle name="Currency1 2 5 6 5" xfId="0"/>
    <cellStyle name="Currency1 2 5 6 6" xfId="0"/>
    <cellStyle name="Currency1 2 5 7" xfId="0"/>
    <cellStyle name="Currency1 2 5 7 2" xfId="0"/>
    <cellStyle name="Currency1 2 5 7 3" xfId="0"/>
    <cellStyle name="Currency1 2 5 7 4" xfId="0"/>
    <cellStyle name="Currency1 2 5 7 5" xfId="0"/>
    <cellStyle name="Currency1 2 5 7 6" xfId="0"/>
    <cellStyle name="Currency1 2 5 8" xfId="0"/>
    <cellStyle name="Currency1 2 5 8 2" xfId="0"/>
    <cellStyle name="Currency1 2 5 8 3" xfId="0"/>
    <cellStyle name="Currency1 2 5 8 4" xfId="0"/>
    <cellStyle name="Currency1 2 5 8 5" xfId="0"/>
    <cellStyle name="Currency1 2 5 8 6" xfId="0"/>
    <cellStyle name="Currency1 2 5 9" xfId="0"/>
    <cellStyle name="Currency1 2 5_Sheet2" xfId="0"/>
    <cellStyle name="Currency1 2 6" xfId="0"/>
    <cellStyle name="Currency1 2 6 10" xfId="0"/>
    <cellStyle name="Currency1 2 6 2" xfId="0"/>
    <cellStyle name="Currency1 2 6 2 2" xfId="0"/>
    <cellStyle name="Currency1 2 6 2 3" xfId="0"/>
    <cellStyle name="Currency1 2 6 2 4" xfId="0"/>
    <cellStyle name="Currency1 2 6 2 5" xfId="0"/>
    <cellStyle name="Currency1 2 6 2 6" xfId="0"/>
    <cellStyle name="Currency1 2 6 3" xfId="0"/>
    <cellStyle name="Currency1 2 6 3 2" xfId="0"/>
    <cellStyle name="Currency1 2 6 3 3" xfId="0"/>
    <cellStyle name="Currency1 2 6 3 4" xfId="0"/>
    <cellStyle name="Currency1 2 6 3 5" xfId="0"/>
    <cellStyle name="Currency1 2 6 3 6" xfId="0"/>
    <cellStyle name="Currency1 2 6 4" xfId="0"/>
    <cellStyle name="Currency1 2 6 4 2" xfId="0"/>
    <cellStyle name="Currency1 2 6 4 3" xfId="0"/>
    <cellStyle name="Currency1 2 6 4 4" xfId="0"/>
    <cellStyle name="Currency1 2 6 4 5" xfId="0"/>
    <cellStyle name="Currency1 2 6 4 6" xfId="0"/>
    <cellStyle name="Currency1 2 6 5" xfId="0"/>
    <cellStyle name="Currency1 2 6 5 2" xfId="0"/>
    <cellStyle name="Currency1 2 6 5 3" xfId="0"/>
    <cellStyle name="Currency1 2 6 5 4" xfId="0"/>
    <cellStyle name="Currency1 2 6 5 5" xfId="0"/>
    <cellStyle name="Currency1 2 6 5 6" xfId="0"/>
    <cellStyle name="Currency1 2 6 6" xfId="0"/>
    <cellStyle name="Currency1 2 6 7" xfId="0"/>
    <cellStyle name="Currency1 2 6 8" xfId="0"/>
    <cellStyle name="Currency1 2 6 9" xfId="0"/>
    <cellStyle name="Currency1 2 6_Sheet2" xfId="0"/>
    <cellStyle name="Currency1 2 7" xfId="0"/>
    <cellStyle name="Currency1 2 7 10" xfId="0"/>
    <cellStyle name="Currency1 2 7 2" xfId="0"/>
    <cellStyle name="Currency1 2 7 2 2" xfId="0"/>
    <cellStyle name="Currency1 2 7 2 3" xfId="0"/>
    <cellStyle name="Currency1 2 7 2 4" xfId="0"/>
    <cellStyle name="Currency1 2 7 2 5" xfId="0"/>
    <cellStyle name="Currency1 2 7 2 6" xfId="0"/>
    <cellStyle name="Currency1 2 7 3" xfId="0"/>
    <cellStyle name="Currency1 2 7 3 2" xfId="0"/>
    <cellStyle name="Currency1 2 7 3 3" xfId="0"/>
    <cellStyle name="Currency1 2 7 3 4" xfId="0"/>
    <cellStyle name="Currency1 2 7 3 5" xfId="0"/>
    <cellStyle name="Currency1 2 7 3 6" xfId="0"/>
    <cellStyle name="Currency1 2 7 4" xfId="0"/>
    <cellStyle name="Currency1 2 7 4 2" xfId="0"/>
    <cellStyle name="Currency1 2 7 4 3" xfId="0"/>
    <cellStyle name="Currency1 2 7 4 4" xfId="0"/>
    <cellStyle name="Currency1 2 7 4 5" xfId="0"/>
    <cellStyle name="Currency1 2 7 4 6" xfId="0"/>
    <cellStyle name="Currency1 2 7 5" xfId="0"/>
    <cellStyle name="Currency1 2 7 5 2" xfId="0"/>
    <cellStyle name="Currency1 2 7 5 3" xfId="0"/>
    <cellStyle name="Currency1 2 7 5 4" xfId="0"/>
    <cellStyle name="Currency1 2 7 5 5" xfId="0"/>
    <cellStyle name="Currency1 2 7 5 6" xfId="0"/>
    <cellStyle name="Currency1 2 7 6" xfId="0"/>
    <cellStyle name="Currency1 2 7 7" xfId="0"/>
    <cellStyle name="Currency1 2 7 8" xfId="0"/>
    <cellStyle name="Currency1 2 7 9" xfId="0"/>
    <cellStyle name="Currency1 2 7_Sheet2" xfId="0"/>
    <cellStyle name="Currency1 2 8" xfId="0"/>
    <cellStyle name="Currency1 2 8 10" xfId="0"/>
    <cellStyle name="Currency1 2 8 2" xfId="0"/>
    <cellStyle name="Currency1 2 8 2 2" xfId="0"/>
    <cellStyle name="Currency1 2 8 2 3" xfId="0"/>
    <cellStyle name="Currency1 2 8 2 4" xfId="0"/>
    <cellStyle name="Currency1 2 8 2 5" xfId="0"/>
    <cellStyle name="Currency1 2 8 2 6" xfId="0"/>
    <cellStyle name="Currency1 2 8 3" xfId="0"/>
    <cellStyle name="Currency1 2 8 3 2" xfId="0"/>
    <cellStyle name="Currency1 2 8 3 3" xfId="0"/>
    <cellStyle name="Currency1 2 8 3 4" xfId="0"/>
    <cellStyle name="Currency1 2 8 3 5" xfId="0"/>
    <cellStyle name="Currency1 2 8 3 6" xfId="0"/>
    <cellStyle name="Currency1 2 8 4" xfId="0"/>
    <cellStyle name="Currency1 2 8 4 2" xfId="0"/>
    <cellStyle name="Currency1 2 8 4 3" xfId="0"/>
    <cellStyle name="Currency1 2 8 4 4" xfId="0"/>
    <cellStyle name="Currency1 2 8 4 5" xfId="0"/>
    <cellStyle name="Currency1 2 8 4 6" xfId="0"/>
    <cellStyle name="Currency1 2 8 5" xfId="0"/>
    <cellStyle name="Currency1 2 8 5 2" xfId="0"/>
    <cellStyle name="Currency1 2 8 5 3" xfId="0"/>
    <cellStyle name="Currency1 2 8 5 4" xfId="0"/>
    <cellStyle name="Currency1 2 8 5 5" xfId="0"/>
    <cellStyle name="Currency1 2 8 5 6" xfId="0"/>
    <cellStyle name="Currency1 2 8 6" xfId="0"/>
    <cellStyle name="Currency1 2 8 7" xfId="0"/>
    <cellStyle name="Currency1 2 8 8" xfId="0"/>
    <cellStyle name="Currency1 2 8 9" xfId="0"/>
    <cellStyle name="Currency1 2 8_Sheet2" xfId="0"/>
    <cellStyle name="Currency1 2 9" xfId="0"/>
    <cellStyle name="Currency1 2 9 2" xfId="0"/>
    <cellStyle name="Currency1 2 9 3" xfId="0"/>
    <cellStyle name="Currency1 2 9 4" xfId="0"/>
    <cellStyle name="Currency1 2 9 5" xfId="0"/>
    <cellStyle name="Currency1 2 9 6" xfId="0"/>
    <cellStyle name="Currency1 20" xfId="0"/>
    <cellStyle name="Currency1 21" xfId="0"/>
    <cellStyle name="Currency1 22" xfId="0"/>
    <cellStyle name="Currency1 23" xfId="0"/>
    <cellStyle name="Currency1 24" xfId="0"/>
    <cellStyle name="Currency1 2_Sheet2" xfId="0"/>
    <cellStyle name="Currency1 3" xfId="0"/>
    <cellStyle name="Currency1 3 10" xfId="0"/>
    <cellStyle name="Currency1 3 11" xfId="0"/>
    <cellStyle name="Currency1 3 2" xfId="0"/>
    <cellStyle name="Currency1 3 2 2" xfId="0"/>
    <cellStyle name="Currency1 3 2 3" xfId="0"/>
    <cellStyle name="Currency1 3 2 4" xfId="0"/>
    <cellStyle name="Currency1 3 2 5" xfId="0"/>
    <cellStyle name="Currency1 3 2 6" xfId="0"/>
    <cellStyle name="Currency1 3 3" xfId="0"/>
    <cellStyle name="Currency1 3 3 2" xfId="0"/>
    <cellStyle name="Currency1 3 3 3" xfId="0"/>
    <cellStyle name="Currency1 3 3 4" xfId="0"/>
    <cellStyle name="Currency1 3 3 5" xfId="0"/>
    <cellStyle name="Currency1 3 3 6" xfId="0"/>
    <cellStyle name="Currency1 3 4" xfId="0"/>
    <cellStyle name="Currency1 3 4 2" xfId="0"/>
    <cellStyle name="Currency1 3 4 3" xfId="0"/>
    <cellStyle name="Currency1 3 4 4" xfId="0"/>
    <cellStyle name="Currency1 3 4 5" xfId="0"/>
    <cellStyle name="Currency1 3 4 6" xfId="0"/>
    <cellStyle name="Currency1 3 5" xfId="0"/>
    <cellStyle name="Currency1 3 5 2" xfId="0"/>
    <cellStyle name="Currency1 3 5 3" xfId="0"/>
    <cellStyle name="Currency1 3 5 4" xfId="0"/>
    <cellStyle name="Currency1 3 5 5" xfId="0"/>
    <cellStyle name="Currency1 3 5 6" xfId="0"/>
    <cellStyle name="Currency1 3 6" xfId="0"/>
    <cellStyle name="Currency1 3 7" xfId="0"/>
    <cellStyle name="Currency1 3 8" xfId="0"/>
    <cellStyle name="Currency1 3 9" xfId="0"/>
    <cellStyle name="Currency1 3_Sheet2" xfId="0"/>
    <cellStyle name="Currency1 4" xfId="0"/>
    <cellStyle name="Currency1 4 10" xfId="0"/>
    <cellStyle name="Currency1 4 11" xfId="0"/>
    <cellStyle name="Currency1 4 2" xfId="0"/>
    <cellStyle name="Currency1 4 2 2" xfId="0"/>
    <cellStyle name="Currency1 4 2 3" xfId="0"/>
    <cellStyle name="Currency1 4 2 4" xfId="0"/>
    <cellStyle name="Currency1 4 2 5" xfId="0"/>
    <cellStyle name="Currency1 4 2 6" xfId="0"/>
    <cellStyle name="Currency1 4 3" xfId="0"/>
    <cellStyle name="Currency1 4 3 2" xfId="0"/>
    <cellStyle name="Currency1 4 3 3" xfId="0"/>
    <cellStyle name="Currency1 4 3 4" xfId="0"/>
    <cellStyle name="Currency1 4 3 5" xfId="0"/>
    <cellStyle name="Currency1 4 3 6" xfId="0"/>
    <cellStyle name="Currency1 4 4" xfId="0"/>
    <cellStyle name="Currency1 4 4 2" xfId="0"/>
    <cellStyle name="Currency1 4 4 3" xfId="0"/>
    <cellStyle name="Currency1 4 4 4" xfId="0"/>
    <cellStyle name="Currency1 4 4 5" xfId="0"/>
    <cellStyle name="Currency1 4 4 6" xfId="0"/>
    <cellStyle name="Currency1 4 5" xfId="0"/>
    <cellStyle name="Currency1 4 5 2" xfId="0"/>
    <cellStyle name="Currency1 4 5 3" xfId="0"/>
    <cellStyle name="Currency1 4 5 4" xfId="0"/>
    <cellStyle name="Currency1 4 5 5" xfId="0"/>
    <cellStyle name="Currency1 4 5 6" xfId="0"/>
    <cellStyle name="Currency1 4 6" xfId="0"/>
    <cellStyle name="Currency1 4 7" xfId="0"/>
    <cellStyle name="Currency1 4 8" xfId="0"/>
    <cellStyle name="Currency1 4 9" xfId="0"/>
    <cellStyle name="Currency1 4_Sheet2" xfId="0"/>
    <cellStyle name="Currency1 5" xfId="0"/>
    <cellStyle name="Currency1 5 10" xfId="0"/>
    <cellStyle name="Currency1 5 2" xfId="0"/>
    <cellStyle name="Currency1 5 2 2" xfId="0"/>
    <cellStyle name="Currency1 5 2 3" xfId="0"/>
    <cellStyle name="Currency1 5 2 4" xfId="0"/>
    <cellStyle name="Currency1 5 2 5" xfId="0"/>
    <cellStyle name="Currency1 5 2 6" xfId="0"/>
    <cellStyle name="Currency1 5 3" xfId="0"/>
    <cellStyle name="Currency1 5 3 2" xfId="0"/>
    <cellStyle name="Currency1 5 3 3" xfId="0"/>
    <cellStyle name="Currency1 5 3 4" xfId="0"/>
    <cellStyle name="Currency1 5 3 5" xfId="0"/>
    <cellStyle name="Currency1 5 3 6" xfId="0"/>
    <cellStyle name="Currency1 5 4" xfId="0"/>
    <cellStyle name="Currency1 5 4 2" xfId="0"/>
    <cellStyle name="Currency1 5 4 3" xfId="0"/>
    <cellStyle name="Currency1 5 4 4" xfId="0"/>
    <cellStyle name="Currency1 5 4 5" xfId="0"/>
    <cellStyle name="Currency1 5 4 6" xfId="0"/>
    <cellStyle name="Currency1 5 5" xfId="0"/>
    <cellStyle name="Currency1 5 5 2" xfId="0"/>
    <cellStyle name="Currency1 5 5 3" xfId="0"/>
    <cellStyle name="Currency1 5 5 4" xfId="0"/>
    <cellStyle name="Currency1 5 5 5" xfId="0"/>
    <cellStyle name="Currency1 5 5 6" xfId="0"/>
    <cellStyle name="Currency1 5 6" xfId="0"/>
    <cellStyle name="Currency1 5 7" xfId="0"/>
    <cellStyle name="Currency1 5 8" xfId="0"/>
    <cellStyle name="Currency1 5 9" xfId="0"/>
    <cellStyle name="Currency1 5_Sheet2" xfId="0"/>
    <cellStyle name="Currency1 6" xfId="0"/>
    <cellStyle name="Currency1 6 10" xfId="0"/>
    <cellStyle name="Currency1 6 2" xfId="0"/>
    <cellStyle name="Currency1 6 2 2" xfId="0"/>
    <cellStyle name="Currency1 6 2 3" xfId="0"/>
    <cellStyle name="Currency1 6 2 4" xfId="0"/>
    <cellStyle name="Currency1 6 2 5" xfId="0"/>
    <cellStyle name="Currency1 6 2 6" xfId="0"/>
    <cellStyle name="Currency1 6 3" xfId="0"/>
    <cellStyle name="Currency1 6 3 2" xfId="0"/>
    <cellStyle name="Currency1 6 3 3" xfId="0"/>
    <cellStyle name="Currency1 6 3 4" xfId="0"/>
    <cellStyle name="Currency1 6 3 5" xfId="0"/>
    <cellStyle name="Currency1 6 3 6" xfId="0"/>
    <cellStyle name="Currency1 6 4" xfId="0"/>
    <cellStyle name="Currency1 6 4 2" xfId="0"/>
    <cellStyle name="Currency1 6 4 3" xfId="0"/>
    <cellStyle name="Currency1 6 4 4" xfId="0"/>
    <cellStyle name="Currency1 6 4 5" xfId="0"/>
    <cellStyle name="Currency1 6 4 6" xfId="0"/>
    <cellStyle name="Currency1 6 5" xfId="0"/>
    <cellStyle name="Currency1 6 5 2" xfId="0"/>
    <cellStyle name="Currency1 6 5 3" xfId="0"/>
    <cellStyle name="Currency1 6 5 4" xfId="0"/>
    <cellStyle name="Currency1 6 5 5" xfId="0"/>
    <cellStyle name="Currency1 6 5 6" xfId="0"/>
    <cellStyle name="Currency1 6 6" xfId="0"/>
    <cellStyle name="Currency1 6 7" xfId="0"/>
    <cellStyle name="Currency1 6 8" xfId="0"/>
    <cellStyle name="Currency1 6 9" xfId="0"/>
    <cellStyle name="Currency1 6_Sheet2" xfId="0"/>
    <cellStyle name="Currency1 7" xfId="0"/>
    <cellStyle name="Currency1 7 10" xfId="0"/>
    <cellStyle name="Currency1 7 2" xfId="0"/>
    <cellStyle name="Currency1 7 2 2" xfId="0"/>
    <cellStyle name="Currency1 7 2 3" xfId="0"/>
    <cellStyle name="Currency1 7 2 4" xfId="0"/>
    <cellStyle name="Currency1 7 2 5" xfId="0"/>
    <cellStyle name="Currency1 7 2 6" xfId="0"/>
    <cellStyle name="Currency1 7 3" xfId="0"/>
    <cellStyle name="Currency1 7 3 2" xfId="0"/>
    <cellStyle name="Currency1 7 3 3" xfId="0"/>
    <cellStyle name="Currency1 7 3 4" xfId="0"/>
    <cellStyle name="Currency1 7 3 5" xfId="0"/>
    <cellStyle name="Currency1 7 3 6" xfId="0"/>
    <cellStyle name="Currency1 7 4" xfId="0"/>
    <cellStyle name="Currency1 7 4 2" xfId="0"/>
    <cellStyle name="Currency1 7 4 3" xfId="0"/>
    <cellStyle name="Currency1 7 4 4" xfId="0"/>
    <cellStyle name="Currency1 7 4 5" xfId="0"/>
    <cellStyle name="Currency1 7 4 6" xfId="0"/>
    <cellStyle name="Currency1 7 5" xfId="0"/>
    <cellStyle name="Currency1 7 5 2" xfId="0"/>
    <cellStyle name="Currency1 7 5 3" xfId="0"/>
    <cellStyle name="Currency1 7 5 4" xfId="0"/>
    <cellStyle name="Currency1 7 5 5" xfId="0"/>
    <cellStyle name="Currency1 7 5 6" xfId="0"/>
    <cellStyle name="Currency1 7 6" xfId="0"/>
    <cellStyle name="Currency1 7 7" xfId="0"/>
    <cellStyle name="Currency1 7 8" xfId="0"/>
    <cellStyle name="Currency1 7 9" xfId="0"/>
    <cellStyle name="Currency1 7_Sheet2" xfId="0"/>
    <cellStyle name="Currency1 8" xfId="0"/>
    <cellStyle name="Currency1 8 10" xfId="0"/>
    <cellStyle name="Currency1 8 2" xfId="0"/>
    <cellStyle name="Currency1 8 2 2" xfId="0"/>
    <cellStyle name="Currency1 8 2 3" xfId="0"/>
    <cellStyle name="Currency1 8 2 4" xfId="0"/>
    <cellStyle name="Currency1 8 2 5" xfId="0"/>
    <cellStyle name="Currency1 8 2 6" xfId="0"/>
    <cellStyle name="Currency1 8 3" xfId="0"/>
    <cellStyle name="Currency1 8 3 2" xfId="0"/>
    <cellStyle name="Currency1 8 3 3" xfId="0"/>
    <cellStyle name="Currency1 8 3 4" xfId="0"/>
    <cellStyle name="Currency1 8 3 5" xfId="0"/>
    <cellStyle name="Currency1 8 3 6" xfId="0"/>
    <cellStyle name="Currency1 8 4" xfId="0"/>
    <cellStyle name="Currency1 8 4 2" xfId="0"/>
    <cellStyle name="Currency1 8 4 3" xfId="0"/>
    <cellStyle name="Currency1 8 4 4" xfId="0"/>
    <cellStyle name="Currency1 8 4 5" xfId="0"/>
    <cellStyle name="Currency1 8 4 6" xfId="0"/>
    <cellStyle name="Currency1 8 5" xfId="0"/>
    <cellStyle name="Currency1 8 5 2" xfId="0"/>
    <cellStyle name="Currency1 8 5 3" xfId="0"/>
    <cellStyle name="Currency1 8 5 4" xfId="0"/>
    <cellStyle name="Currency1 8 5 5" xfId="0"/>
    <cellStyle name="Currency1 8 5 6" xfId="0"/>
    <cellStyle name="Currency1 8 6" xfId="0"/>
    <cellStyle name="Currency1 8 7" xfId="0"/>
    <cellStyle name="Currency1 8 8" xfId="0"/>
    <cellStyle name="Currency1 8 9" xfId="0"/>
    <cellStyle name="Currency1 8_Sheet2" xfId="0"/>
    <cellStyle name="Currency1 9" xfId="0"/>
    <cellStyle name="Currency1 9 10" xfId="0"/>
    <cellStyle name="Currency1 9 2" xfId="0"/>
    <cellStyle name="Currency1 9 2 2" xfId="0"/>
    <cellStyle name="Currency1 9 2 3" xfId="0"/>
    <cellStyle name="Currency1 9 2 4" xfId="0"/>
    <cellStyle name="Currency1 9 2 5" xfId="0"/>
    <cellStyle name="Currency1 9 2 6" xfId="0"/>
    <cellStyle name="Currency1 9 3" xfId="0"/>
    <cellStyle name="Currency1 9 3 2" xfId="0"/>
    <cellStyle name="Currency1 9 3 3" xfId="0"/>
    <cellStyle name="Currency1 9 3 4" xfId="0"/>
    <cellStyle name="Currency1 9 3 5" xfId="0"/>
    <cellStyle name="Currency1 9 3 6" xfId="0"/>
    <cellStyle name="Currency1 9 4" xfId="0"/>
    <cellStyle name="Currency1 9 4 2" xfId="0"/>
    <cellStyle name="Currency1 9 4 3" xfId="0"/>
    <cellStyle name="Currency1 9 4 4" xfId="0"/>
    <cellStyle name="Currency1 9 4 5" xfId="0"/>
    <cellStyle name="Currency1 9 4 6" xfId="0"/>
    <cellStyle name="Currency1 9 5" xfId="0"/>
    <cellStyle name="Currency1 9 5 2" xfId="0"/>
    <cellStyle name="Currency1 9 5 3" xfId="0"/>
    <cellStyle name="Currency1 9 5 4" xfId="0"/>
    <cellStyle name="Currency1 9 5 5" xfId="0"/>
    <cellStyle name="Currency1 9 5 6" xfId="0"/>
    <cellStyle name="Currency1 9 6" xfId="0"/>
    <cellStyle name="Currency1 9 7" xfId="0"/>
    <cellStyle name="Currency1 9 8" xfId="0"/>
    <cellStyle name="Currency1 9 9" xfId="0"/>
    <cellStyle name="Currency1 9_Sheet2" xfId="0"/>
    <cellStyle name="Currency1_Sheet2" xfId="0"/>
    <cellStyle name="Currency_ sg&amp;a" xfId="0"/>
    <cellStyle name="C¡?A¨ª_¡¾????Ubal" xfId="0"/>
    <cellStyle name="C¡ÍA¨ª_¡¾©ö¢¯Ubal" xfId="0"/>
    <cellStyle name="C￥AØ_ 2ÆAAþº° " xfId="0"/>
    <cellStyle name="C￥AØ_96_5¹e°iºn¿e" xfId="0"/>
    <cellStyle name="C￥AØ_A|Aa¿e" xfId="0"/>
    <cellStyle name="C￥AØ_laroux" xfId="0"/>
    <cellStyle name="C￥AØ_laroux_1" xfId="0"/>
    <cellStyle name="C￥AØ_laroux_2" xfId="0"/>
    <cellStyle name="C￥AØ_laroux_3" xfId="0"/>
    <cellStyle name="C￥AØ_laroux_4" xfId="0"/>
    <cellStyle name="C￥AØ_laroux_5" xfId="0"/>
    <cellStyle name="C￥AØ_PERSONAL" xfId="0"/>
    <cellStyle name="C￥AØ_±¹¿UPL" xfId="0"/>
    <cellStyle name="C￥AØ_≫c¾÷ºIº° AN°e " xfId="0"/>
    <cellStyle name="Date" xfId="0"/>
    <cellStyle name="Date 10" xfId="0"/>
    <cellStyle name="Date 11" xfId="0"/>
    <cellStyle name="Date 2" xfId="0"/>
    <cellStyle name="Date 2 2" xfId="0"/>
    <cellStyle name="Date 2 3" xfId="0"/>
    <cellStyle name="Date 2 4" xfId="0"/>
    <cellStyle name="Date 2 5" xfId="0"/>
    <cellStyle name="Date 2 6" xfId="0"/>
    <cellStyle name="Date 2 7" xfId="0"/>
    <cellStyle name="Date 3" xfId="0"/>
    <cellStyle name="Date 3 2" xfId="0"/>
    <cellStyle name="Date 3 3" xfId="0"/>
    <cellStyle name="Date 3 4" xfId="0"/>
    <cellStyle name="Date 3 5" xfId="0"/>
    <cellStyle name="Date 3 6" xfId="0"/>
    <cellStyle name="Date 3 7" xfId="0"/>
    <cellStyle name="Date 4" xfId="0"/>
    <cellStyle name="Date 4 2" xfId="0"/>
    <cellStyle name="Date 4 3" xfId="0"/>
    <cellStyle name="Date 4 4" xfId="0"/>
    <cellStyle name="Date 4 5" xfId="0"/>
    <cellStyle name="Date 4 6" xfId="0"/>
    <cellStyle name="Date 5" xfId="0"/>
    <cellStyle name="Date 5 2" xfId="0"/>
    <cellStyle name="Date 5 3" xfId="0"/>
    <cellStyle name="Date 5 4" xfId="0"/>
    <cellStyle name="Date 5 5" xfId="0"/>
    <cellStyle name="Date 5 6" xfId="0"/>
    <cellStyle name="Date 6" xfId="0"/>
    <cellStyle name="Date 7" xfId="0"/>
    <cellStyle name="Date 8" xfId="0"/>
    <cellStyle name="Date 9" xfId="0"/>
    <cellStyle name="Date Aligned" xfId="0"/>
    <cellStyle name="Dezimal [0]_Aktenbewertung 1994" xfId="0"/>
    <cellStyle name="Dezimal_Additional UTOPIA examples" xfId="0"/>
    <cellStyle name="Dollar (zero dec)" xfId="0"/>
    <cellStyle name="Dollar (zero dec) 10" xfId="0"/>
    <cellStyle name="Dollar (zero dec) 11" xfId="0"/>
    <cellStyle name="Dollar (zero dec) 2" xfId="0"/>
    <cellStyle name="Dollar (zero dec) 2 2" xfId="0"/>
    <cellStyle name="Dollar (zero dec) 2 2 2" xfId="0"/>
    <cellStyle name="Dollar (zero dec) 2 3" xfId="0"/>
    <cellStyle name="Dollar (zero dec) 2 4" xfId="0"/>
    <cellStyle name="Dollar (zero dec) 2 5" xfId="0"/>
    <cellStyle name="Dollar (zero dec) 2 6" xfId="0"/>
    <cellStyle name="Dollar (zero dec) 2 7" xfId="0"/>
    <cellStyle name="Dollar (zero dec) 3" xfId="0"/>
    <cellStyle name="Dollar (zero dec) 3 2" xfId="0"/>
    <cellStyle name="Dollar (zero dec) 3 3" xfId="0"/>
    <cellStyle name="Dollar (zero dec) 3 4" xfId="0"/>
    <cellStyle name="Dollar (zero dec) 3 5" xfId="0"/>
    <cellStyle name="Dollar (zero dec) 3 6" xfId="0"/>
    <cellStyle name="Dollar (zero dec) 3 7" xfId="0"/>
    <cellStyle name="Dollar (zero dec) 4" xfId="0"/>
    <cellStyle name="Dollar (zero dec) 4 2" xfId="0"/>
    <cellStyle name="Dollar (zero dec) 4 3" xfId="0"/>
    <cellStyle name="Dollar (zero dec) 4 4" xfId="0"/>
    <cellStyle name="Dollar (zero dec) 4 5" xfId="0"/>
    <cellStyle name="Dollar (zero dec) 4 6" xfId="0"/>
    <cellStyle name="Dollar (zero dec) 5" xfId="0"/>
    <cellStyle name="Dollar (zero dec) 5 2" xfId="0"/>
    <cellStyle name="Dollar (zero dec) 5 3" xfId="0"/>
    <cellStyle name="Dollar (zero dec) 5 4" xfId="0"/>
    <cellStyle name="Dollar (zero dec) 5 5" xfId="0"/>
    <cellStyle name="Dollar (zero dec) 5 6" xfId="0"/>
    <cellStyle name="Dollar (zero dec) 6" xfId="0"/>
    <cellStyle name="Dollar (zero dec) 7" xfId="0"/>
    <cellStyle name="Dollar (zero dec) 8" xfId="0"/>
    <cellStyle name="Dollar (zero dec) 9" xfId="0"/>
    <cellStyle name="Dollar (zero dec)_Sheet2" xfId="0"/>
    <cellStyle name="Dotted Line" xfId="0"/>
    <cellStyle name="Double Accounting" xfId="0"/>
    <cellStyle name="En-t?e 1" xfId="0"/>
    <cellStyle name="En-t?e 2" xfId="0"/>
    <cellStyle name="Entered" xfId="0"/>
    <cellStyle name="Euro" xfId="0"/>
    <cellStyle name="Euro 2" xfId="0"/>
    <cellStyle name="Explanatory Text" xfId="0"/>
    <cellStyle name="Explanatory Text 2" xfId="0"/>
    <cellStyle name="F2" xfId="0"/>
    <cellStyle name="F3" xfId="0"/>
    <cellStyle name="F4" xfId="0"/>
    <cellStyle name="F5" xfId="0"/>
    <cellStyle name="F6" xfId="0"/>
    <cellStyle name="F7" xfId="0"/>
    <cellStyle name="F8" xfId="0"/>
    <cellStyle name="FacNo" xfId="0"/>
    <cellStyle name="Financier0" xfId="0"/>
    <cellStyle name="Fixed" xfId="0"/>
    <cellStyle name="Fixed 10" xfId="0"/>
    <cellStyle name="Fixed 11" xfId="0"/>
    <cellStyle name="Fixed 2" xfId="0"/>
    <cellStyle name="Fixed 2 2" xfId="0"/>
    <cellStyle name="Fixed 2 3" xfId="0"/>
    <cellStyle name="Fixed 2 4" xfId="0"/>
    <cellStyle name="Fixed 2 5" xfId="0"/>
    <cellStyle name="Fixed 2 6" xfId="0"/>
    <cellStyle name="Fixed 2 7" xfId="0"/>
    <cellStyle name="Fixed 3" xfId="0"/>
    <cellStyle name="Fixed 3 2" xfId="0"/>
    <cellStyle name="Fixed 3 3" xfId="0"/>
    <cellStyle name="Fixed 3 4" xfId="0"/>
    <cellStyle name="Fixed 3 5" xfId="0"/>
    <cellStyle name="Fixed 3 6" xfId="0"/>
    <cellStyle name="Fixed 4" xfId="0"/>
    <cellStyle name="Fixed 4 2" xfId="0"/>
    <cellStyle name="Fixed 4 3" xfId="0"/>
    <cellStyle name="Fixed 4 4" xfId="0"/>
    <cellStyle name="Fixed 4 5" xfId="0"/>
    <cellStyle name="Fixed 4 6" xfId="0"/>
    <cellStyle name="Fixed 5" xfId="0"/>
    <cellStyle name="Fixed 5 2" xfId="0"/>
    <cellStyle name="Fixed 5 3" xfId="0"/>
    <cellStyle name="Fixed 5 4" xfId="0"/>
    <cellStyle name="Fixed 5 5" xfId="0"/>
    <cellStyle name="Fixed 5 6" xfId="0"/>
    <cellStyle name="Fixed 6" xfId="0"/>
    <cellStyle name="Fixed 7" xfId="0"/>
    <cellStyle name="Fixed 8" xfId="0"/>
    <cellStyle name="Fixed 9" xfId="0"/>
    <cellStyle name="Followed Hyperlink" xfId="0"/>
    <cellStyle name="Footnote 2" xfId="0"/>
    <cellStyle name="Good 2" xfId="0"/>
    <cellStyle name="Good 3" xfId="0"/>
    <cellStyle name="Grey" xfId="0"/>
    <cellStyle name="Grey 10" xfId="0"/>
    <cellStyle name="Grey 11" xfId="0"/>
    <cellStyle name="Grey 2" xfId="0"/>
    <cellStyle name="Grey 2 2" xfId="0"/>
    <cellStyle name="Grey 2 3" xfId="0"/>
    <cellStyle name="Grey 2 4" xfId="0"/>
    <cellStyle name="Grey 2 5" xfId="0"/>
    <cellStyle name="Grey 2 6" xfId="0"/>
    <cellStyle name="Grey 2 7" xfId="0"/>
    <cellStyle name="Grey 2 8" xfId="0"/>
    <cellStyle name="Grey 3" xfId="0"/>
    <cellStyle name="Grey 3 2" xfId="0"/>
    <cellStyle name="Grey 3 3" xfId="0"/>
    <cellStyle name="Grey 3 4" xfId="0"/>
    <cellStyle name="Grey 3 5" xfId="0"/>
    <cellStyle name="Grey 3 6" xfId="0"/>
    <cellStyle name="Grey 4" xfId="0"/>
    <cellStyle name="Grey 4 2" xfId="0"/>
    <cellStyle name="Grey 4 3" xfId="0"/>
    <cellStyle name="Grey 4 4" xfId="0"/>
    <cellStyle name="Grey 4 5" xfId="0"/>
    <cellStyle name="Grey 4 6" xfId="0"/>
    <cellStyle name="Grey 5" xfId="0"/>
    <cellStyle name="Grey 5 2" xfId="0"/>
    <cellStyle name="Grey 5 3" xfId="0"/>
    <cellStyle name="Grey 5 4" xfId="0"/>
    <cellStyle name="Grey 5 5" xfId="0"/>
    <cellStyle name="Grey 5 6" xfId="0"/>
    <cellStyle name="Grey 6" xfId="0"/>
    <cellStyle name="Grey 7" xfId="0"/>
    <cellStyle name="Grey 8" xfId="0"/>
    <cellStyle name="Grey 9" xfId="0"/>
    <cellStyle name="Grey_Sheet2" xfId="0"/>
    <cellStyle name="Hard Percent" xfId="0"/>
    <cellStyle name="HDR" xfId="0"/>
    <cellStyle name="HEADER" xfId="0"/>
    <cellStyle name="HEADER 10" xfId="0"/>
    <cellStyle name="Header 11" xfId="0"/>
    <cellStyle name="HEADER 2" xfId="0"/>
    <cellStyle name="HEADER 2 2" xfId="0"/>
    <cellStyle name="HEADER 2 3" xfId="0"/>
    <cellStyle name="HEADER 2 4" xfId="0"/>
    <cellStyle name="HEADER 2 5" xfId="0"/>
    <cellStyle name="HEADER 2 6" xfId="0"/>
    <cellStyle name="HEADER 3" xfId="0"/>
    <cellStyle name="HEADER 3 2" xfId="0"/>
    <cellStyle name="HEADER 3 3" xfId="0"/>
    <cellStyle name="HEADER 3 4" xfId="0"/>
    <cellStyle name="HEADER 3 5" xfId="0"/>
    <cellStyle name="HEADER 3 6" xfId="0"/>
    <cellStyle name="HEADER 4" xfId="0"/>
    <cellStyle name="HEADER 4 2" xfId="0"/>
    <cellStyle name="HEADER 4 3" xfId="0"/>
    <cellStyle name="HEADER 4 4" xfId="0"/>
    <cellStyle name="HEADER 4 5" xfId="0"/>
    <cellStyle name="HEADER 4 6" xfId="0"/>
    <cellStyle name="HEADER 5" xfId="0"/>
    <cellStyle name="HEADER 5 2" xfId="0"/>
    <cellStyle name="HEADER 5 3" xfId="0"/>
    <cellStyle name="HEADER 5 4" xfId="0"/>
    <cellStyle name="HEADER 5 5" xfId="0"/>
    <cellStyle name="HEADER 5 6" xfId="0"/>
    <cellStyle name="HEADER 6" xfId="0"/>
    <cellStyle name="HEADER 7" xfId="0"/>
    <cellStyle name="HEADER 8" xfId="0"/>
    <cellStyle name="HEADER 9" xfId="0"/>
    <cellStyle name="Header1" xfId="0"/>
    <cellStyle name="Header1 10" xfId="0"/>
    <cellStyle name="Header1 2" xfId="0"/>
    <cellStyle name="Header1 2 2" xfId="0"/>
    <cellStyle name="Header1 2 3" xfId="0"/>
    <cellStyle name="Header1 2 4" xfId="0"/>
    <cellStyle name="Header1 2 5" xfId="0"/>
    <cellStyle name="Header1 2 6" xfId="0"/>
    <cellStyle name="Header1 3" xfId="0"/>
    <cellStyle name="Header1 3 2" xfId="0"/>
    <cellStyle name="Header1 3 3" xfId="0"/>
    <cellStyle name="Header1 3 4" xfId="0"/>
    <cellStyle name="Header1 3 5" xfId="0"/>
    <cellStyle name="Header1 3 6" xfId="0"/>
    <cellStyle name="Header1 4" xfId="0"/>
    <cellStyle name="Header1 4 2" xfId="0"/>
    <cellStyle name="Header1 4 3" xfId="0"/>
    <cellStyle name="Header1 4 4" xfId="0"/>
    <cellStyle name="Header1 4 5" xfId="0"/>
    <cellStyle name="Header1 4 6" xfId="0"/>
    <cellStyle name="Header1 5" xfId="0"/>
    <cellStyle name="Header1 5 2" xfId="0"/>
    <cellStyle name="Header1 5 3" xfId="0"/>
    <cellStyle name="Header1 5 4" xfId="0"/>
    <cellStyle name="Header1 5 5" xfId="0"/>
    <cellStyle name="Header1 5 6" xfId="0"/>
    <cellStyle name="Header1 6" xfId="0"/>
    <cellStyle name="Header1 7" xfId="0"/>
    <cellStyle name="Header1 8" xfId="0"/>
    <cellStyle name="Header1 9" xfId="0"/>
    <cellStyle name="Header1_Sheet2" xfId="0"/>
    <cellStyle name="Header2" xfId="0"/>
    <cellStyle name="Header2 10" xfId="0"/>
    <cellStyle name="Header2 10 2" xfId="0"/>
    <cellStyle name="Header2 10 3" xfId="0"/>
    <cellStyle name="Header2 11" xfId="0"/>
    <cellStyle name="Header2 2" xfId="0"/>
    <cellStyle name="Header2 2 10" xfId="0"/>
    <cellStyle name="Header2 2 2" xfId="0"/>
    <cellStyle name="Header2 2 2 2" xfId="0"/>
    <cellStyle name="Header2 2 2 2 2" xfId="0"/>
    <cellStyle name="Header2 2 2 3" xfId="0"/>
    <cellStyle name="Header2 2 2 3 2" xfId="0"/>
    <cellStyle name="Header2 2 2 4" xfId="0"/>
    <cellStyle name="Header2 2 2 4 2" xfId="0"/>
    <cellStyle name="Header2 2 2 5" xfId="0"/>
    <cellStyle name="Header2 2 2 6" xfId="0"/>
    <cellStyle name="Header2 2 2_수지예산" xfId="0"/>
    <cellStyle name="Header2 2 3" xfId="0"/>
    <cellStyle name="Header2 2 3 2" xfId="0"/>
    <cellStyle name="Header2 2 3 2 2" xfId="0"/>
    <cellStyle name="Header2 2 3 3" xfId="0"/>
    <cellStyle name="Header2 2 3 3 2" xfId="0"/>
    <cellStyle name="Header2 2 3 4" xfId="0"/>
    <cellStyle name="Header2 2 3 4 2" xfId="0"/>
    <cellStyle name="Header2 2 3 5" xfId="0"/>
    <cellStyle name="Header2 2 3 6" xfId="0"/>
    <cellStyle name="Header2 2 3_수지예산" xfId="0"/>
    <cellStyle name="Header2 2 4" xfId="0"/>
    <cellStyle name="Header2 2 4 2" xfId="0"/>
    <cellStyle name="Header2 2 4 2 2" xfId="0"/>
    <cellStyle name="Header2 2 4 3" xfId="0"/>
    <cellStyle name="Header2 2 4 3 2" xfId="0"/>
    <cellStyle name="Header2 2 4 4" xfId="0"/>
    <cellStyle name="Header2 2 4 4 2" xfId="0"/>
    <cellStyle name="Header2 2 4 5" xfId="0"/>
    <cellStyle name="Header2 2 4 6" xfId="0"/>
    <cellStyle name="Header2 2 4_수지예산" xfId="0"/>
    <cellStyle name="Header2 2 5" xfId="0"/>
    <cellStyle name="Header2 2 5 2" xfId="0"/>
    <cellStyle name="Header2 2 5 2 2" xfId="0"/>
    <cellStyle name="Header2 2 5 3" xfId="0"/>
    <cellStyle name="Header2 2 5 3 2" xfId="0"/>
    <cellStyle name="Header2 2 5 4" xfId="0"/>
    <cellStyle name="Header2 2 5 4 2" xfId="0"/>
    <cellStyle name="Header2 2 5 5" xfId="0"/>
    <cellStyle name="Header2 2 5 6" xfId="0"/>
    <cellStyle name="Header2 2 5_수지예산" xfId="0"/>
    <cellStyle name="Header2 2 6" xfId="0"/>
    <cellStyle name="Header2 2 6 2" xfId="0"/>
    <cellStyle name="Header2 2 6 3" xfId="0"/>
    <cellStyle name="Header2 2 7" xfId="0"/>
    <cellStyle name="Header2 2 7 2" xfId="0"/>
    <cellStyle name="Header2 2 8" xfId="0"/>
    <cellStyle name="Header2 2 8 2" xfId="0"/>
    <cellStyle name="Header2 2 9" xfId="0"/>
    <cellStyle name="Header2 2_수지예산" xfId="0"/>
    <cellStyle name="Header2 3" xfId="0"/>
    <cellStyle name="Header2 3 2" xfId="0"/>
    <cellStyle name="Header2 3 2 2" xfId="0"/>
    <cellStyle name="Header2 3 2 3" xfId="0"/>
    <cellStyle name="Header2 3 3" xfId="0"/>
    <cellStyle name="Header2 3 3 2" xfId="0"/>
    <cellStyle name="Header2 3 3 3" xfId="0"/>
    <cellStyle name="Header2 3 4" xfId="0"/>
    <cellStyle name="Header2 3 4 2" xfId="0"/>
    <cellStyle name="Header2 3 4 3" xfId="0"/>
    <cellStyle name="Header2 3 5" xfId="0"/>
    <cellStyle name="Header2 3 5 2" xfId="0"/>
    <cellStyle name="Header2 3 6" xfId="0"/>
    <cellStyle name="Header2 3 7" xfId="0"/>
    <cellStyle name="Header2 3_수지예산" xfId="0"/>
    <cellStyle name="Header2 4" xfId="0"/>
    <cellStyle name="Header2 4 2" xfId="0"/>
    <cellStyle name="Header2 4 2 2" xfId="0"/>
    <cellStyle name="Header2 4 2 3" xfId="0"/>
    <cellStyle name="Header2 4 3" xfId="0"/>
    <cellStyle name="Header2 4 3 2" xfId="0"/>
    <cellStyle name="Header2 4 3 3" xfId="0"/>
    <cellStyle name="Header2 4 4" xfId="0"/>
    <cellStyle name="Header2 4 4 2" xfId="0"/>
    <cellStyle name="Header2 4 4 3" xfId="0"/>
    <cellStyle name="Header2 4 5" xfId="0"/>
    <cellStyle name="Header2 4 5 2" xfId="0"/>
    <cellStyle name="Header2 4 6" xfId="0"/>
    <cellStyle name="Header2 4 7" xfId="0"/>
    <cellStyle name="Header2 4_수지예산" xfId="0"/>
    <cellStyle name="Header2 5" xfId="0"/>
    <cellStyle name="Header2 5 2" xfId="0"/>
    <cellStyle name="Header2 5 2 2" xfId="0"/>
    <cellStyle name="Header2 5 2 3" xfId="0"/>
    <cellStyle name="Header2 5 3" xfId="0"/>
    <cellStyle name="Header2 5 3 2" xfId="0"/>
    <cellStyle name="Header2 5 3 3" xfId="0"/>
    <cellStyle name="Header2 5 4" xfId="0"/>
    <cellStyle name="Header2 5 4 2" xfId="0"/>
    <cellStyle name="Header2 5 4 3" xfId="0"/>
    <cellStyle name="Header2 5 5" xfId="0"/>
    <cellStyle name="Header2 5 5 2" xfId="0"/>
    <cellStyle name="Header2 5 6" xfId="0"/>
    <cellStyle name="Header2 5 7" xfId="0"/>
    <cellStyle name="Header2 5_수지예산" xfId="0"/>
    <cellStyle name="Header2 6" xfId="0"/>
    <cellStyle name="Header2 6 2" xfId="0"/>
    <cellStyle name="Header2 6 2 2" xfId="0"/>
    <cellStyle name="Header2 6 3" xfId="0"/>
    <cellStyle name="Header2 6 3 2" xfId="0"/>
    <cellStyle name="Header2 6 4" xfId="0"/>
    <cellStyle name="Header2 6 4 2" xfId="0"/>
    <cellStyle name="Header2 6 5" xfId="0"/>
    <cellStyle name="Header2 6 6" xfId="0"/>
    <cellStyle name="Header2 6_수지예산" xfId="0"/>
    <cellStyle name="Header2 7" xfId="0"/>
    <cellStyle name="Header2 7 2" xfId="0"/>
    <cellStyle name="Header2 7 2 2" xfId="0"/>
    <cellStyle name="Header2 7 3" xfId="0"/>
    <cellStyle name="Header2 7 3 2" xfId="0"/>
    <cellStyle name="Header2 7 4" xfId="0"/>
    <cellStyle name="Header2 7 4 2" xfId="0"/>
    <cellStyle name="Header2 7 5" xfId="0"/>
    <cellStyle name="Header2 7 6" xfId="0"/>
    <cellStyle name="Header2 7_수지예산" xfId="0"/>
    <cellStyle name="Header2 8" xfId="0"/>
    <cellStyle name="Header2 8 2" xfId="0"/>
    <cellStyle name="Header2 8 3" xfId="0"/>
    <cellStyle name="Header2 9" xfId="0"/>
    <cellStyle name="Header2 9 2" xfId="0"/>
    <cellStyle name="Header2 9 3" xfId="0"/>
    <cellStyle name="Header2_Sheet2" xfId="0"/>
    <cellStyle name="HEADER_Sheet2" xfId="0"/>
    <cellStyle name="Heading 1 10" xfId="0"/>
    <cellStyle name="Heading 1 11" xfId="0"/>
    <cellStyle name="Heading 1 12" xfId="0"/>
    <cellStyle name="Heading 1 2" xfId="0"/>
    <cellStyle name="Heading 1 2 2" xfId="0"/>
    <cellStyle name="Heading 1 2 2 2" xfId="0"/>
    <cellStyle name="Heading 1 2 3" xfId="0"/>
    <cellStyle name="Heading 1 2 4" xfId="0"/>
    <cellStyle name="Heading 1 2 5" xfId="0"/>
    <cellStyle name="Heading 1 2 6" xfId="0"/>
    <cellStyle name="Heading 1 2 7" xfId="0"/>
    <cellStyle name="Heading 1 3" xfId="0"/>
    <cellStyle name="Heading 1 3 2" xfId="0"/>
    <cellStyle name="Heading 1 3 3" xfId="0"/>
    <cellStyle name="Heading 1 3 4" xfId="0"/>
    <cellStyle name="Heading 1 3 5" xfId="0"/>
    <cellStyle name="Heading 1 3 6" xfId="0"/>
    <cellStyle name="Heading 1 3 7" xfId="0"/>
    <cellStyle name="Heading 1 4" xfId="0"/>
    <cellStyle name="Heading 1 4 2" xfId="0"/>
    <cellStyle name="Heading 1 4 3" xfId="0"/>
    <cellStyle name="Heading 1 4 4" xfId="0"/>
    <cellStyle name="Heading 1 4 5" xfId="0"/>
    <cellStyle name="Heading 1 4 6" xfId="0"/>
    <cellStyle name="Heading 1 5" xfId="0"/>
    <cellStyle name="Heading 1 5 2" xfId="0"/>
    <cellStyle name="Heading 1 5 3" xfId="0"/>
    <cellStyle name="Heading 1 5 4" xfId="0"/>
    <cellStyle name="Heading 1 5 5" xfId="0"/>
    <cellStyle name="Heading 1 5 6" xfId="0"/>
    <cellStyle name="Heading 1 6" xfId="0"/>
    <cellStyle name="Heading 1 7" xfId="0"/>
    <cellStyle name="Heading 1 8" xfId="0"/>
    <cellStyle name="Heading 1 9" xfId="0"/>
    <cellStyle name="Heading 1_Sheet2" xfId="0"/>
    <cellStyle name="Heading 2 10" xfId="0"/>
    <cellStyle name="Heading 2 11" xfId="0"/>
    <cellStyle name="Heading 2 13" xfId="0"/>
    <cellStyle name="Heading 2 2" xfId="0"/>
    <cellStyle name="Heading 2 2 2" xfId="0"/>
    <cellStyle name="Heading 2 2 2 2" xfId="0"/>
    <cellStyle name="Heading 2 2 3" xfId="0"/>
    <cellStyle name="Heading 2 2 4" xfId="0"/>
    <cellStyle name="Heading 2 2 5" xfId="0"/>
    <cellStyle name="Heading 2 2 6" xfId="0"/>
    <cellStyle name="Heading 2 2 7" xfId="0"/>
    <cellStyle name="Heading 2 3" xfId="0"/>
    <cellStyle name="Heading 2 3 2" xfId="0"/>
    <cellStyle name="Heading 2 3 3" xfId="0"/>
    <cellStyle name="Heading 2 3 4" xfId="0"/>
    <cellStyle name="Heading 2 3 5" xfId="0"/>
    <cellStyle name="Heading 2 3 6" xfId="0"/>
    <cellStyle name="Heading 2 3 7" xfId="0"/>
    <cellStyle name="Heading 2 4" xfId="0"/>
    <cellStyle name="Heading 2 4 2" xfId="0"/>
    <cellStyle name="Heading 2 4 3" xfId="0"/>
    <cellStyle name="Heading 2 4 4" xfId="0"/>
    <cellStyle name="Heading 2 4 5" xfId="0"/>
    <cellStyle name="Heading 2 4 6" xfId="0"/>
    <cellStyle name="Heading 2 5" xfId="0"/>
    <cellStyle name="Heading 2 5 2" xfId="0"/>
    <cellStyle name="Heading 2 5 3" xfId="0"/>
    <cellStyle name="Heading 2 5 4" xfId="0"/>
    <cellStyle name="Heading 2 5 5" xfId="0"/>
    <cellStyle name="Heading 2 5 6" xfId="0"/>
    <cellStyle name="Heading 2 6" xfId="0"/>
    <cellStyle name="Heading 2 7" xfId="0"/>
    <cellStyle name="Heading 2 8" xfId="0"/>
    <cellStyle name="Heading 2 9" xfId="0"/>
    <cellStyle name="Heading 2_Sheet2" xfId="0"/>
    <cellStyle name="Heading 3" xfId="0"/>
    <cellStyle name="Heading 3 2" xfId="0"/>
    <cellStyle name="Heading 3 2 2" xfId="0"/>
    <cellStyle name="Heading 3 2 2 2" xfId="0"/>
    <cellStyle name="Heading 3 2 2 2 2" xfId="0"/>
    <cellStyle name="Heading 3 2 2 3" xfId="0"/>
    <cellStyle name="Heading 3 2 3" xfId="0"/>
    <cellStyle name="Heading 3 2 3 2" xfId="0"/>
    <cellStyle name="Heading 3 2 4" xfId="0"/>
    <cellStyle name="Heading 3 3" xfId="0"/>
    <cellStyle name="Heading 3 3 2" xfId="0"/>
    <cellStyle name="Heading 3 3 2 2" xfId="0"/>
    <cellStyle name="Heading 3 3 3" xfId="0"/>
    <cellStyle name="Heading 3 4" xfId="0"/>
    <cellStyle name="Heading 3 4 2" xfId="0"/>
    <cellStyle name="Heading 3 5" xfId="0"/>
    <cellStyle name="Heading 3 6" xfId="0"/>
    <cellStyle name="Heading 3 7" xfId="0"/>
    <cellStyle name="Heading 4" xfId="0"/>
    <cellStyle name="Heading 4 2" xfId="0"/>
    <cellStyle name="Heading 4 3" xfId="0"/>
    <cellStyle name="Heading 5" xfId="0"/>
    <cellStyle name="Kop 1" xfId="0"/>
    <cellStyle name="Heading1 10" xfId="0"/>
    <cellStyle name="Heading1 10 2" xfId="0"/>
    <cellStyle name="Heading1 11" xfId="0"/>
    <cellStyle name="Heading1 11 2" xfId="0"/>
    <cellStyle name="Heading1 12" xfId="0"/>
    <cellStyle name="Heading1 2" xfId="0"/>
    <cellStyle name="Heading1 2 2" xfId="0"/>
    <cellStyle name="Heading1 3" xfId="0"/>
    <cellStyle name="Heading1 3 2" xfId="0"/>
    <cellStyle name="Heading1 4" xfId="0"/>
    <cellStyle name="Heading1 4 2" xfId="0"/>
    <cellStyle name="Heading1 5" xfId="0"/>
    <cellStyle name="Heading1 5 2" xfId="0"/>
    <cellStyle name="Heading1 6" xfId="0"/>
    <cellStyle name="Heading1 6 2" xfId="0"/>
    <cellStyle name="Heading1 7" xfId="0"/>
    <cellStyle name="Heading1 7 2" xfId="0"/>
    <cellStyle name="Heading1 8" xfId="0"/>
    <cellStyle name="Heading1 8 2" xfId="0"/>
    <cellStyle name="Heading1 9" xfId="0"/>
    <cellStyle name="Heading1 9 2" xfId="0"/>
    <cellStyle name="Heading2" xfId="0"/>
    <cellStyle name="Heading2 2" xfId="0"/>
    <cellStyle name="Heading_(11.02.28)_금감원요적립액 변경효과" xfId="0"/>
    <cellStyle name="HeadingS" xfId="0"/>
    <cellStyle name="Hedaings" xfId="0"/>
    <cellStyle name="Hedaings 10" xfId="0"/>
    <cellStyle name="Hedaings 2" xfId="0"/>
    <cellStyle name="Hedaings 2 2" xfId="0"/>
    <cellStyle name="Hedaings 2 3" xfId="0"/>
    <cellStyle name="Hedaings 2 4" xfId="0"/>
    <cellStyle name="Hedaings 2 5" xfId="0"/>
    <cellStyle name="Hedaings 2 6" xfId="0"/>
    <cellStyle name="Hedaings 3" xfId="0"/>
    <cellStyle name="Hedaings 3 2" xfId="0"/>
    <cellStyle name="Hedaings 3 3" xfId="0"/>
    <cellStyle name="Hedaings 3 4" xfId="0"/>
    <cellStyle name="Hedaings 3 5" xfId="0"/>
    <cellStyle name="Hedaings 3 6" xfId="0"/>
    <cellStyle name="Hedaings 4" xfId="0"/>
    <cellStyle name="Hedaings 4 2" xfId="0"/>
    <cellStyle name="Hedaings 4 3" xfId="0"/>
    <cellStyle name="Hedaings 4 4" xfId="0"/>
    <cellStyle name="Hedaings 4 5" xfId="0"/>
    <cellStyle name="Hedaings 4 6" xfId="0"/>
    <cellStyle name="Hedaings 5" xfId="0"/>
    <cellStyle name="Hedaings 5 2" xfId="0"/>
    <cellStyle name="Hedaings 5 3" xfId="0"/>
    <cellStyle name="Hedaings 5 4" xfId="0"/>
    <cellStyle name="Hedaings 5 5" xfId="0"/>
    <cellStyle name="Hedaings 5 6" xfId="0"/>
    <cellStyle name="Hedaings 6" xfId="0"/>
    <cellStyle name="Hedaings 7" xfId="0"/>
    <cellStyle name="Hedaings 8" xfId="0"/>
    <cellStyle name="Hedaings 9" xfId="0"/>
    <cellStyle name="Hyperlink 14" xfId="0"/>
    <cellStyle name="Hyperlink 2" xfId="0"/>
    <cellStyle name="Input" xfId="0"/>
    <cellStyle name="Input 2" xfId="0"/>
    <cellStyle name="Input 3" xfId="0"/>
    <cellStyle name="Input 4" xfId="0"/>
    <cellStyle name="Input 5" xfId="0"/>
    <cellStyle name="Input 6" xfId="0"/>
    <cellStyle name="Input 7" xfId="0"/>
    <cellStyle name="Input 8" xfId="0"/>
    <cellStyle name="Input 9" xfId="0"/>
    <cellStyle name="Input [yellow]" xfId="0"/>
    <cellStyle name="Input [yellow] 10" xfId="0"/>
    <cellStyle name="Input [yellow] 11" xfId="0"/>
    <cellStyle name="Input [yellow] 12" xfId="0"/>
    <cellStyle name="Input [yellow] 2" xfId="0"/>
    <cellStyle name="Input [yellow] 2 2" xfId="0"/>
    <cellStyle name="Input [yellow] 2 2 2" xfId="0"/>
    <cellStyle name="Input [yellow] 2 2 3" xfId="0"/>
    <cellStyle name="Input [yellow] 2 2 4" xfId="0"/>
    <cellStyle name="Input [yellow] 2 3" xfId="0"/>
    <cellStyle name="Input [yellow] 2 3 2" xfId="0"/>
    <cellStyle name="Input [yellow] 2 3 3" xfId="0"/>
    <cellStyle name="Input [yellow] 2 4" xfId="0"/>
    <cellStyle name="Input [yellow] 2 4 2" xfId="0"/>
    <cellStyle name="Input [yellow] 2 4 3" xfId="0"/>
    <cellStyle name="Input [yellow] 2 5" xfId="0"/>
    <cellStyle name="Input [yellow] 2 5 2" xfId="0"/>
    <cellStyle name="Input [yellow] 2 6" xfId="0"/>
    <cellStyle name="Input [yellow] 2 6 2" xfId="0"/>
    <cellStyle name="Input [yellow] 2 7" xfId="0"/>
    <cellStyle name="Input [yellow] 2 8" xfId="0"/>
    <cellStyle name="Input [yellow] 3" xfId="0"/>
    <cellStyle name="Input [yellow] 3 2" xfId="0"/>
    <cellStyle name="Input [yellow] 3 2 2" xfId="0"/>
    <cellStyle name="Input [yellow] 3 2 3" xfId="0"/>
    <cellStyle name="Input [yellow] 3 3" xfId="0"/>
    <cellStyle name="Input [yellow] 3 3 2" xfId="0"/>
    <cellStyle name="Input [yellow] 3 3 3" xfId="0"/>
    <cellStyle name="Input [yellow] 3 4" xfId="0"/>
    <cellStyle name="Input [yellow] 3 4 2" xfId="0"/>
    <cellStyle name="Input [yellow] 3 4 3" xfId="0"/>
    <cellStyle name="Input [yellow] 3 5" xfId="0"/>
    <cellStyle name="Input [yellow] 3 5 2" xfId="0"/>
    <cellStyle name="Input [yellow] 3 6" xfId="0"/>
    <cellStyle name="Input [yellow] 3 7" xfId="0"/>
    <cellStyle name="Input [yellow] 4" xfId="0"/>
    <cellStyle name="Input [yellow] 4 2" xfId="0"/>
    <cellStyle name="Input [yellow] 4 2 2" xfId="0"/>
    <cellStyle name="Input [yellow] 4 2 3" xfId="0"/>
    <cellStyle name="Input [yellow] 4 3" xfId="0"/>
    <cellStyle name="Input [yellow] 4 3 2" xfId="0"/>
    <cellStyle name="Input [yellow] 4 3 3" xfId="0"/>
    <cellStyle name="Input [yellow] 4 4" xfId="0"/>
    <cellStyle name="Input [yellow] 4 4 2" xfId="0"/>
    <cellStyle name="Input [yellow] 4 4 3" xfId="0"/>
    <cellStyle name="Input [yellow] 4 5" xfId="0"/>
    <cellStyle name="Input [yellow] 4 5 2" xfId="0"/>
    <cellStyle name="Input [yellow] 4 6" xfId="0"/>
    <cellStyle name="Input [yellow] 4 7" xfId="0"/>
    <cellStyle name="Input [yellow] 5" xfId="0"/>
    <cellStyle name="Input [yellow] 5 2" xfId="0"/>
    <cellStyle name="Input [yellow] 5 3" xfId="0"/>
    <cellStyle name="Input [yellow] 5 4" xfId="0"/>
    <cellStyle name="Input [yellow] 5 5" xfId="0"/>
    <cellStyle name="Input [yellow] 5 6" xfId="0"/>
    <cellStyle name="Input [yellow] 5 7" xfId="0"/>
    <cellStyle name="Input [yellow] 6" xfId="0"/>
    <cellStyle name="Input [yellow] 7" xfId="0"/>
    <cellStyle name="Input [yellow] 8" xfId="0"/>
    <cellStyle name="Input [yellow] 9" xfId="0"/>
    <cellStyle name="Input [yellow]_Sheet2" xfId="0"/>
    <cellStyle name="InputBlueFont" xfId="0"/>
    <cellStyle name="left" xfId="0"/>
    <cellStyle name="Linked Cell" xfId="0"/>
    <cellStyle name="Linked Cell 2" xfId="0"/>
    <cellStyle name="Millares [0]_PERSONAL" xfId="0"/>
    <cellStyle name="Millares_PERSONAL" xfId="0"/>
    <cellStyle name="Milliers [0]_Arabian Spec" xfId="0"/>
    <cellStyle name="Milliers_Arabian Spec" xfId="0"/>
    <cellStyle name="MLHeaderSection" xfId="0"/>
    <cellStyle name="Model" xfId="0"/>
    <cellStyle name="Model 10" xfId="0"/>
    <cellStyle name="Model 2" xfId="0"/>
    <cellStyle name="Model 2 2" xfId="0"/>
    <cellStyle name="Model 2 2 2" xfId="0"/>
    <cellStyle name="Model 2 2 3" xfId="0"/>
    <cellStyle name="Model 2 3" xfId="0"/>
    <cellStyle name="Model 2 3 2" xfId="0"/>
    <cellStyle name="Model 2 4" xfId="0"/>
    <cellStyle name="Model 2 5" xfId="0"/>
    <cellStyle name="Model 2 6" xfId="0"/>
    <cellStyle name="Model 2 7" xfId="0"/>
    <cellStyle name="Model 3" xfId="0"/>
    <cellStyle name="Model 3 2" xfId="0"/>
    <cellStyle name="Model 3 2 2" xfId="0"/>
    <cellStyle name="Model 3 3" xfId="0"/>
    <cellStyle name="Model 3 4" xfId="0"/>
    <cellStyle name="Model 3 5" xfId="0"/>
    <cellStyle name="Model 3 6" xfId="0"/>
    <cellStyle name="Model 3 7" xfId="0"/>
    <cellStyle name="Model 4" xfId="0"/>
    <cellStyle name="Model 4 2" xfId="0"/>
    <cellStyle name="Model 4 3" xfId="0"/>
    <cellStyle name="Model 4 4" xfId="0"/>
    <cellStyle name="Model 4 5" xfId="0"/>
    <cellStyle name="Model 4 6" xfId="0"/>
    <cellStyle name="Model 5" xfId="0"/>
    <cellStyle name="Model 5 2" xfId="0"/>
    <cellStyle name="Model 5 3" xfId="0"/>
    <cellStyle name="Model 5 4" xfId="0"/>
    <cellStyle name="Model 5 5" xfId="0"/>
    <cellStyle name="Model 5 6" xfId="0"/>
    <cellStyle name="Model 6" xfId="0"/>
    <cellStyle name="Model 7" xfId="0"/>
    <cellStyle name="Model 8" xfId="0"/>
    <cellStyle name="Model 9" xfId="0"/>
    <cellStyle name="Model_Sheet2" xfId="0"/>
    <cellStyle name="ModelCool" xfId="0"/>
    <cellStyle name="Mon?aire [0]_Arabian Spec" xfId="0"/>
    <cellStyle name="Mon?aire0" xfId="0"/>
    <cellStyle name="Mon?aire_Arabian Spec" xfId="0"/>
    <cellStyle name="Moneda [0]_CONTENCION CONDELL 25.051" xfId="0"/>
    <cellStyle name="Moneda_CONTENCION CONDELL 25.051" xfId="0"/>
    <cellStyle name="Multiple" xfId="0"/>
    <cellStyle name="Multiple 2" xfId="0"/>
    <cellStyle name="Multiple 3" xfId="0"/>
    <cellStyle name="Multiple 4" xfId="0"/>
    <cellStyle name="Multiple [no sign]" xfId="0"/>
    <cellStyle name="Multiple0" xfId="0"/>
    <cellStyle name="Multiple_20090727_경영관리 영업수익률대손율_염지혜D" xfId="0"/>
    <cellStyle name="Neutral 15" xfId="0"/>
    <cellStyle name="Neutral 2" xfId="0"/>
    <cellStyle name="Neutral 3" xfId="0"/>
    <cellStyle name="no dec" xfId="0"/>
    <cellStyle name="normal" xfId="0"/>
    <cellStyle name="Normal - Formatvorlage1" xfId="0"/>
    <cellStyle name="Normal - Formatvorlage2" xfId="0"/>
    <cellStyle name="Normal - Formatvorlage3" xfId="0"/>
    <cellStyle name="Normal - Formatvorlage4" xfId="0"/>
    <cellStyle name="Normal - Formatvorlage5" xfId="0"/>
    <cellStyle name="Normal - Formatvorlage6" xfId="0"/>
    <cellStyle name="Normal - Formatvorlage7" xfId="0"/>
    <cellStyle name="Normal - Formatvorlage8" xfId="0"/>
    <cellStyle name="Normal - Style1" xfId="0"/>
    <cellStyle name="Normal - Style1 10" xfId="0"/>
    <cellStyle name="Normal - Style1 10 10" xfId="0"/>
    <cellStyle name="Normal - Style1 10 2" xfId="0"/>
    <cellStyle name="Normal - Style1 10 2 2" xfId="0"/>
    <cellStyle name="Normal - Style1 10 2 3" xfId="0"/>
    <cellStyle name="Normal - Style1 10 2 4" xfId="0"/>
    <cellStyle name="Normal - Style1 10 2 5" xfId="0"/>
    <cellStyle name="Normal - Style1 10 2 6" xfId="0"/>
    <cellStyle name="Normal - Style1 10 3" xfId="0"/>
    <cellStyle name="Normal - Style1 10 3 2" xfId="0"/>
    <cellStyle name="Normal - Style1 10 3 3" xfId="0"/>
    <cellStyle name="Normal - Style1 10 3 4" xfId="0"/>
    <cellStyle name="Normal - Style1 10 3 5" xfId="0"/>
    <cellStyle name="Normal - Style1 10 3 6" xfId="0"/>
    <cellStyle name="Normal - Style1 10 4" xfId="0"/>
    <cellStyle name="Normal - Style1 10 4 2" xfId="0"/>
    <cellStyle name="Normal - Style1 10 4 3" xfId="0"/>
    <cellStyle name="Normal - Style1 10 4 4" xfId="0"/>
    <cellStyle name="Normal - Style1 10 4 5" xfId="0"/>
    <cellStyle name="Normal - Style1 10 4 6" xfId="0"/>
    <cellStyle name="Normal - Style1 10 5" xfId="0"/>
    <cellStyle name="Normal - Style1 10 5 2" xfId="0"/>
    <cellStyle name="Normal - Style1 10 5 3" xfId="0"/>
    <cellStyle name="Normal - Style1 10 5 4" xfId="0"/>
    <cellStyle name="Normal - Style1 10 5 5" xfId="0"/>
    <cellStyle name="Normal - Style1 10 5 6" xfId="0"/>
    <cellStyle name="Normal - Style1 10 6" xfId="0"/>
    <cellStyle name="Normal - Style1 10 7" xfId="0"/>
    <cellStyle name="Normal - Style1 10 8" xfId="0"/>
    <cellStyle name="Normal - Style1 10 9" xfId="0"/>
    <cellStyle name="Normal - Style1 10_Sheet2" xfId="0"/>
    <cellStyle name="Normal - Style1 11" xfId="0"/>
    <cellStyle name="Normal - Style1 11 10" xfId="0"/>
    <cellStyle name="Normal - Style1 11 2" xfId="0"/>
    <cellStyle name="Normal - Style1 11 2 2" xfId="0"/>
    <cellStyle name="Normal - Style1 11 2 3" xfId="0"/>
    <cellStyle name="Normal - Style1 11 2 4" xfId="0"/>
    <cellStyle name="Normal - Style1 11 2 5" xfId="0"/>
    <cellStyle name="Normal - Style1 11 2 6" xfId="0"/>
    <cellStyle name="Normal - Style1 11 3" xfId="0"/>
    <cellStyle name="Normal - Style1 11 3 2" xfId="0"/>
    <cellStyle name="Normal - Style1 11 3 3" xfId="0"/>
    <cellStyle name="Normal - Style1 11 3 4" xfId="0"/>
    <cellStyle name="Normal - Style1 11 3 5" xfId="0"/>
    <cellStyle name="Normal - Style1 11 3 6" xfId="0"/>
    <cellStyle name="Normal - Style1 11 4" xfId="0"/>
    <cellStyle name="Normal - Style1 11 4 2" xfId="0"/>
    <cellStyle name="Normal - Style1 11 4 3" xfId="0"/>
    <cellStyle name="Normal - Style1 11 4 4" xfId="0"/>
    <cellStyle name="Normal - Style1 11 4 5" xfId="0"/>
    <cellStyle name="Normal - Style1 11 4 6" xfId="0"/>
    <cellStyle name="Normal - Style1 11 5" xfId="0"/>
    <cellStyle name="Normal - Style1 11 5 2" xfId="0"/>
    <cellStyle name="Normal - Style1 11 5 3" xfId="0"/>
    <cellStyle name="Normal - Style1 11 5 4" xfId="0"/>
    <cellStyle name="Normal - Style1 11 5 5" xfId="0"/>
    <cellStyle name="Normal - Style1 11 5 6" xfId="0"/>
    <cellStyle name="Normal - Style1 11 6" xfId="0"/>
    <cellStyle name="Normal - Style1 11 7" xfId="0"/>
    <cellStyle name="Normal - Style1 11 8" xfId="0"/>
    <cellStyle name="Normal - Style1 11 9" xfId="0"/>
    <cellStyle name="Normal - Style1 11_Sheet2" xfId="0"/>
    <cellStyle name="Normal - Style1 12" xfId="0"/>
    <cellStyle name="Normal - Style1 12 10" xfId="0"/>
    <cellStyle name="Normal - Style1 12 11" xfId="0"/>
    <cellStyle name="Normal - Style1 12 12" xfId="0"/>
    <cellStyle name="Normal - Style1 12 13" xfId="0"/>
    <cellStyle name="Normal - Style1 12 2" xfId="0"/>
    <cellStyle name="Normal - Style1 12 2 10" xfId="0"/>
    <cellStyle name="Normal - Style1 12 2 11" xfId="0"/>
    <cellStyle name="Normal - Style1 12 2 12" xfId="0"/>
    <cellStyle name="Normal - Style1 12 2 13" xfId="0"/>
    <cellStyle name="Normal - Style1 12 2 2" xfId="0"/>
    <cellStyle name="Normal - Style1 12 2 2 10" xfId="0"/>
    <cellStyle name="Normal - Style1 12 2 2 2" xfId="0"/>
    <cellStyle name="Normal - Style1 12 2 2 2 2" xfId="0"/>
    <cellStyle name="Normal - Style1 12 2 2 2 3" xfId="0"/>
    <cellStyle name="Normal - Style1 12 2 2 2 4" xfId="0"/>
    <cellStyle name="Normal - Style1 12 2 2 2 5" xfId="0"/>
    <cellStyle name="Normal - Style1 12 2 2 2 6" xfId="0"/>
    <cellStyle name="Normal - Style1 12 2 2 3" xfId="0"/>
    <cellStyle name="Normal - Style1 12 2 2 3 2" xfId="0"/>
    <cellStyle name="Normal - Style1 12 2 2 3 3" xfId="0"/>
    <cellStyle name="Normal - Style1 12 2 2 3 4" xfId="0"/>
    <cellStyle name="Normal - Style1 12 2 2 3 5" xfId="0"/>
    <cellStyle name="Normal - Style1 12 2 2 3 6" xfId="0"/>
    <cellStyle name="Normal - Style1 12 2 2 4" xfId="0"/>
    <cellStyle name="Normal - Style1 12 2 2 4 2" xfId="0"/>
    <cellStyle name="Normal - Style1 12 2 2 4 3" xfId="0"/>
    <cellStyle name="Normal - Style1 12 2 2 4 4" xfId="0"/>
    <cellStyle name="Normal - Style1 12 2 2 4 5" xfId="0"/>
    <cellStyle name="Normal - Style1 12 2 2 4 6" xfId="0"/>
    <cellStyle name="Normal - Style1 12 2 2 5" xfId="0"/>
    <cellStyle name="Normal - Style1 12 2 2 5 2" xfId="0"/>
    <cellStyle name="Normal - Style1 12 2 2 5 3" xfId="0"/>
    <cellStyle name="Normal - Style1 12 2 2 5 4" xfId="0"/>
    <cellStyle name="Normal - Style1 12 2 2 5 5" xfId="0"/>
    <cellStyle name="Normal - Style1 12 2 2 5 6" xfId="0"/>
    <cellStyle name="Normal - Style1 12 2 2 6" xfId="0"/>
    <cellStyle name="Normal - Style1 12 2 2 7" xfId="0"/>
    <cellStyle name="Normal - Style1 12 2 2 8" xfId="0"/>
    <cellStyle name="Normal - Style1 12 2 2 9" xfId="0"/>
    <cellStyle name="Normal - Style1 12 2 2_Sheet2" xfId="0"/>
    <cellStyle name="Normal - Style1 12 2 3" xfId="0"/>
    <cellStyle name="Normal - Style1 12 2 3 10" xfId="0"/>
    <cellStyle name="Normal - Style1 12 2 3 2" xfId="0"/>
    <cellStyle name="Normal - Style1 12 2 3 2 2" xfId="0"/>
    <cellStyle name="Normal - Style1 12 2 3 2 3" xfId="0"/>
    <cellStyle name="Normal - Style1 12 2 3 2 4" xfId="0"/>
    <cellStyle name="Normal - Style1 12 2 3 2 5" xfId="0"/>
    <cellStyle name="Normal - Style1 12 2 3 2 6" xfId="0"/>
    <cellStyle name="Normal - Style1 12 2 3 3" xfId="0"/>
    <cellStyle name="Normal - Style1 12 2 3 3 2" xfId="0"/>
    <cellStyle name="Normal - Style1 12 2 3 3 3" xfId="0"/>
    <cellStyle name="Normal - Style1 12 2 3 3 4" xfId="0"/>
    <cellStyle name="Normal - Style1 12 2 3 3 5" xfId="0"/>
    <cellStyle name="Normal - Style1 12 2 3 3 6" xfId="0"/>
    <cellStyle name="Normal - Style1 12 2 3 4" xfId="0"/>
    <cellStyle name="Normal - Style1 12 2 3 4 2" xfId="0"/>
    <cellStyle name="Normal - Style1 12 2 3 4 3" xfId="0"/>
    <cellStyle name="Normal - Style1 12 2 3 4 4" xfId="0"/>
    <cellStyle name="Normal - Style1 12 2 3 4 5" xfId="0"/>
    <cellStyle name="Normal - Style1 12 2 3 4 6" xfId="0"/>
    <cellStyle name="Normal - Style1 12 2 3 5" xfId="0"/>
    <cellStyle name="Normal - Style1 12 2 3 5 2" xfId="0"/>
    <cellStyle name="Normal - Style1 12 2 3 5 3" xfId="0"/>
    <cellStyle name="Normal - Style1 12 2 3 5 4" xfId="0"/>
    <cellStyle name="Normal - Style1 12 2 3 5 5" xfId="0"/>
    <cellStyle name="Normal - Style1 12 2 3 5 6" xfId="0"/>
    <cellStyle name="Normal - Style1 12 2 3 6" xfId="0"/>
    <cellStyle name="Normal - Style1 12 2 3 7" xfId="0"/>
    <cellStyle name="Normal - Style1 12 2 3 8" xfId="0"/>
    <cellStyle name="Normal - Style1 12 2 3 9" xfId="0"/>
    <cellStyle name="Normal - Style1 12 2 3_Sheet2" xfId="0"/>
    <cellStyle name="Normal - Style1 12 2 4" xfId="0"/>
    <cellStyle name="Normal - Style1 12 2 4 10" xfId="0"/>
    <cellStyle name="Normal - Style1 12 2 4 2" xfId="0"/>
    <cellStyle name="Normal - Style1 12 2 4 2 2" xfId="0"/>
    <cellStyle name="Normal - Style1 12 2 4 2 3" xfId="0"/>
    <cellStyle name="Normal - Style1 12 2 4 2 4" xfId="0"/>
    <cellStyle name="Normal - Style1 12 2 4 2 5" xfId="0"/>
    <cellStyle name="Normal - Style1 12 2 4 2 6" xfId="0"/>
    <cellStyle name="Normal - Style1 12 2 4 3" xfId="0"/>
    <cellStyle name="Normal - Style1 12 2 4 3 2" xfId="0"/>
    <cellStyle name="Normal - Style1 12 2 4 3 3" xfId="0"/>
    <cellStyle name="Normal - Style1 12 2 4 3 4" xfId="0"/>
    <cellStyle name="Normal - Style1 12 2 4 3 5" xfId="0"/>
    <cellStyle name="Normal - Style1 12 2 4 3 6" xfId="0"/>
    <cellStyle name="Normal - Style1 12 2 4 4" xfId="0"/>
    <cellStyle name="Normal - Style1 12 2 4 4 2" xfId="0"/>
    <cellStyle name="Normal - Style1 12 2 4 4 3" xfId="0"/>
    <cellStyle name="Normal - Style1 12 2 4 4 4" xfId="0"/>
    <cellStyle name="Normal - Style1 12 2 4 4 5" xfId="0"/>
    <cellStyle name="Normal - Style1 12 2 4 4 6" xfId="0"/>
    <cellStyle name="Normal - Style1 12 2 4 5" xfId="0"/>
    <cellStyle name="Normal - Style1 12 2 4 5 2" xfId="0"/>
    <cellStyle name="Normal - Style1 12 2 4 5 3" xfId="0"/>
    <cellStyle name="Normal - Style1 12 2 4 5 4" xfId="0"/>
    <cellStyle name="Normal - Style1 12 2 4 5 5" xfId="0"/>
    <cellStyle name="Normal - Style1 12 2 4 5 6" xfId="0"/>
    <cellStyle name="Normal - Style1 12 2 4 6" xfId="0"/>
    <cellStyle name="Normal - Style1 12 2 4 7" xfId="0"/>
    <cellStyle name="Normal - Style1 12 2 4 8" xfId="0"/>
    <cellStyle name="Normal - Style1 12 2 4 9" xfId="0"/>
    <cellStyle name="Normal - Style1 12 2 4_Sheet2" xfId="0"/>
    <cellStyle name="Normal - Style1 12 2 5" xfId="0"/>
    <cellStyle name="Normal - Style1 12 2 5 2" xfId="0"/>
    <cellStyle name="Normal - Style1 12 2 5 3" xfId="0"/>
    <cellStyle name="Normal - Style1 12 2 5 4" xfId="0"/>
    <cellStyle name="Normal - Style1 12 2 5 5" xfId="0"/>
    <cellStyle name="Normal - Style1 12 2 5 6" xfId="0"/>
    <cellStyle name="Normal - Style1 12 2 6" xfId="0"/>
    <cellStyle name="Normal - Style1 12 2 6 2" xfId="0"/>
    <cellStyle name="Normal - Style1 12 2 6 3" xfId="0"/>
    <cellStyle name="Normal - Style1 12 2 6 4" xfId="0"/>
    <cellStyle name="Normal - Style1 12 2 6 5" xfId="0"/>
    <cellStyle name="Normal - Style1 12 2 6 6" xfId="0"/>
    <cellStyle name="Normal - Style1 12 2 7" xfId="0"/>
    <cellStyle name="Normal - Style1 12 2 7 2" xfId="0"/>
    <cellStyle name="Normal - Style1 12 2 7 3" xfId="0"/>
    <cellStyle name="Normal - Style1 12 2 7 4" xfId="0"/>
    <cellStyle name="Normal - Style1 12 2 7 5" xfId="0"/>
    <cellStyle name="Normal - Style1 12 2 7 6" xfId="0"/>
    <cellStyle name="Normal - Style1 12 2 8" xfId="0"/>
    <cellStyle name="Normal - Style1 12 2 8 2" xfId="0"/>
    <cellStyle name="Normal - Style1 12 2 8 3" xfId="0"/>
    <cellStyle name="Normal - Style1 12 2 8 4" xfId="0"/>
    <cellStyle name="Normal - Style1 12 2 8 5" xfId="0"/>
    <cellStyle name="Normal - Style1 12 2 8 6" xfId="0"/>
    <cellStyle name="Normal - Style1 12 2 9" xfId="0"/>
    <cellStyle name="Normal - Style1 12 2_Sheet2" xfId="0"/>
    <cellStyle name="Normal - Style1 12 3" xfId="0"/>
    <cellStyle name="Normal - Style1 12 3 10" xfId="0"/>
    <cellStyle name="Normal - Style1 12 3 2" xfId="0"/>
    <cellStyle name="Normal - Style1 12 3 2 2" xfId="0"/>
    <cellStyle name="Normal - Style1 12 3 2 3" xfId="0"/>
    <cellStyle name="Normal - Style1 12 3 2 4" xfId="0"/>
    <cellStyle name="Normal - Style1 12 3 2 5" xfId="0"/>
    <cellStyle name="Normal - Style1 12 3 2 6" xfId="0"/>
    <cellStyle name="Normal - Style1 12 3 3" xfId="0"/>
    <cellStyle name="Normal - Style1 12 3 3 2" xfId="0"/>
    <cellStyle name="Normal - Style1 12 3 3 3" xfId="0"/>
    <cellStyle name="Normal - Style1 12 3 3 4" xfId="0"/>
    <cellStyle name="Normal - Style1 12 3 3 5" xfId="0"/>
    <cellStyle name="Normal - Style1 12 3 3 6" xfId="0"/>
    <cellStyle name="Normal - Style1 12 3 4" xfId="0"/>
    <cellStyle name="Normal - Style1 12 3 4 2" xfId="0"/>
    <cellStyle name="Normal - Style1 12 3 4 3" xfId="0"/>
    <cellStyle name="Normal - Style1 12 3 4 4" xfId="0"/>
    <cellStyle name="Normal - Style1 12 3 4 5" xfId="0"/>
    <cellStyle name="Normal - Style1 12 3 4 6" xfId="0"/>
    <cellStyle name="Normal - Style1 12 3 5" xfId="0"/>
    <cellStyle name="Normal - Style1 12 3 5 2" xfId="0"/>
    <cellStyle name="Normal - Style1 12 3 5 3" xfId="0"/>
    <cellStyle name="Normal - Style1 12 3 5 4" xfId="0"/>
    <cellStyle name="Normal - Style1 12 3 5 5" xfId="0"/>
    <cellStyle name="Normal - Style1 12 3 5 6" xfId="0"/>
    <cellStyle name="Normal - Style1 12 3 6" xfId="0"/>
    <cellStyle name="Normal - Style1 12 3 7" xfId="0"/>
    <cellStyle name="Normal - Style1 12 3 8" xfId="0"/>
    <cellStyle name="Normal - Style1 12 3 9" xfId="0"/>
    <cellStyle name="Normal - Style1 12 3_Sheet2" xfId="0"/>
    <cellStyle name="Normal - Style1 12 4" xfId="0"/>
    <cellStyle name="Normal - Style1 12 4 10" xfId="0"/>
    <cellStyle name="Normal - Style1 12 4 2" xfId="0"/>
    <cellStyle name="Normal - Style1 12 4 2 2" xfId="0"/>
    <cellStyle name="Normal - Style1 12 4 2 3" xfId="0"/>
    <cellStyle name="Normal - Style1 12 4 2 4" xfId="0"/>
    <cellStyle name="Normal - Style1 12 4 2 5" xfId="0"/>
    <cellStyle name="Normal - Style1 12 4 2 6" xfId="0"/>
    <cellStyle name="Normal - Style1 12 4 3" xfId="0"/>
    <cellStyle name="Normal - Style1 12 4 3 2" xfId="0"/>
    <cellStyle name="Normal - Style1 12 4 3 3" xfId="0"/>
    <cellStyle name="Normal - Style1 12 4 3 4" xfId="0"/>
    <cellStyle name="Normal - Style1 12 4 3 5" xfId="0"/>
    <cellStyle name="Normal - Style1 12 4 3 6" xfId="0"/>
    <cellStyle name="Normal - Style1 12 4 4" xfId="0"/>
    <cellStyle name="Normal - Style1 12 4 4 2" xfId="0"/>
    <cellStyle name="Normal - Style1 12 4 4 3" xfId="0"/>
    <cellStyle name="Normal - Style1 12 4 4 4" xfId="0"/>
    <cellStyle name="Normal - Style1 12 4 4 5" xfId="0"/>
    <cellStyle name="Normal - Style1 12 4 4 6" xfId="0"/>
    <cellStyle name="Normal - Style1 12 4 5" xfId="0"/>
    <cellStyle name="Normal - Style1 12 4 5 2" xfId="0"/>
    <cellStyle name="Normal - Style1 12 4 5 3" xfId="0"/>
    <cellStyle name="Normal - Style1 12 4 5 4" xfId="0"/>
    <cellStyle name="Normal - Style1 12 4 5 5" xfId="0"/>
    <cellStyle name="Normal - Style1 12 4 5 6" xfId="0"/>
    <cellStyle name="Normal - Style1 12 4 6" xfId="0"/>
    <cellStyle name="Normal - Style1 12 4 7" xfId="0"/>
    <cellStyle name="Normal - Style1 12 4 8" xfId="0"/>
    <cellStyle name="Normal - Style1 12 4 9" xfId="0"/>
    <cellStyle name="Normal - Style1 12 4_Sheet2" xfId="0"/>
    <cellStyle name="Normal - Style1 12 5" xfId="0"/>
    <cellStyle name="Normal - Style1 12 5 2" xfId="0"/>
    <cellStyle name="Normal - Style1 12 5 3" xfId="0"/>
    <cellStyle name="Normal - Style1 12 5 4" xfId="0"/>
    <cellStyle name="Normal - Style1 12 5 5" xfId="0"/>
    <cellStyle name="Normal - Style1 12 5 6" xfId="0"/>
    <cellStyle name="Normal - Style1 12 6" xfId="0"/>
    <cellStyle name="Normal - Style1 12 6 2" xfId="0"/>
    <cellStyle name="Normal - Style1 12 6 3" xfId="0"/>
    <cellStyle name="Normal - Style1 12 6 4" xfId="0"/>
    <cellStyle name="Normal - Style1 12 6 5" xfId="0"/>
    <cellStyle name="Normal - Style1 12 6 6" xfId="0"/>
    <cellStyle name="Normal - Style1 12 7" xfId="0"/>
    <cellStyle name="Normal - Style1 12 7 2" xfId="0"/>
    <cellStyle name="Normal - Style1 12 7 3" xfId="0"/>
    <cellStyle name="Normal - Style1 12 7 4" xfId="0"/>
    <cellStyle name="Normal - Style1 12 7 5" xfId="0"/>
    <cellStyle name="Normal - Style1 12 7 6" xfId="0"/>
    <cellStyle name="Normal - Style1 12 8" xfId="0"/>
    <cellStyle name="Normal - Style1 12 8 2" xfId="0"/>
    <cellStyle name="Normal - Style1 12 8 3" xfId="0"/>
    <cellStyle name="Normal - Style1 12 8 4" xfId="0"/>
    <cellStyle name="Normal - Style1 12 8 5" xfId="0"/>
    <cellStyle name="Normal - Style1 12 8 6" xfId="0"/>
    <cellStyle name="Normal - Style1 12 9" xfId="0"/>
    <cellStyle name="Normal - Style1 12_Sheet2" xfId="0"/>
    <cellStyle name="Normal - Style1 13" xfId="0"/>
    <cellStyle name="Normal - Style1 13 10" xfId="0"/>
    <cellStyle name="Normal - Style1 13 2" xfId="0"/>
    <cellStyle name="Normal - Style1 13 2 2" xfId="0"/>
    <cellStyle name="Normal - Style1 13 2 3" xfId="0"/>
    <cellStyle name="Normal - Style1 13 2 4" xfId="0"/>
    <cellStyle name="Normal - Style1 13 2 5" xfId="0"/>
    <cellStyle name="Normal - Style1 13 2 6" xfId="0"/>
    <cellStyle name="Normal - Style1 13 3" xfId="0"/>
    <cellStyle name="Normal - Style1 13 3 2" xfId="0"/>
    <cellStyle name="Normal - Style1 13 3 3" xfId="0"/>
    <cellStyle name="Normal - Style1 13 3 4" xfId="0"/>
    <cellStyle name="Normal - Style1 13 3 5" xfId="0"/>
    <cellStyle name="Normal - Style1 13 3 6" xfId="0"/>
    <cellStyle name="Normal - Style1 13 4" xfId="0"/>
    <cellStyle name="Normal - Style1 13 4 2" xfId="0"/>
    <cellStyle name="Normal - Style1 13 4 3" xfId="0"/>
    <cellStyle name="Normal - Style1 13 4 4" xfId="0"/>
    <cellStyle name="Normal - Style1 13 4 5" xfId="0"/>
    <cellStyle name="Normal - Style1 13 4 6" xfId="0"/>
    <cellStyle name="Normal - Style1 13 5" xfId="0"/>
    <cellStyle name="Normal - Style1 13 5 2" xfId="0"/>
    <cellStyle name="Normal - Style1 13 5 3" xfId="0"/>
    <cellStyle name="Normal - Style1 13 5 4" xfId="0"/>
    <cellStyle name="Normal - Style1 13 5 5" xfId="0"/>
    <cellStyle name="Normal - Style1 13 5 6" xfId="0"/>
    <cellStyle name="Normal - Style1 13 6" xfId="0"/>
    <cellStyle name="Normal - Style1 13 7" xfId="0"/>
    <cellStyle name="Normal - Style1 13 8" xfId="0"/>
    <cellStyle name="Normal - Style1 13 9" xfId="0"/>
    <cellStyle name="Normal - Style1 13_Sheet2" xfId="0"/>
    <cellStyle name="Normal - Style1 14" xfId="0"/>
    <cellStyle name="Normal - Style1 14 10" xfId="0"/>
    <cellStyle name="Normal - Style1 14 2" xfId="0"/>
    <cellStyle name="Normal - Style1 14 2 2" xfId="0"/>
    <cellStyle name="Normal - Style1 14 2 3" xfId="0"/>
    <cellStyle name="Normal - Style1 14 2 4" xfId="0"/>
    <cellStyle name="Normal - Style1 14 2 5" xfId="0"/>
    <cellStyle name="Normal - Style1 14 2 6" xfId="0"/>
    <cellStyle name="Normal - Style1 14 3" xfId="0"/>
    <cellStyle name="Normal - Style1 14 3 2" xfId="0"/>
    <cellStyle name="Normal - Style1 14 3 3" xfId="0"/>
    <cellStyle name="Normal - Style1 14 3 4" xfId="0"/>
    <cellStyle name="Normal - Style1 14 3 5" xfId="0"/>
    <cellStyle name="Normal - Style1 14 3 6" xfId="0"/>
    <cellStyle name="Normal - Style1 14 4" xfId="0"/>
    <cellStyle name="Normal - Style1 14 4 2" xfId="0"/>
    <cellStyle name="Normal - Style1 14 4 3" xfId="0"/>
    <cellStyle name="Normal - Style1 14 4 4" xfId="0"/>
    <cellStyle name="Normal - Style1 14 4 5" xfId="0"/>
    <cellStyle name="Normal - Style1 14 4 6" xfId="0"/>
    <cellStyle name="Normal - Style1 14 5" xfId="0"/>
    <cellStyle name="Normal - Style1 14 5 2" xfId="0"/>
    <cellStyle name="Normal - Style1 14 5 3" xfId="0"/>
    <cellStyle name="Normal - Style1 14 5 4" xfId="0"/>
    <cellStyle name="Normal - Style1 14 5 5" xfId="0"/>
    <cellStyle name="Normal - Style1 14 5 6" xfId="0"/>
    <cellStyle name="Normal - Style1 14 6" xfId="0"/>
    <cellStyle name="Normal - Style1 14 7" xfId="0"/>
    <cellStyle name="Normal - Style1 14 8" xfId="0"/>
    <cellStyle name="Normal - Style1 14 9" xfId="0"/>
    <cellStyle name="Normal - Style1 14_Sheet2" xfId="0"/>
    <cellStyle name="Normal - Style1 15" xfId="0"/>
    <cellStyle name="Normal - Style1 15 10" xfId="0"/>
    <cellStyle name="Normal - Style1 15 2" xfId="0"/>
    <cellStyle name="Normal - Style1 15 2 2" xfId="0"/>
    <cellStyle name="Normal - Style1 15 2 3" xfId="0"/>
    <cellStyle name="Normal - Style1 15 2 4" xfId="0"/>
    <cellStyle name="Normal - Style1 15 2 5" xfId="0"/>
    <cellStyle name="Normal - Style1 15 2 6" xfId="0"/>
    <cellStyle name="Normal - Style1 15 3" xfId="0"/>
    <cellStyle name="Normal - Style1 15 3 2" xfId="0"/>
    <cellStyle name="Normal - Style1 15 3 3" xfId="0"/>
    <cellStyle name="Normal - Style1 15 3 4" xfId="0"/>
    <cellStyle name="Normal - Style1 15 3 5" xfId="0"/>
    <cellStyle name="Normal - Style1 15 3 6" xfId="0"/>
    <cellStyle name="Normal - Style1 15 4" xfId="0"/>
    <cellStyle name="Normal - Style1 15 4 2" xfId="0"/>
    <cellStyle name="Normal - Style1 15 4 3" xfId="0"/>
    <cellStyle name="Normal - Style1 15 4 4" xfId="0"/>
    <cellStyle name="Normal - Style1 15 4 5" xfId="0"/>
    <cellStyle name="Normal - Style1 15 4 6" xfId="0"/>
    <cellStyle name="Normal - Style1 15 5" xfId="0"/>
    <cellStyle name="Normal - Style1 15 5 2" xfId="0"/>
    <cellStyle name="Normal - Style1 15 5 3" xfId="0"/>
    <cellStyle name="Normal - Style1 15 5 4" xfId="0"/>
    <cellStyle name="Normal - Style1 15 5 5" xfId="0"/>
    <cellStyle name="Normal - Style1 15 5 6" xfId="0"/>
    <cellStyle name="Normal - Style1 15 6" xfId="0"/>
    <cellStyle name="Normal - Style1 15 7" xfId="0"/>
    <cellStyle name="Normal - Style1 15 8" xfId="0"/>
    <cellStyle name="Normal - Style1 15 9" xfId="0"/>
    <cellStyle name="Normal - Style1 15_Sheet2" xfId="0"/>
    <cellStyle name="Normal - Style1 16" xfId="0"/>
    <cellStyle name="Normal - Style1 16 2" xfId="0"/>
    <cellStyle name="Normal - Style1 16 3" xfId="0"/>
    <cellStyle name="Normal - Style1 16 4" xfId="0"/>
    <cellStyle name="Normal - Style1 16 5" xfId="0"/>
    <cellStyle name="Normal - Style1 16 6" xfId="0"/>
    <cellStyle name="Normal - Style1 17" xfId="0"/>
    <cellStyle name="Normal - Style1 17 2" xfId="0"/>
    <cellStyle name="Normal - Style1 17 3" xfId="0"/>
    <cellStyle name="Normal - Style1 17 4" xfId="0"/>
    <cellStyle name="Normal - Style1 17 5" xfId="0"/>
    <cellStyle name="Normal - Style1 17 6" xfId="0"/>
    <cellStyle name="Normal - Style1 18" xfId="0"/>
    <cellStyle name="Normal - Style1 18 2" xfId="0"/>
    <cellStyle name="Normal - Style1 18 3" xfId="0"/>
    <cellStyle name="Normal - Style1 18 4" xfId="0"/>
    <cellStyle name="Normal - Style1 18 5" xfId="0"/>
    <cellStyle name="Normal - Style1 18 6" xfId="0"/>
    <cellStyle name="Normal - Style1 19" xfId="0"/>
    <cellStyle name="Normal - Style1 19 2" xfId="0"/>
    <cellStyle name="Normal - Style1 19 3" xfId="0"/>
    <cellStyle name="Normal - Style1 19 4" xfId="0"/>
    <cellStyle name="Normal - Style1 19 5" xfId="0"/>
    <cellStyle name="Normal - Style1 19 6" xfId="0"/>
    <cellStyle name="Normal - Style1 2" xfId="0"/>
    <cellStyle name="Normal - Style1 2 10" xfId="0"/>
    <cellStyle name="Normal - Style1 2 10 2" xfId="0"/>
    <cellStyle name="Normal - Style1 2 10 3" xfId="0"/>
    <cellStyle name="Normal - Style1 2 10 4" xfId="0"/>
    <cellStyle name="Normal - Style1 2 10 5" xfId="0"/>
    <cellStyle name="Normal - Style1 2 10 6" xfId="0"/>
    <cellStyle name="Normal - Style1 2 11" xfId="0"/>
    <cellStyle name="Normal - Style1 2 11 2" xfId="0"/>
    <cellStyle name="Normal - Style1 2 11 3" xfId="0"/>
    <cellStyle name="Normal - Style1 2 11 4" xfId="0"/>
    <cellStyle name="Normal - Style1 2 11 5" xfId="0"/>
    <cellStyle name="Normal - Style1 2 11 6" xfId="0"/>
    <cellStyle name="Normal - Style1 2 12" xfId="0"/>
    <cellStyle name="Normal - Style1 2 12 2" xfId="0"/>
    <cellStyle name="Normal - Style1 2 12 3" xfId="0"/>
    <cellStyle name="Normal - Style1 2 12 4" xfId="0"/>
    <cellStyle name="Normal - Style1 2 12 5" xfId="0"/>
    <cellStyle name="Normal - Style1 2 12 6" xfId="0"/>
    <cellStyle name="Normal - Style1 2 13" xfId="0"/>
    <cellStyle name="Normal - Style1 2 14" xfId="0"/>
    <cellStyle name="Normal - Style1 2 15" xfId="0"/>
    <cellStyle name="Normal - Style1 2 16" xfId="0"/>
    <cellStyle name="Normal - Style1 2 17" xfId="0"/>
    <cellStyle name="Normal - Style1 2 18" xfId="0"/>
    <cellStyle name="Normal - Style1 2 2" xfId="0"/>
    <cellStyle name="Normal - Style1 2 2 10" xfId="0"/>
    <cellStyle name="Normal - Style1 2 2 11" xfId="0"/>
    <cellStyle name="Normal - Style1 2 2 2" xfId="0"/>
    <cellStyle name="Normal - Style1 2 2 2 2" xfId="0"/>
    <cellStyle name="Normal - Style1 2 2 2 3" xfId="0"/>
    <cellStyle name="Normal - Style1 2 2 2 4" xfId="0"/>
    <cellStyle name="Normal - Style1 2 2 2 5" xfId="0"/>
    <cellStyle name="Normal - Style1 2 2 2 6" xfId="0"/>
    <cellStyle name="Normal - Style1 2 2 3" xfId="0"/>
    <cellStyle name="Normal - Style1 2 2 3 2" xfId="0"/>
    <cellStyle name="Normal - Style1 2 2 3 3" xfId="0"/>
    <cellStyle name="Normal - Style1 2 2 3 4" xfId="0"/>
    <cellStyle name="Normal - Style1 2 2 3 5" xfId="0"/>
    <cellStyle name="Normal - Style1 2 2 3 6" xfId="0"/>
    <cellStyle name="Normal - Style1 2 2 4" xfId="0"/>
    <cellStyle name="Normal - Style1 2 2 4 2" xfId="0"/>
    <cellStyle name="Normal - Style1 2 2 4 3" xfId="0"/>
    <cellStyle name="Normal - Style1 2 2 4 4" xfId="0"/>
    <cellStyle name="Normal - Style1 2 2 4 5" xfId="0"/>
    <cellStyle name="Normal - Style1 2 2 4 6" xfId="0"/>
    <cellStyle name="Normal - Style1 2 2 5" xfId="0"/>
    <cellStyle name="Normal - Style1 2 2 5 2" xfId="0"/>
    <cellStyle name="Normal - Style1 2 2 5 3" xfId="0"/>
    <cellStyle name="Normal - Style1 2 2 5 4" xfId="0"/>
    <cellStyle name="Normal - Style1 2 2 5 5" xfId="0"/>
    <cellStyle name="Normal - Style1 2 2 5 6" xfId="0"/>
    <cellStyle name="Normal - Style1 2 2 6" xfId="0"/>
    <cellStyle name="Normal - Style1 2 2 7" xfId="0"/>
    <cellStyle name="Normal - Style1 2 2 8" xfId="0"/>
    <cellStyle name="Normal - Style1 2 2 9" xfId="0"/>
    <cellStyle name="Normal - Style1 2 2_Sheet2" xfId="0"/>
    <cellStyle name="Normal - Style1 2 3" xfId="0"/>
    <cellStyle name="Normal - Style1 2 3 10" xfId="0"/>
    <cellStyle name="Normal - Style1 2 3 2" xfId="0"/>
    <cellStyle name="Normal - Style1 2 3 2 2" xfId="0"/>
    <cellStyle name="Normal - Style1 2 3 2 3" xfId="0"/>
    <cellStyle name="Normal - Style1 2 3 2 4" xfId="0"/>
    <cellStyle name="Normal - Style1 2 3 2 5" xfId="0"/>
    <cellStyle name="Normal - Style1 2 3 2 6" xfId="0"/>
    <cellStyle name="Normal - Style1 2 3 3" xfId="0"/>
    <cellStyle name="Normal - Style1 2 3 3 2" xfId="0"/>
    <cellStyle name="Normal - Style1 2 3 3 3" xfId="0"/>
    <cellStyle name="Normal - Style1 2 3 3 4" xfId="0"/>
    <cellStyle name="Normal - Style1 2 3 3 5" xfId="0"/>
    <cellStyle name="Normal - Style1 2 3 3 6" xfId="0"/>
    <cellStyle name="Normal - Style1 2 3 4" xfId="0"/>
    <cellStyle name="Normal - Style1 2 3 4 2" xfId="0"/>
    <cellStyle name="Normal - Style1 2 3 4 3" xfId="0"/>
    <cellStyle name="Normal - Style1 2 3 4 4" xfId="0"/>
    <cellStyle name="Normal - Style1 2 3 4 5" xfId="0"/>
    <cellStyle name="Normal - Style1 2 3 4 6" xfId="0"/>
    <cellStyle name="Normal - Style1 2 3 5" xfId="0"/>
    <cellStyle name="Normal - Style1 2 3 5 2" xfId="0"/>
    <cellStyle name="Normal - Style1 2 3 5 3" xfId="0"/>
    <cellStyle name="Normal - Style1 2 3 5 4" xfId="0"/>
    <cellStyle name="Normal - Style1 2 3 5 5" xfId="0"/>
    <cellStyle name="Normal - Style1 2 3 5 6" xfId="0"/>
    <cellStyle name="Normal - Style1 2 3 6" xfId="0"/>
    <cellStyle name="Normal - Style1 2 3 7" xfId="0"/>
    <cellStyle name="Normal - Style1 2 3 8" xfId="0"/>
    <cellStyle name="Normal - Style1 2 3 9" xfId="0"/>
    <cellStyle name="Normal - Style1 2 3_Sheet2" xfId="0"/>
    <cellStyle name="Normal - Style1 2 4" xfId="0"/>
    <cellStyle name="Normal - Style1 2 4 10" xfId="0"/>
    <cellStyle name="Normal - Style1 2 4 2" xfId="0"/>
    <cellStyle name="Normal - Style1 2 4 2 2" xfId="0"/>
    <cellStyle name="Normal - Style1 2 4 2 3" xfId="0"/>
    <cellStyle name="Normal - Style1 2 4 2 4" xfId="0"/>
    <cellStyle name="Normal - Style1 2 4 2 5" xfId="0"/>
    <cellStyle name="Normal - Style1 2 4 2 6" xfId="0"/>
    <cellStyle name="Normal - Style1 2 4 3" xfId="0"/>
    <cellStyle name="Normal - Style1 2 4 3 2" xfId="0"/>
    <cellStyle name="Normal - Style1 2 4 3 3" xfId="0"/>
    <cellStyle name="Normal - Style1 2 4 3 4" xfId="0"/>
    <cellStyle name="Normal - Style1 2 4 3 5" xfId="0"/>
    <cellStyle name="Normal - Style1 2 4 3 6" xfId="0"/>
    <cellStyle name="Normal - Style1 2 4 4" xfId="0"/>
    <cellStyle name="Normal - Style1 2 4 4 2" xfId="0"/>
    <cellStyle name="Normal - Style1 2 4 4 3" xfId="0"/>
    <cellStyle name="Normal - Style1 2 4 4 4" xfId="0"/>
    <cellStyle name="Normal - Style1 2 4 4 5" xfId="0"/>
    <cellStyle name="Normal - Style1 2 4 4 6" xfId="0"/>
    <cellStyle name="Normal - Style1 2 4 5" xfId="0"/>
    <cellStyle name="Normal - Style1 2 4 5 2" xfId="0"/>
    <cellStyle name="Normal - Style1 2 4 5 3" xfId="0"/>
    <cellStyle name="Normal - Style1 2 4 5 4" xfId="0"/>
    <cellStyle name="Normal - Style1 2 4 5 5" xfId="0"/>
    <cellStyle name="Normal - Style1 2 4 5 6" xfId="0"/>
    <cellStyle name="Normal - Style1 2 4 6" xfId="0"/>
    <cellStyle name="Normal - Style1 2 4 7" xfId="0"/>
    <cellStyle name="Normal - Style1 2 4 8" xfId="0"/>
    <cellStyle name="Normal - Style1 2 4 9" xfId="0"/>
    <cellStyle name="Normal - Style1 2 4_Sheet2" xfId="0"/>
    <cellStyle name="Normal - Style1 2 5" xfId="0"/>
    <cellStyle name="Normal - Style1 2 5 10" xfId="0"/>
    <cellStyle name="Normal - Style1 2 5 11" xfId="0"/>
    <cellStyle name="Normal - Style1 2 5 12" xfId="0"/>
    <cellStyle name="Normal - Style1 2 5 13" xfId="0"/>
    <cellStyle name="Normal - Style1 2 5 2" xfId="0"/>
    <cellStyle name="Normal - Style1 2 5 2 10" xfId="0"/>
    <cellStyle name="Normal - Style1 2 5 2 11" xfId="0"/>
    <cellStyle name="Normal - Style1 2 5 2 12" xfId="0"/>
    <cellStyle name="Normal - Style1 2 5 2 13" xfId="0"/>
    <cellStyle name="Normal - Style1 2 5 2 2" xfId="0"/>
    <cellStyle name="Normal - Style1 2 5 2 2 10" xfId="0"/>
    <cellStyle name="Normal - Style1 2 5 2 2 2" xfId="0"/>
    <cellStyle name="Normal - Style1 2 5 2 2 2 2" xfId="0"/>
    <cellStyle name="Normal - Style1 2 5 2 2 2 3" xfId="0"/>
    <cellStyle name="Normal - Style1 2 5 2 2 2 4" xfId="0"/>
    <cellStyle name="Normal - Style1 2 5 2 2 2 5" xfId="0"/>
    <cellStyle name="Normal - Style1 2 5 2 2 2 6" xfId="0"/>
    <cellStyle name="Normal - Style1 2 5 2 2 3" xfId="0"/>
    <cellStyle name="Normal - Style1 2 5 2 2 3 2" xfId="0"/>
    <cellStyle name="Normal - Style1 2 5 2 2 3 3" xfId="0"/>
    <cellStyle name="Normal - Style1 2 5 2 2 3 4" xfId="0"/>
    <cellStyle name="Normal - Style1 2 5 2 2 3 5" xfId="0"/>
    <cellStyle name="Normal - Style1 2 5 2 2 3 6" xfId="0"/>
    <cellStyle name="Normal - Style1 2 5 2 2 4" xfId="0"/>
    <cellStyle name="Normal - Style1 2 5 2 2 4 2" xfId="0"/>
    <cellStyle name="Normal - Style1 2 5 2 2 4 3" xfId="0"/>
    <cellStyle name="Normal - Style1 2 5 2 2 4 4" xfId="0"/>
    <cellStyle name="Normal - Style1 2 5 2 2 4 5" xfId="0"/>
    <cellStyle name="Normal - Style1 2 5 2 2 4 6" xfId="0"/>
    <cellStyle name="Normal - Style1 2 5 2 2 5" xfId="0"/>
    <cellStyle name="Normal - Style1 2 5 2 2 5 2" xfId="0"/>
    <cellStyle name="Normal - Style1 2 5 2 2 5 3" xfId="0"/>
    <cellStyle name="Normal - Style1 2 5 2 2 5 4" xfId="0"/>
    <cellStyle name="Normal - Style1 2 5 2 2 5 5" xfId="0"/>
    <cellStyle name="Normal - Style1 2 5 2 2 5 6" xfId="0"/>
    <cellStyle name="Normal - Style1 2 5 2 2 6" xfId="0"/>
    <cellStyle name="Normal - Style1 2 5 2 2 7" xfId="0"/>
    <cellStyle name="Normal - Style1 2 5 2 2 8" xfId="0"/>
    <cellStyle name="Normal - Style1 2 5 2 2 9" xfId="0"/>
    <cellStyle name="Normal - Style1 2 5 2 2_Sheet2" xfId="0"/>
    <cellStyle name="Normal - Style1 2 5 2 3" xfId="0"/>
    <cellStyle name="Normal - Style1 2 5 2 3 10" xfId="0"/>
    <cellStyle name="Normal - Style1 2 5 2 3 2" xfId="0"/>
    <cellStyle name="Normal - Style1 2 5 2 3 2 2" xfId="0"/>
    <cellStyle name="Normal - Style1 2 5 2 3 2 3" xfId="0"/>
    <cellStyle name="Normal - Style1 2 5 2 3 2 4" xfId="0"/>
    <cellStyle name="Normal - Style1 2 5 2 3 2 5" xfId="0"/>
    <cellStyle name="Normal - Style1 2 5 2 3 2 6" xfId="0"/>
    <cellStyle name="Normal - Style1 2 5 2 3 3" xfId="0"/>
    <cellStyle name="Normal - Style1 2 5 2 3 3 2" xfId="0"/>
    <cellStyle name="Normal - Style1 2 5 2 3 3 3" xfId="0"/>
    <cellStyle name="Normal - Style1 2 5 2 3 3 4" xfId="0"/>
    <cellStyle name="Normal - Style1 2 5 2 3 3 5" xfId="0"/>
    <cellStyle name="Normal - Style1 2 5 2 3 3 6" xfId="0"/>
    <cellStyle name="Normal - Style1 2 5 2 3 4" xfId="0"/>
    <cellStyle name="Normal - Style1 2 5 2 3 4 2" xfId="0"/>
    <cellStyle name="Normal - Style1 2 5 2 3 4 3" xfId="0"/>
    <cellStyle name="Normal - Style1 2 5 2 3 4 4" xfId="0"/>
    <cellStyle name="Normal - Style1 2 5 2 3 4 5" xfId="0"/>
    <cellStyle name="Normal - Style1 2 5 2 3 4 6" xfId="0"/>
    <cellStyle name="Normal - Style1 2 5 2 3 5" xfId="0"/>
    <cellStyle name="Normal - Style1 2 5 2 3 5 2" xfId="0"/>
    <cellStyle name="Normal - Style1 2 5 2 3 5 3" xfId="0"/>
    <cellStyle name="Normal - Style1 2 5 2 3 5 4" xfId="0"/>
    <cellStyle name="Normal - Style1 2 5 2 3 5 5" xfId="0"/>
    <cellStyle name="Normal - Style1 2 5 2 3 5 6" xfId="0"/>
    <cellStyle name="Normal - Style1 2 5 2 3 6" xfId="0"/>
    <cellStyle name="Normal - Style1 2 5 2 3 7" xfId="0"/>
    <cellStyle name="Normal - Style1 2 5 2 3 8" xfId="0"/>
    <cellStyle name="Normal - Style1 2 5 2 3 9" xfId="0"/>
    <cellStyle name="Normal - Style1 2 5 2 3_Sheet2" xfId="0"/>
    <cellStyle name="Normal - Style1 2 5 2 4" xfId="0"/>
    <cellStyle name="Normal - Style1 2 5 2 4 10" xfId="0"/>
    <cellStyle name="Normal - Style1 2 5 2 4 2" xfId="0"/>
    <cellStyle name="Normal - Style1 2 5 2 4 2 2" xfId="0"/>
    <cellStyle name="Normal - Style1 2 5 2 4 2 3" xfId="0"/>
    <cellStyle name="Normal - Style1 2 5 2 4 2 4" xfId="0"/>
    <cellStyle name="Normal - Style1 2 5 2 4 2 5" xfId="0"/>
    <cellStyle name="Normal - Style1 2 5 2 4 2 6" xfId="0"/>
    <cellStyle name="Normal - Style1 2 5 2 4 3" xfId="0"/>
    <cellStyle name="Normal - Style1 2 5 2 4 3 2" xfId="0"/>
    <cellStyle name="Normal - Style1 2 5 2 4 3 3" xfId="0"/>
    <cellStyle name="Normal - Style1 2 5 2 4 3 4" xfId="0"/>
    <cellStyle name="Normal - Style1 2 5 2 4 3 5" xfId="0"/>
    <cellStyle name="Normal - Style1 2 5 2 4 3 6" xfId="0"/>
    <cellStyle name="Normal - Style1 2 5 2 4 4" xfId="0"/>
    <cellStyle name="Normal - Style1 2 5 2 4 4 2" xfId="0"/>
    <cellStyle name="Normal - Style1 2 5 2 4 4 3" xfId="0"/>
    <cellStyle name="Normal - Style1 2 5 2 4 4 4" xfId="0"/>
    <cellStyle name="Normal - Style1 2 5 2 4 4 5" xfId="0"/>
    <cellStyle name="Normal - Style1 2 5 2 4 4 6" xfId="0"/>
    <cellStyle name="Normal - Style1 2 5 2 4 5" xfId="0"/>
    <cellStyle name="Normal - Style1 2 5 2 4 5 2" xfId="0"/>
    <cellStyle name="Normal - Style1 2 5 2 4 5 3" xfId="0"/>
    <cellStyle name="Normal - Style1 2 5 2 4 5 4" xfId="0"/>
    <cellStyle name="Normal - Style1 2 5 2 4 5 5" xfId="0"/>
    <cellStyle name="Normal - Style1 2 5 2 4 5 6" xfId="0"/>
    <cellStyle name="Normal - Style1 2 5 2 4 6" xfId="0"/>
    <cellStyle name="Normal - Style1 2 5 2 4 7" xfId="0"/>
    <cellStyle name="Normal - Style1 2 5 2 4 8" xfId="0"/>
    <cellStyle name="Normal - Style1 2 5 2 4 9" xfId="0"/>
    <cellStyle name="Normal - Style1 2 5 2 4_Sheet2" xfId="0"/>
    <cellStyle name="Normal - Style1 2 5 2 5" xfId="0"/>
    <cellStyle name="Normal - Style1 2 5 2 5 2" xfId="0"/>
    <cellStyle name="Normal - Style1 2 5 2 5 3" xfId="0"/>
    <cellStyle name="Normal - Style1 2 5 2 5 4" xfId="0"/>
    <cellStyle name="Normal - Style1 2 5 2 5 5" xfId="0"/>
    <cellStyle name="Normal - Style1 2 5 2 5 6" xfId="0"/>
    <cellStyle name="Normal - Style1 2 5 2 6" xfId="0"/>
    <cellStyle name="Normal - Style1 2 5 2 6 2" xfId="0"/>
    <cellStyle name="Normal - Style1 2 5 2 6 3" xfId="0"/>
    <cellStyle name="Normal - Style1 2 5 2 6 4" xfId="0"/>
    <cellStyle name="Normal - Style1 2 5 2 6 5" xfId="0"/>
    <cellStyle name="Normal - Style1 2 5 2 6 6" xfId="0"/>
    <cellStyle name="Normal - Style1 2 5 2 7" xfId="0"/>
    <cellStyle name="Normal - Style1 2 5 2 7 2" xfId="0"/>
    <cellStyle name="Normal - Style1 2 5 2 7 3" xfId="0"/>
    <cellStyle name="Normal - Style1 2 5 2 7 4" xfId="0"/>
    <cellStyle name="Normal - Style1 2 5 2 7 5" xfId="0"/>
    <cellStyle name="Normal - Style1 2 5 2 7 6" xfId="0"/>
    <cellStyle name="Normal - Style1 2 5 2 8" xfId="0"/>
    <cellStyle name="Normal - Style1 2 5 2 8 2" xfId="0"/>
    <cellStyle name="Normal - Style1 2 5 2 8 3" xfId="0"/>
    <cellStyle name="Normal - Style1 2 5 2 8 4" xfId="0"/>
    <cellStyle name="Normal - Style1 2 5 2 8 5" xfId="0"/>
    <cellStyle name="Normal - Style1 2 5 2 8 6" xfId="0"/>
    <cellStyle name="Normal - Style1 2 5 2 9" xfId="0"/>
    <cellStyle name="Normal - Style1 2 5 2_Sheet2" xfId="0"/>
    <cellStyle name="Normal - Style1 2 5 3" xfId="0"/>
    <cellStyle name="Normal - Style1 2 5 3 10" xfId="0"/>
    <cellStyle name="Normal - Style1 2 5 3 2" xfId="0"/>
    <cellStyle name="Normal - Style1 2 5 3 2 2" xfId="0"/>
    <cellStyle name="Normal - Style1 2 5 3 2 3" xfId="0"/>
    <cellStyle name="Normal - Style1 2 5 3 2 4" xfId="0"/>
    <cellStyle name="Normal - Style1 2 5 3 2 5" xfId="0"/>
    <cellStyle name="Normal - Style1 2 5 3 2 6" xfId="0"/>
    <cellStyle name="Normal - Style1 2 5 3 3" xfId="0"/>
    <cellStyle name="Normal - Style1 2 5 3 3 2" xfId="0"/>
    <cellStyle name="Normal - Style1 2 5 3 3 3" xfId="0"/>
    <cellStyle name="Normal - Style1 2 5 3 3 4" xfId="0"/>
    <cellStyle name="Normal - Style1 2 5 3 3 5" xfId="0"/>
    <cellStyle name="Normal - Style1 2 5 3 3 6" xfId="0"/>
    <cellStyle name="Normal - Style1 2 5 3 4" xfId="0"/>
    <cellStyle name="Normal - Style1 2 5 3 4 2" xfId="0"/>
    <cellStyle name="Normal - Style1 2 5 3 4 3" xfId="0"/>
    <cellStyle name="Normal - Style1 2 5 3 4 4" xfId="0"/>
    <cellStyle name="Normal - Style1 2 5 3 4 5" xfId="0"/>
    <cellStyle name="Normal - Style1 2 5 3 4 6" xfId="0"/>
    <cellStyle name="Normal - Style1 2 5 3 5" xfId="0"/>
    <cellStyle name="Normal - Style1 2 5 3 5 2" xfId="0"/>
    <cellStyle name="Normal - Style1 2 5 3 5 3" xfId="0"/>
    <cellStyle name="Normal - Style1 2 5 3 5 4" xfId="0"/>
    <cellStyle name="Normal - Style1 2 5 3 5 5" xfId="0"/>
    <cellStyle name="Normal - Style1 2 5 3 5 6" xfId="0"/>
    <cellStyle name="Normal - Style1 2 5 3 6" xfId="0"/>
    <cellStyle name="Normal - Style1 2 5 3 7" xfId="0"/>
    <cellStyle name="Normal - Style1 2 5 3 8" xfId="0"/>
    <cellStyle name="Normal - Style1 2 5 3 9" xfId="0"/>
    <cellStyle name="Normal - Style1 2 5 3_Sheet2" xfId="0"/>
    <cellStyle name="Normal - Style1 2 5 4" xfId="0"/>
    <cellStyle name="Normal - Style1 2 5 4 10" xfId="0"/>
    <cellStyle name="Normal - Style1 2 5 4 2" xfId="0"/>
    <cellStyle name="Normal - Style1 2 5 4 2 2" xfId="0"/>
    <cellStyle name="Normal - Style1 2 5 4 2 3" xfId="0"/>
    <cellStyle name="Normal - Style1 2 5 4 2 4" xfId="0"/>
    <cellStyle name="Normal - Style1 2 5 4 2 5" xfId="0"/>
    <cellStyle name="Normal - Style1 2 5 4 2 6" xfId="0"/>
    <cellStyle name="Normal - Style1 2 5 4 3" xfId="0"/>
    <cellStyle name="Normal - Style1 2 5 4 3 2" xfId="0"/>
    <cellStyle name="Normal - Style1 2 5 4 3 3" xfId="0"/>
    <cellStyle name="Normal - Style1 2 5 4 3 4" xfId="0"/>
    <cellStyle name="Normal - Style1 2 5 4 3 5" xfId="0"/>
    <cellStyle name="Normal - Style1 2 5 4 3 6" xfId="0"/>
    <cellStyle name="Normal - Style1 2 5 4 4" xfId="0"/>
    <cellStyle name="Normal - Style1 2 5 4 4 2" xfId="0"/>
    <cellStyle name="Normal - Style1 2 5 4 4 3" xfId="0"/>
    <cellStyle name="Normal - Style1 2 5 4 4 4" xfId="0"/>
    <cellStyle name="Normal - Style1 2 5 4 4 5" xfId="0"/>
    <cellStyle name="Normal - Style1 2 5 4 4 6" xfId="0"/>
    <cellStyle name="Normal - Style1 2 5 4 5" xfId="0"/>
    <cellStyle name="Normal - Style1 2 5 4 5 2" xfId="0"/>
    <cellStyle name="Normal - Style1 2 5 4 5 3" xfId="0"/>
    <cellStyle name="Normal - Style1 2 5 4 5 4" xfId="0"/>
    <cellStyle name="Normal - Style1 2 5 4 5 5" xfId="0"/>
    <cellStyle name="Normal - Style1 2 5 4 5 6" xfId="0"/>
    <cellStyle name="Normal - Style1 2 5 4 6" xfId="0"/>
    <cellStyle name="Normal - Style1 2 5 4 7" xfId="0"/>
    <cellStyle name="Normal - Style1 2 5 4 8" xfId="0"/>
    <cellStyle name="Normal - Style1 2 5 4 9" xfId="0"/>
    <cellStyle name="Normal - Style1 2 5 4_Sheet2" xfId="0"/>
    <cellStyle name="Normal - Style1 2 5 5" xfId="0"/>
    <cellStyle name="Normal - Style1 2 5 5 2" xfId="0"/>
    <cellStyle name="Normal - Style1 2 5 5 3" xfId="0"/>
    <cellStyle name="Normal - Style1 2 5 5 4" xfId="0"/>
    <cellStyle name="Normal - Style1 2 5 5 5" xfId="0"/>
    <cellStyle name="Normal - Style1 2 5 5 6" xfId="0"/>
    <cellStyle name="Normal - Style1 2 5 6" xfId="0"/>
    <cellStyle name="Normal - Style1 2 5 6 2" xfId="0"/>
    <cellStyle name="Normal - Style1 2 5 6 3" xfId="0"/>
    <cellStyle name="Normal - Style1 2 5 6 4" xfId="0"/>
    <cellStyle name="Normal - Style1 2 5 6 5" xfId="0"/>
    <cellStyle name="Normal - Style1 2 5 6 6" xfId="0"/>
    <cellStyle name="Normal - Style1 2 5 7" xfId="0"/>
    <cellStyle name="Normal - Style1 2 5 7 2" xfId="0"/>
    <cellStyle name="Normal - Style1 2 5 7 3" xfId="0"/>
    <cellStyle name="Normal - Style1 2 5 7 4" xfId="0"/>
    <cellStyle name="Normal - Style1 2 5 7 5" xfId="0"/>
    <cellStyle name="Normal - Style1 2 5 7 6" xfId="0"/>
    <cellStyle name="Normal - Style1 2 5 8" xfId="0"/>
    <cellStyle name="Normal - Style1 2 5 8 2" xfId="0"/>
    <cellStyle name="Normal - Style1 2 5 8 3" xfId="0"/>
    <cellStyle name="Normal - Style1 2 5 8 4" xfId="0"/>
    <cellStyle name="Normal - Style1 2 5 8 5" xfId="0"/>
    <cellStyle name="Normal - Style1 2 5 8 6" xfId="0"/>
    <cellStyle name="Normal - Style1 2 5 9" xfId="0"/>
    <cellStyle name="Normal - Style1 2 5_Sheet2" xfId="0"/>
    <cellStyle name="Normal - Style1 2 6" xfId="0"/>
    <cellStyle name="Normal - Style1 2 6 10" xfId="0"/>
    <cellStyle name="Normal - Style1 2 6 2" xfId="0"/>
    <cellStyle name="Normal - Style1 2 6 2 2" xfId="0"/>
    <cellStyle name="Normal - Style1 2 6 2 3" xfId="0"/>
    <cellStyle name="Normal - Style1 2 6 2 4" xfId="0"/>
    <cellStyle name="Normal - Style1 2 6 2 5" xfId="0"/>
    <cellStyle name="Normal - Style1 2 6 2 6" xfId="0"/>
    <cellStyle name="Normal - Style1 2 6 3" xfId="0"/>
    <cellStyle name="Normal - Style1 2 6 3 2" xfId="0"/>
    <cellStyle name="Normal - Style1 2 6 3 3" xfId="0"/>
    <cellStyle name="Normal - Style1 2 6 3 4" xfId="0"/>
    <cellStyle name="Normal - Style1 2 6 3 5" xfId="0"/>
    <cellStyle name="Normal - Style1 2 6 3 6" xfId="0"/>
    <cellStyle name="Normal - Style1 2 6 4" xfId="0"/>
    <cellStyle name="Normal - Style1 2 6 4 2" xfId="0"/>
    <cellStyle name="Normal - Style1 2 6 4 3" xfId="0"/>
    <cellStyle name="Normal - Style1 2 6 4 4" xfId="0"/>
    <cellStyle name="Normal - Style1 2 6 4 5" xfId="0"/>
    <cellStyle name="Normal - Style1 2 6 4 6" xfId="0"/>
    <cellStyle name="Normal - Style1 2 6 5" xfId="0"/>
    <cellStyle name="Normal - Style1 2 6 5 2" xfId="0"/>
    <cellStyle name="Normal - Style1 2 6 5 3" xfId="0"/>
    <cellStyle name="Normal - Style1 2 6 5 4" xfId="0"/>
    <cellStyle name="Normal - Style1 2 6 5 5" xfId="0"/>
    <cellStyle name="Normal - Style1 2 6 5 6" xfId="0"/>
    <cellStyle name="Normal - Style1 2 6 6" xfId="0"/>
    <cellStyle name="Normal - Style1 2 6 7" xfId="0"/>
    <cellStyle name="Normal - Style1 2 6 8" xfId="0"/>
    <cellStyle name="Normal - Style1 2 6 9" xfId="0"/>
    <cellStyle name="Normal - Style1 2 6_Sheet2" xfId="0"/>
    <cellStyle name="Normal - Style1 2 7" xfId="0"/>
    <cellStyle name="Normal - Style1 2 7 10" xfId="0"/>
    <cellStyle name="Normal - Style1 2 7 2" xfId="0"/>
    <cellStyle name="Normal - Style1 2 7 2 2" xfId="0"/>
    <cellStyle name="Normal - Style1 2 7 2 3" xfId="0"/>
    <cellStyle name="Normal - Style1 2 7 2 4" xfId="0"/>
    <cellStyle name="Normal - Style1 2 7 2 5" xfId="0"/>
    <cellStyle name="Normal - Style1 2 7 2 6" xfId="0"/>
    <cellStyle name="Normal - Style1 2 7 3" xfId="0"/>
    <cellStyle name="Normal - Style1 2 7 3 2" xfId="0"/>
    <cellStyle name="Normal - Style1 2 7 3 3" xfId="0"/>
    <cellStyle name="Normal - Style1 2 7 3 4" xfId="0"/>
    <cellStyle name="Normal - Style1 2 7 3 5" xfId="0"/>
    <cellStyle name="Normal - Style1 2 7 3 6" xfId="0"/>
    <cellStyle name="Normal - Style1 2 7 4" xfId="0"/>
    <cellStyle name="Normal - Style1 2 7 4 2" xfId="0"/>
    <cellStyle name="Normal - Style1 2 7 4 3" xfId="0"/>
    <cellStyle name="Normal - Style1 2 7 4 4" xfId="0"/>
    <cellStyle name="Normal - Style1 2 7 4 5" xfId="0"/>
    <cellStyle name="Normal - Style1 2 7 4 6" xfId="0"/>
    <cellStyle name="Normal - Style1 2 7 5" xfId="0"/>
    <cellStyle name="Normal - Style1 2 7 5 2" xfId="0"/>
    <cellStyle name="Normal - Style1 2 7 5 3" xfId="0"/>
    <cellStyle name="Normal - Style1 2 7 5 4" xfId="0"/>
    <cellStyle name="Normal - Style1 2 7 5 5" xfId="0"/>
    <cellStyle name="Normal - Style1 2 7 5 6" xfId="0"/>
    <cellStyle name="Normal - Style1 2 7 6" xfId="0"/>
    <cellStyle name="Normal - Style1 2 7 7" xfId="0"/>
    <cellStyle name="Normal - Style1 2 7 8" xfId="0"/>
    <cellStyle name="Normal - Style1 2 7 9" xfId="0"/>
    <cellStyle name="Normal - Style1 2 7_Sheet2" xfId="0"/>
    <cellStyle name="Normal - Style1 2 8" xfId="0"/>
    <cellStyle name="Normal - Style1 2 8 10" xfId="0"/>
    <cellStyle name="Normal - Style1 2 8 2" xfId="0"/>
    <cellStyle name="Normal - Style1 2 8 2 2" xfId="0"/>
    <cellStyle name="Normal - Style1 2 8 2 3" xfId="0"/>
    <cellStyle name="Normal - Style1 2 8 2 4" xfId="0"/>
    <cellStyle name="Normal - Style1 2 8 2 5" xfId="0"/>
    <cellStyle name="Normal - Style1 2 8 2 6" xfId="0"/>
    <cellStyle name="Normal - Style1 2 8 3" xfId="0"/>
    <cellStyle name="Normal - Style1 2 8 3 2" xfId="0"/>
    <cellStyle name="Normal - Style1 2 8 3 3" xfId="0"/>
    <cellStyle name="Normal - Style1 2 8 3 4" xfId="0"/>
    <cellStyle name="Normal - Style1 2 8 3 5" xfId="0"/>
    <cellStyle name="Normal - Style1 2 8 3 6" xfId="0"/>
    <cellStyle name="Normal - Style1 2 8 4" xfId="0"/>
    <cellStyle name="Normal - Style1 2 8 4 2" xfId="0"/>
    <cellStyle name="Normal - Style1 2 8 4 3" xfId="0"/>
    <cellStyle name="Normal - Style1 2 8 4 4" xfId="0"/>
    <cellStyle name="Normal - Style1 2 8 4 5" xfId="0"/>
    <cellStyle name="Normal - Style1 2 8 4 6" xfId="0"/>
    <cellStyle name="Normal - Style1 2 8 5" xfId="0"/>
    <cellStyle name="Normal - Style1 2 8 5 2" xfId="0"/>
    <cellStyle name="Normal - Style1 2 8 5 3" xfId="0"/>
    <cellStyle name="Normal - Style1 2 8 5 4" xfId="0"/>
    <cellStyle name="Normal - Style1 2 8 5 5" xfId="0"/>
    <cellStyle name="Normal - Style1 2 8 5 6" xfId="0"/>
    <cellStyle name="Normal - Style1 2 8 6" xfId="0"/>
    <cellStyle name="Normal - Style1 2 8 7" xfId="0"/>
    <cellStyle name="Normal - Style1 2 8 8" xfId="0"/>
    <cellStyle name="Normal - Style1 2 8 9" xfId="0"/>
    <cellStyle name="Normal - Style1 2 8_Sheet2" xfId="0"/>
    <cellStyle name="Normal - Style1 2 9" xfId="0"/>
    <cellStyle name="Normal - Style1 2 9 2" xfId="0"/>
    <cellStyle name="Normal - Style1 2 9 3" xfId="0"/>
    <cellStyle name="Normal - Style1 2 9 4" xfId="0"/>
    <cellStyle name="Normal - Style1 2 9 5" xfId="0"/>
    <cellStyle name="Normal - Style1 2 9 6" xfId="0"/>
    <cellStyle name="Normal - Style1 20" xfId="0"/>
    <cellStyle name="Normal - Style1 21" xfId="0"/>
    <cellStyle name="Normal - Style1 22" xfId="0"/>
    <cellStyle name="Normal - Style1 23" xfId="0"/>
    <cellStyle name="Normal - Style1 24" xfId="0"/>
    <cellStyle name="Normal - Style1 25" xfId="0"/>
    <cellStyle name="Normal - Style1 26" xfId="0"/>
    <cellStyle name="Normal - Style1 2_Sheet2" xfId="0"/>
    <cellStyle name="Normal - Style1 3" xfId="0"/>
    <cellStyle name="Normal - Style1 3 10" xfId="0"/>
    <cellStyle name="Normal - Style1 3 11" xfId="0"/>
    <cellStyle name="Normal - Style1 3 2" xfId="0"/>
    <cellStyle name="Normal - Style1 3 2 2" xfId="0"/>
    <cellStyle name="Normal - Style1 3 2 3" xfId="0"/>
    <cellStyle name="Normal - Style1 3 2 4" xfId="0"/>
    <cellStyle name="Normal - Style1 3 2 5" xfId="0"/>
    <cellStyle name="Normal - Style1 3 2 6" xfId="0"/>
    <cellStyle name="Normal - Style1 3 3" xfId="0"/>
    <cellStyle name="Normal - Style1 3 3 2" xfId="0"/>
    <cellStyle name="Normal - Style1 3 3 3" xfId="0"/>
    <cellStyle name="Normal - Style1 3 3 4" xfId="0"/>
    <cellStyle name="Normal - Style1 3 3 5" xfId="0"/>
    <cellStyle name="Normal - Style1 3 3 6" xfId="0"/>
    <cellStyle name="Normal - Style1 3 4" xfId="0"/>
    <cellStyle name="Normal - Style1 3 4 2" xfId="0"/>
    <cellStyle name="Normal - Style1 3 4 3" xfId="0"/>
    <cellStyle name="Normal - Style1 3 4 4" xfId="0"/>
    <cellStyle name="Normal - Style1 3 4 5" xfId="0"/>
    <cellStyle name="Normal - Style1 3 4 6" xfId="0"/>
    <cellStyle name="Normal - Style1 3 5" xfId="0"/>
    <cellStyle name="Normal - Style1 3 5 2" xfId="0"/>
    <cellStyle name="Normal - Style1 3 5 3" xfId="0"/>
    <cellStyle name="Normal - Style1 3 5 4" xfId="0"/>
    <cellStyle name="Normal - Style1 3 5 5" xfId="0"/>
    <cellStyle name="Normal - Style1 3 5 6" xfId="0"/>
    <cellStyle name="Normal - Style1 3 6" xfId="0"/>
    <cellStyle name="Normal - Style1 3 7" xfId="0"/>
    <cellStyle name="Normal - Style1 3 8" xfId="0"/>
    <cellStyle name="Normal - Style1 3 9" xfId="0"/>
    <cellStyle name="Normal - Style1 3_Sheet2" xfId="0"/>
    <cellStyle name="Normal - Style1 4" xfId="0"/>
    <cellStyle name="Normal - Style1 4 10" xfId="0"/>
    <cellStyle name="Normal - Style1 4 11" xfId="0"/>
    <cellStyle name="Normal - Style1 4 2" xfId="0"/>
    <cellStyle name="Normal - Style1 4 2 2" xfId="0"/>
    <cellStyle name="Normal - Style1 4 2 3" xfId="0"/>
    <cellStyle name="Normal - Style1 4 2 4" xfId="0"/>
    <cellStyle name="Normal - Style1 4 2 5" xfId="0"/>
    <cellStyle name="Normal - Style1 4 2 6" xfId="0"/>
    <cellStyle name="Normal - Style1 4 3" xfId="0"/>
    <cellStyle name="Normal - Style1 4 3 2" xfId="0"/>
    <cellStyle name="Normal - Style1 4 3 3" xfId="0"/>
    <cellStyle name="Normal - Style1 4 3 4" xfId="0"/>
    <cellStyle name="Normal - Style1 4 3 5" xfId="0"/>
    <cellStyle name="Normal - Style1 4 3 6" xfId="0"/>
    <cellStyle name="Normal - Style1 4 4" xfId="0"/>
    <cellStyle name="Normal - Style1 4 4 2" xfId="0"/>
    <cellStyle name="Normal - Style1 4 4 3" xfId="0"/>
    <cellStyle name="Normal - Style1 4 4 4" xfId="0"/>
    <cellStyle name="Normal - Style1 4 4 5" xfId="0"/>
    <cellStyle name="Normal - Style1 4 4 6" xfId="0"/>
    <cellStyle name="Normal - Style1 4 5" xfId="0"/>
    <cellStyle name="Normal - Style1 4 5 2" xfId="0"/>
    <cellStyle name="Normal - Style1 4 5 3" xfId="0"/>
    <cellStyle name="Normal - Style1 4 5 4" xfId="0"/>
    <cellStyle name="Normal - Style1 4 5 5" xfId="0"/>
    <cellStyle name="Normal - Style1 4 5 6" xfId="0"/>
    <cellStyle name="Normal - Style1 4 6" xfId="0"/>
    <cellStyle name="Normal - Style1 4 7" xfId="0"/>
    <cellStyle name="Normal - Style1 4 8" xfId="0"/>
    <cellStyle name="Normal - Style1 4 9" xfId="0"/>
    <cellStyle name="Normal - Style1 4_Sheet2" xfId="0"/>
    <cellStyle name="Normal - Style1 5" xfId="0"/>
    <cellStyle name="Normal - Style1 5 10" xfId="0"/>
    <cellStyle name="Normal - Style1 5 2" xfId="0"/>
    <cellStyle name="Normal - Style1 5 2 2" xfId="0"/>
    <cellStyle name="Normal - Style1 5 2 3" xfId="0"/>
    <cellStyle name="Normal - Style1 5 2 4" xfId="0"/>
    <cellStyle name="Normal - Style1 5 2 5" xfId="0"/>
    <cellStyle name="Normal - Style1 5 2 6" xfId="0"/>
    <cellStyle name="Normal - Style1 5 3" xfId="0"/>
    <cellStyle name="Normal - Style1 5 3 2" xfId="0"/>
    <cellStyle name="Normal - Style1 5 3 3" xfId="0"/>
    <cellStyle name="Normal - Style1 5 3 4" xfId="0"/>
    <cellStyle name="Normal - Style1 5 3 5" xfId="0"/>
    <cellStyle name="Normal - Style1 5 3 6" xfId="0"/>
    <cellStyle name="Normal - Style1 5 4" xfId="0"/>
    <cellStyle name="Normal - Style1 5 4 2" xfId="0"/>
    <cellStyle name="Normal - Style1 5 4 3" xfId="0"/>
    <cellStyle name="Normal - Style1 5 4 4" xfId="0"/>
    <cellStyle name="Normal - Style1 5 4 5" xfId="0"/>
    <cellStyle name="Normal - Style1 5 4 6" xfId="0"/>
    <cellStyle name="Normal - Style1 5 5" xfId="0"/>
    <cellStyle name="Normal - Style1 5 5 2" xfId="0"/>
    <cellStyle name="Normal - Style1 5 5 3" xfId="0"/>
    <cellStyle name="Normal - Style1 5 5 4" xfId="0"/>
    <cellStyle name="Normal - Style1 5 5 5" xfId="0"/>
    <cellStyle name="Normal - Style1 5 5 6" xfId="0"/>
    <cellStyle name="Normal - Style1 5 6" xfId="0"/>
    <cellStyle name="Normal - Style1 5 7" xfId="0"/>
    <cellStyle name="Normal - Style1 5 8" xfId="0"/>
    <cellStyle name="Normal - Style1 5 9" xfId="0"/>
    <cellStyle name="Normal - Style1 5_Sheet2" xfId="0"/>
    <cellStyle name="Normal - Style1 6" xfId="0"/>
    <cellStyle name="Normal - Style1 6 10" xfId="0"/>
    <cellStyle name="Normal - Style1 6 2" xfId="0"/>
    <cellStyle name="Normal - Style1 6 2 2" xfId="0"/>
    <cellStyle name="Normal - Style1 6 2 3" xfId="0"/>
    <cellStyle name="Normal - Style1 6 2 4" xfId="0"/>
    <cellStyle name="Normal - Style1 6 2 5" xfId="0"/>
    <cellStyle name="Normal - Style1 6 2 6" xfId="0"/>
    <cellStyle name="Normal - Style1 6 3" xfId="0"/>
    <cellStyle name="Normal - Style1 6 3 2" xfId="0"/>
    <cellStyle name="Normal - Style1 6 3 3" xfId="0"/>
    <cellStyle name="Normal - Style1 6 3 4" xfId="0"/>
    <cellStyle name="Normal - Style1 6 3 5" xfId="0"/>
    <cellStyle name="Normal - Style1 6 3 6" xfId="0"/>
    <cellStyle name="Normal - Style1 6 4" xfId="0"/>
    <cellStyle name="Normal - Style1 6 4 2" xfId="0"/>
    <cellStyle name="Normal - Style1 6 4 3" xfId="0"/>
    <cellStyle name="Normal - Style1 6 4 4" xfId="0"/>
    <cellStyle name="Normal - Style1 6 4 5" xfId="0"/>
    <cellStyle name="Normal - Style1 6 4 6" xfId="0"/>
    <cellStyle name="Normal - Style1 6 5" xfId="0"/>
    <cellStyle name="Normal - Style1 6 5 2" xfId="0"/>
    <cellStyle name="Normal - Style1 6 5 3" xfId="0"/>
    <cellStyle name="Normal - Style1 6 5 4" xfId="0"/>
    <cellStyle name="Normal - Style1 6 5 5" xfId="0"/>
    <cellStyle name="Normal - Style1 6 5 6" xfId="0"/>
    <cellStyle name="Normal - Style1 6 6" xfId="0"/>
    <cellStyle name="Normal - Style1 6 7" xfId="0"/>
    <cellStyle name="Normal - Style1 6 8" xfId="0"/>
    <cellStyle name="Normal - Style1 6 9" xfId="0"/>
    <cellStyle name="Normal - Style1 6_Sheet2" xfId="0"/>
    <cellStyle name="Normal - Style1 7" xfId="0"/>
    <cellStyle name="Normal - Style1 7 10" xfId="0"/>
    <cellStyle name="Normal - Style1 7 2" xfId="0"/>
    <cellStyle name="Normal - Style1 7 2 2" xfId="0"/>
    <cellStyle name="Normal - Style1 7 2 3" xfId="0"/>
    <cellStyle name="Normal - Style1 7 2 4" xfId="0"/>
    <cellStyle name="Normal - Style1 7 2 5" xfId="0"/>
    <cellStyle name="Normal - Style1 7 2 6" xfId="0"/>
    <cellStyle name="Normal - Style1 7 3" xfId="0"/>
    <cellStyle name="Normal - Style1 7 3 2" xfId="0"/>
    <cellStyle name="Normal - Style1 7 3 3" xfId="0"/>
    <cellStyle name="Normal - Style1 7 3 4" xfId="0"/>
    <cellStyle name="Normal - Style1 7 3 5" xfId="0"/>
    <cellStyle name="Normal - Style1 7 3 6" xfId="0"/>
    <cellStyle name="Normal - Style1 7 4" xfId="0"/>
    <cellStyle name="Normal - Style1 7 4 2" xfId="0"/>
    <cellStyle name="Normal - Style1 7 4 3" xfId="0"/>
    <cellStyle name="Normal - Style1 7 4 4" xfId="0"/>
    <cellStyle name="Normal - Style1 7 4 5" xfId="0"/>
    <cellStyle name="Normal - Style1 7 4 6" xfId="0"/>
    <cellStyle name="Normal - Style1 7 5" xfId="0"/>
    <cellStyle name="Normal - Style1 7 5 2" xfId="0"/>
    <cellStyle name="Normal - Style1 7 5 3" xfId="0"/>
    <cellStyle name="Normal - Style1 7 5 4" xfId="0"/>
    <cellStyle name="Normal - Style1 7 5 5" xfId="0"/>
    <cellStyle name="Normal - Style1 7 5 6" xfId="0"/>
    <cellStyle name="Normal - Style1 7 6" xfId="0"/>
    <cellStyle name="Normal - Style1 7 7" xfId="0"/>
    <cellStyle name="Normal - Style1 7 8" xfId="0"/>
    <cellStyle name="Normal - Style1 7 9" xfId="0"/>
    <cellStyle name="Normal - Style1 7_Sheet2" xfId="0"/>
    <cellStyle name="Normal - Style1 8" xfId="0"/>
    <cellStyle name="Normal - Style1 8 10" xfId="0"/>
    <cellStyle name="Normal - Style1 8 2" xfId="0"/>
    <cellStyle name="Normal - Style1 8 2 2" xfId="0"/>
    <cellStyle name="Normal - Style1 8 2 3" xfId="0"/>
    <cellStyle name="Normal - Style1 8 2 4" xfId="0"/>
    <cellStyle name="Normal - Style1 8 2 5" xfId="0"/>
    <cellStyle name="Normal - Style1 8 2 6" xfId="0"/>
    <cellStyle name="Normal - Style1 8 3" xfId="0"/>
    <cellStyle name="Normal - Style1 8 3 2" xfId="0"/>
    <cellStyle name="Normal - Style1 8 3 3" xfId="0"/>
    <cellStyle name="Normal - Style1 8 3 4" xfId="0"/>
    <cellStyle name="Normal - Style1 8 3 5" xfId="0"/>
    <cellStyle name="Normal - Style1 8 3 6" xfId="0"/>
    <cellStyle name="Normal - Style1 8 4" xfId="0"/>
    <cellStyle name="Normal - Style1 8 4 2" xfId="0"/>
    <cellStyle name="Normal - Style1 8 4 3" xfId="0"/>
    <cellStyle name="Normal - Style1 8 4 4" xfId="0"/>
    <cellStyle name="Normal - Style1 8 4 5" xfId="0"/>
    <cellStyle name="Normal - Style1 8 4 6" xfId="0"/>
    <cellStyle name="Normal - Style1 8 5" xfId="0"/>
    <cellStyle name="Normal - Style1 8 5 2" xfId="0"/>
    <cellStyle name="Normal - Style1 8 5 3" xfId="0"/>
    <cellStyle name="Normal - Style1 8 5 4" xfId="0"/>
    <cellStyle name="Normal - Style1 8 5 5" xfId="0"/>
    <cellStyle name="Normal - Style1 8 5 6" xfId="0"/>
    <cellStyle name="Normal - Style1 8 6" xfId="0"/>
    <cellStyle name="Normal - Style1 8 7" xfId="0"/>
    <cellStyle name="Normal - Style1 8 8" xfId="0"/>
    <cellStyle name="Normal - Style1 8 9" xfId="0"/>
    <cellStyle name="Normal - Style1 8_Sheet2" xfId="0"/>
    <cellStyle name="Normal - Style1 9" xfId="0"/>
    <cellStyle name="Normal - Style1 9 10" xfId="0"/>
    <cellStyle name="Normal - Style1 9 2" xfId="0"/>
    <cellStyle name="Normal - Style1 9 2 2" xfId="0"/>
    <cellStyle name="Normal - Style1 9 2 3" xfId="0"/>
    <cellStyle name="Normal - Style1 9 2 4" xfId="0"/>
    <cellStyle name="Normal - Style1 9 2 5" xfId="0"/>
    <cellStyle name="Normal - Style1 9 2 6" xfId="0"/>
    <cellStyle name="Normal - Style1 9 3" xfId="0"/>
    <cellStyle name="Normal - Style1 9 3 2" xfId="0"/>
    <cellStyle name="Normal - Style1 9 3 3" xfId="0"/>
    <cellStyle name="Normal - Style1 9 3 4" xfId="0"/>
    <cellStyle name="Normal - Style1 9 3 5" xfId="0"/>
    <cellStyle name="Normal - Style1 9 3 6" xfId="0"/>
    <cellStyle name="Normal - Style1 9 4" xfId="0"/>
    <cellStyle name="Normal - Style1 9 4 2" xfId="0"/>
    <cellStyle name="Normal - Style1 9 4 3" xfId="0"/>
    <cellStyle name="Normal - Style1 9 4 4" xfId="0"/>
    <cellStyle name="Normal - Style1 9 4 5" xfId="0"/>
    <cellStyle name="Normal - Style1 9 4 6" xfId="0"/>
    <cellStyle name="Normal - Style1 9 5" xfId="0"/>
    <cellStyle name="Normal - Style1 9 5 2" xfId="0"/>
    <cellStyle name="Normal - Style1 9 5 3" xfId="0"/>
    <cellStyle name="Normal - Style1 9 5 4" xfId="0"/>
    <cellStyle name="Normal - Style1 9 5 5" xfId="0"/>
    <cellStyle name="Normal - Style1 9 5 6" xfId="0"/>
    <cellStyle name="Normal - Style1 9 6" xfId="0"/>
    <cellStyle name="Normal - Style1 9 7" xfId="0"/>
    <cellStyle name="Normal - Style1 9 8" xfId="0"/>
    <cellStyle name="Normal - Style1 9 9" xfId="0"/>
    <cellStyle name="Normal - Style1 9_Sheet2" xfId="0"/>
    <cellStyle name="Normal - Style1_Sheet2" xfId="0"/>
    <cellStyle name="Normal - Style2" xfId="0"/>
    <cellStyle name="Normal - Style3" xfId="0"/>
    <cellStyle name="Normal - Style4" xfId="0"/>
    <cellStyle name="Normal - Style5" xfId="0"/>
    <cellStyle name="Normal - Style6" xfId="0"/>
    <cellStyle name="Normal - Style7" xfId="0"/>
    <cellStyle name="Normal - Style8" xfId="0"/>
    <cellStyle name="Normal1" xfId="0"/>
    <cellStyle name="Normal1 2" xfId="0"/>
    <cellStyle name="Normal1 3" xfId="0"/>
    <cellStyle name="Normal2" xfId="0"/>
    <cellStyle name="Normal3" xfId="0"/>
    <cellStyle name="Normal4" xfId="0"/>
    <cellStyle name="Normal_ sg&amp;a b" xfId="0"/>
    <cellStyle name="Note 16" xfId="0"/>
    <cellStyle name="Note 2" xfId="0"/>
    <cellStyle name="oft Excel]&#13;&#10;Comment=The open=/f lines load custom functions into the Paste Function list.&#13;&#10;Maximized=3&#13;&#10;AutoFormat=" xfId="0"/>
    <cellStyle name="Output" xfId="0"/>
    <cellStyle name="Output 2" xfId="0"/>
    <cellStyle name="Output Amounts" xfId="0"/>
    <cellStyle name="Output Amounts 2" xfId="0"/>
    <cellStyle name="Output Amounts 3" xfId="0"/>
    <cellStyle name="Output Column Headings" xfId="0"/>
    <cellStyle name="Output Column Headings 2" xfId="0"/>
    <cellStyle name="Output Line Items" xfId="0"/>
    <cellStyle name="Output Line Items 2" xfId="0"/>
    <cellStyle name="Output Report Heading" xfId="0"/>
    <cellStyle name="Output Report Heading 2" xfId="0"/>
    <cellStyle name="Output Report Title" xfId="0"/>
    <cellStyle name="Output Report Title 2" xfId="0"/>
    <cellStyle name="Page Number" xfId="0"/>
    <cellStyle name="PageSubtitle" xfId="0"/>
    <cellStyle name="PageTitle" xfId="0"/>
    <cellStyle name="PARK" xfId="0"/>
    <cellStyle name="PEMult" xfId="0"/>
    <cellStyle name="Percent" xfId="0"/>
    <cellStyle name="Percent (0)" xfId="0"/>
    <cellStyle name="Percent (0) 2" xfId="0"/>
    <cellStyle name="Percent 10" xfId="0"/>
    <cellStyle name="Percent 2" xfId="0"/>
    <cellStyle name="Percent 3" xfId="0"/>
    <cellStyle name="Percent 4" xfId="0"/>
    <cellStyle name="Percent 5" xfId="0"/>
    <cellStyle name="Percent 6" xfId="0"/>
    <cellStyle name="Percent 7" xfId="0"/>
    <cellStyle name="Percent 8" xfId="0"/>
    <cellStyle name="Percent 9" xfId="0"/>
    <cellStyle name="Percent [2]" xfId="0"/>
    <cellStyle name="Percent [2] 10" xfId="0"/>
    <cellStyle name="Percent [2] 2" xfId="0"/>
    <cellStyle name="Percent [2] 2 2" xfId="0"/>
    <cellStyle name="Percent [2] 2 3" xfId="0"/>
    <cellStyle name="Percent [2] 2 4" xfId="0"/>
    <cellStyle name="Percent [2] 2 5" xfId="0"/>
    <cellStyle name="Percent [2] 2 6" xfId="0"/>
    <cellStyle name="Percent [2] 3" xfId="0"/>
    <cellStyle name="Percent [2] 3 2" xfId="0"/>
    <cellStyle name="Percent [2] 3 3" xfId="0"/>
    <cellStyle name="Percent [2] 3 4" xfId="0"/>
    <cellStyle name="Percent [2] 3 5" xfId="0"/>
    <cellStyle name="Percent [2] 3 6" xfId="0"/>
    <cellStyle name="Percent [2] 4" xfId="0"/>
    <cellStyle name="Percent [2] 4 2" xfId="0"/>
    <cellStyle name="Percent [2] 4 3" xfId="0"/>
    <cellStyle name="Percent [2] 4 4" xfId="0"/>
    <cellStyle name="Percent [2] 4 5" xfId="0"/>
    <cellStyle name="Percent [2] 4 6" xfId="0"/>
    <cellStyle name="Percent [2] 5" xfId="0"/>
    <cellStyle name="Percent [2] 5 2" xfId="0"/>
    <cellStyle name="Percent [2] 5 3" xfId="0"/>
    <cellStyle name="Percent [2] 5 4" xfId="0"/>
    <cellStyle name="Percent [2] 5 5" xfId="0"/>
    <cellStyle name="Percent [2] 5 6" xfId="0"/>
    <cellStyle name="Percent [2] 6" xfId="0"/>
    <cellStyle name="Percent [2] 7" xfId="0"/>
    <cellStyle name="Percent [2] 8" xfId="0"/>
    <cellStyle name="Percent [2] 9" xfId="0"/>
    <cellStyle name="Percent0" xfId="0"/>
    <cellStyle name="Percent[no sign]" xfId="0"/>
    <cellStyle name="Percent_(11.02.28)_금감원요적립액 변경효과" xfId="0"/>
    <cellStyle name="PillarData" xfId="0"/>
    <cellStyle name="PillarHeading" xfId="0"/>
    <cellStyle name="PillarText" xfId="0"/>
    <cellStyle name="PillarTotal" xfId="0"/>
    <cellStyle name="PLAN97" xfId="0"/>
    <cellStyle name="PSChar" xfId="0"/>
    <cellStyle name="PSDate" xfId="0"/>
    <cellStyle name="PSDec" xfId="0"/>
    <cellStyle name="PSHeading" xfId="0"/>
    <cellStyle name="PSInt" xfId="0"/>
    <cellStyle name="RevList" xfId="0"/>
    <cellStyle name="RevList 2" xfId="0"/>
    <cellStyle name="RevList 3" xfId="0"/>
    <cellStyle name="s]&#13;&#10;run=c:\Hedgehog\app31.exe&#13;&#10;spooler=yes&#13;&#10;load=&#13;&#10;run=&#13;&#10;Beep=yes&#13;&#10;NullPort=None&#13;&#10;BorderWidth=3&#13;&#10;CursorBlinkRate=530&#13;&#10;D" xfId="0"/>
    <cellStyle name="s]&#13;&#10;spooler=yes&#13;&#10;load=&#13;&#10;run=d:\secrets2\plugin\plugin.exe&#13;&#10;Beep=yes&#13;&#10;NullPort=None&#13;&#10;BorderWidth=3&#13;&#10;CursorBlinkRate=530&#13;" xfId="0"/>
    <cellStyle name="SAPBEXaggData" xfId="0"/>
    <cellStyle name="SAPBEXaggData 10" xfId="0"/>
    <cellStyle name="SAPBEXaggData 2" xfId="0"/>
    <cellStyle name="SAPBEXaggData 2 2" xfId="0"/>
    <cellStyle name="SAPBEXaggData 2 3" xfId="0"/>
    <cellStyle name="SAPBEXaggData 2 4" xfId="0"/>
    <cellStyle name="SAPBEXaggData 2 5" xfId="0"/>
    <cellStyle name="SAPBEXaggData 2 6" xfId="0"/>
    <cellStyle name="SAPBEXaggData 3" xfId="0"/>
    <cellStyle name="SAPBEXaggData 3 2" xfId="0"/>
    <cellStyle name="SAPBEXaggData 3 3" xfId="0"/>
    <cellStyle name="SAPBEXaggData 3 4" xfId="0"/>
    <cellStyle name="SAPBEXaggData 3 5" xfId="0"/>
    <cellStyle name="SAPBEXaggData 3 6" xfId="0"/>
    <cellStyle name="SAPBEXaggData 4" xfId="0"/>
    <cellStyle name="SAPBEXaggData 4 2" xfId="0"/>
    <cellStyle name="SAPBEXaggData 4 3" xfId="0"/>
    <cellStyle name="SAPBEXaggData 4 4" xfId="0"/>
    <cellStyle name="SAPBEXaggData 4 5" xfId="0"/>
    <cellStyle name="SAPBEXaggData 4 6" xfId="0"/>
    <cellStyle name="SAPBEXaggData 5" xfId="0"/>
    <cellStyle name="SAPBEXaggData 5 2" xfId="0"/>
    <cellStyle name="SAPBEXaggData 5 3" xfId="0"/>
    <cellStyle name="SAPBEXaggData 5 4" xfId="0"/>
    <cellStyle name="SAPBEXaggData 5 5" xfId="0"/>
    <cellStyle name="SAPBEXaggData 5 6" xfId="0"/>
    <cellStyle name="SAPBEXaggData 6" xfId="0"/>
    <cellStyle name="SAPBEXaggData 7" xfId="0"/>
    <cellStyle name="SAPBEXaggData 8" xfId="0"/>
    <cellStyle name="SAPBEXaggData 9" xfId="0"/>
    <cellStyle name="SAPBEXaggData_Sheet2" xfId="0"/>
    <cellStyle name="SAPBEXaggDataEmph" xfId="0"/>
    <cellStyle name="SAPBEXaggDataEmph 10" xfId="0"/>
    <cellStyle name="SAPBEXaggDataEmph 2" xfId="0"/>
    <cellStyle name="SAPBEXaggDataEmph 2 2" xfId="0"/>
    <cellStyle name="SAPBEXaggDataEmph 2 3" xfId="0"/>
    <cellStyle name="SAPBEXaggDataEmph 2 4" xfId="0"/>
    <cellStyle name="SAPBEXaggDataEmph 2 5" xfId="0"/>
    <cellStyle name="SAPBEXaggDataEmph 2 6" xfId="0"/>
    <cellStyle name="SAPBEXaggDataEmph 3" xfId="0"/>
    <cellStyle name="SAPBEXaggDataEmph 3 2" xfId="0"/>
    <cellStyle name="SAPBEXaggDataEmph 3 3" xfId="0"/>
    <cellStyle name="SAPBEXaggDataEmph 3 4" xfId="0"/>
    <cellStyle name="SAPBEXaggDataEmph 3 5" xfId="0"/>
    <cellStyle name="SAPBEXaggDataEmph 3 6" xfId="0"/>
    <cellStyle name="SAPBEXaggDataEmph 4" xfId="0"/>
    <cellStyle name="SAPBEXaggDataEmph 4 2" xfId="0"/>
    <cellStyle name="SAPBEXaggDataEmph 4 3" xfId="0"/>
    <cellStyle name="SAPBEXaggDataEmph 4 4" xfId="0"/>
    <cellStyle name="SAPBEXaggDataEmph 4 5" xfId="0"/>
    <cellStyle name="SAPBEXaggDataEmph 4 6" xfId="0"/>
    <cellStyle name="SAPBEXaggDataEmph 5" xfId="0"/>
    <cellStyle name="SAPBEXaggDataEmph 5 2" xfId="0"/>
    <cellStyle name="SAPBEXaggDataEmph 5 3" xfId="0"/>
    <cellStyle name="SAPBEXaggDataEmph 5 4" xfId="0"/>
    <cellStyle name="SAPBEXaggDataEmph 5 5" xfId="0"/>
    <cellStyle name="SAPBEXaggDataEmph 5 6" xfId="0"/>
    <cellStyle name="SAPBEXaggDataEmph 6" xfId="0"/>
    <cellStyle name="SAPBEXaggDataEmph 7" xfId="0"/>
    <cellStyle name="SAPBEXaggDataEmph 8" xfId="0"/>
    <cellStyle name="SAPBEXaggDataEmph 9" xfId="0"/>
    <cellStyle name="SAPBEXaggDataEmph_Sheet2" xfId="0"/>
    <cellStyle name="SAPBEXaggItem" xfId="0"/>
    <cellStyle name="SAPBEXaggItem 10" xfId="0"/>
    <cellStyle name="SAPBEXaggItem 2" xfId="0"/>
    <cellStyle name="SAPBEXaggItem 2 2" xfId="0"/>
    <cellStyle name="SAPBEXaggItem 2 3" xfId="0"/>
    <cellStyle name="SAPBEXaggItem 2 4" xfId="0"/>
    <cellStyle name="SAPBEXaggItem 2 5" xfId="0"/>
    <cellStyle name="SAPBEXaggItem 2 6" xfId="0"/>
    <cellStyle name="SAPBEXaggItem 3" xfId="0"/>
    <cellStyle name="SAPBEXaggItem 3 2" xfId="0"/>
    <cellStyle name="SAPBEXaggItem 3 3" xfId="0"/>
    <cellStyle name="SAPBEXaggItem 3 4" xfId="0"/>
    <cellStyle name="SAPBEXaggItem 3 5" xfId="0"/>
    <cellStyle name="SAPBEXaggItem 3 6" xfId="0"/>
    <cellStyle name="SAPBEXaggItem 4" xfId="0"/>
    <cellStyle name="SAPBEXaggItem 4 2" xfId="0"/>
    <cellStyle name="SAPBEXaggItem 4 3" xfId="0"/>
    <cellStyle name="SAPBEXaggItem 4 4" xfId="0"/>
    <cellStyle name="SAPBEXaggItem 4 5" xfId="0"/>
    <cellStyle name="SAPBEXaggItem 4 6" xfId="0"/>
    <cellStyle name="SAPBEXaggItem 5" xfId="0"/>
    <cellStyle name="SAPBEXaggItem 5 2" xfId="0"/>
    <cellStyle name="SAPBEXaggItem 5 3" xfId="0"/>
    <cellStyle name="SAPBEXaggItem 5 4" xfId="0"/>
    <cellStyle name="SAPBEXaggItem 5 5" xfId="0"/>
    <cellStyle name="SAPBEXaggItem 5 6" xfId="0"/>
    <cellStyle name="SAPBEXaggItem 6" xfId="0"/>
    <cellStyle name="SAPBEXaggItem 7" xfId="0"/>
    <cellStyle name="SAPBEXaggItem 8" xfId="0"/>
    <cellStyle name="SAPBEXaggItem 9" xfId="0"/>
    <cellStyle name="SAPBEXaggItem_Sheet2" xfId="0"/>
    <cellStyle name="SAPBEXaggItemX" xfId="0"/>
    <cellStyle name="SAPBEXaggItemX 10" xfId="0"/>
    <cellStyle name="SAPBEXaggItemX 2" xfId="0"/>
    <cellStyle name="SAPBEXaggItemX 2 2" xfId="0"/>
    <cellStyle name="SAPBEXaggItemX 2 3" xfId="0"/>
    <cellStyle name="SAPBEXaggItemX 2 4" xfId="0"/>
    <cellStyle name="SAPBEXaggItemX 2 5" xfId="0"/>
    <cellStyle name="SAPBEXaggItemX 2 6" xfId="0"/>
    <cellStyle name="SAPBEXaggItemX 3" xfId="0"/>
    <cellStyle name="SAPBEXaggItemX 3 2" xfId="0"/>
    <cellStyle name="SAPBEXaggItemX 3 3" xfId="0"/>
    <cellStyle name="SAPBEXaggItemX 3 4" xfId="0"/>
    <cellStyle name="SAPBEXaggItemX 3 5" xfId="0"/>
    <cellStyle name="SAPBEXaggItemX 3 6" xfId="0"/>
    <cellStyle name="SAPBEXaggItemX 4" xfId="0"/>
    <cellStyle name="SAPBEXaggItemX 4 2" xfId="0"/>
    <cellStyle name="SAPBEXaggItemX 4 3" xfId="0"/>
    <cellStyle name="SAPBEXaggItemX 4 4" xfId="0"/>
    <cellStyle name="SAPBEXaggItemX 4 5" xfId="0"/>
    <cellStyle name="SAPBEXaggItemX 4 6" xfId="0"/>
    <cellStyle name="SAPBEXaggItemX 5" xfId="0"/>
    <cellStyle name="SAPBEXaggItemX 5 2" xfId="0"/>
    <cellStyle name="SAPBEXaggItemX 5 3" xfId="0"/>
    <cellStyle name="SAPBEXaggItemX 5 4" xfId="0"/>
    <cellStyle name="SAPBEXaggItemX 5 5" xfId="0"/>
    <cellStyle name="SAPBEXaggItemX 5 6" xfId="0"/>
    <cellStyle name="SAPBEXaggItemX 6" xfId="0"/>
    <cellStyle name="SAPBEXaggItemX 7" xfId="0"/>
    <cellStyle name="SAPBEXaggItemX 8" xfId="0"/>
    <cellStyle name="SAPBEXaggItemX 9" xfId="0"/>
    <cellStyle name="SAPBEXaggItemX_Sheet2" xfId="0"/>
    <cellStyle name="SAPBEXchaText" xfId="0"/>
    <cellStyle name="SAPBEXchaText 10" xfId="0"/>
    <cellStyle name="SAPBEXchaText 11" xfId="0"/>
    <cellStyle name="SAPBEXchaText 2" xfId="0"/>
    <cellStyle name="SAPBEXchaText 2 2" xfId="0"/>
    <cellStyle name="SAPBEXchaText 2 3" xfId="0"/>
    <cellStyle name="SAPBEXchaText 2 4" xfId="0"/>
    <cellStyle name="SAPBEXchaText 2 5" xfId="0"/>
    <cellStyle name="SAPBEXchaText 2 6" xfId="0"/>
    <cellStyle name="SAPBEXchaText 3" xfId="0"/>
    <cellStyle name="SAPBEXchaText 3 2" xfId="0"/>
    <cellStyle name="SAPBEXchaText 3 3" xfId="0"/>
    <cellStyle name="SAPBEXchaText 3 4" xfId="0"/>
    <cellStyle name="SAPBEXchaText 3 5" xfId="0"/>
    <cellStyle name="SAPBEXchaText 3 6" xfId="0"/>
    <cellStyle name="SAPBEXchaText 4" xfId="0"/>
    <cellStyle name="SAPBEXchaText 4 2" xfId="0"/>
    <cellStyle name="SAPBEXchaText 4 3" xfId="0"/>
    <cellStyle name="SAPBEXchaText 4 4" xfId="0"/>
    <cellStyle name="SAPBEXchaText 4 5" xfId="0"/>
    <cellStyle name="SAPBEXchaText 4 6" xfId="0"/>
    <cellStyle name="SAPBEXchaText 5" xfId="0"/>
    <cellStyle name="SAPBEXchaText 5 2" xfId="0"/>
    <cellStyle name="SAPBEXchaText 5 3" xfId="0"/>
    <cellStyle name="SAPBEXchaText 5 4" xfId="0"/>
    <cellStyle name="SAPBEXchaText 5 5" xfId="0"/>
    <cellStyle name="SAPBEXchaText 5 6" xfId="0"/>
    <cellStyle name="SAPBEXchaText 6" xfId="0"/>
    <cellStyle name="SAPBEXchaText 7" xfId="0"/>
    <cellStyle name="SAPBEXchaText 8" xfId="0"/>
    <cellStyle name="SAPBEXchaText 9" xfId="0"/>
    <cellStyle name="SAPBEXchaText_Sheet2" xfId="0"/>
    <cellStyle name="SAPBEXexcBad7" xfId="0"/>
    <cellStyle name="SAPBEXexcBad7 10" xfId="0"/>
    <cellStyle name="SAPBEXexcBad7 2" xfId="0"/>
    <cellStyle name="SAPBEXexcBad7 2 2" xfId="0"/>
    <cellStyle name="SAPBEXexcBad7 2 3" xfId="0"/>
    <cellStyle name="SAPBEXexcBad7 2 4" xfId="0"/>
    <cellStyle name="SAPBEXexcBad7 2 5" xfId="0"/>
    <cellStyle name="SAPBEXexcBad7 2 6" xfId="0"/>
    <cellStyle name="SAPBEXexcBad7 3" xfId="0"/>
    <cellStyle name="SAPBEXexcBad7 3 2" xfId="0"/>
    <cellStyle name="SAPBEXexcBad7 3 3" xfId="0"/>
    <cellStyle name="SAPBEXexcBad7 3 4" xfId="0"/>
    <cellStyle name="SAPBEXexcBad7 3 5" xfId="0"/>
    <cellStyle name="SAPBEXexcBad7 3 6" xfId="0"/>
    <cellStyle name="SAPBEXexcBad7 4" xfId="0"/>
    <cellStyle name="SAPBEXexcBad7 4 2" xfId="0"/>
    <cellStyle name="SAPBEXexcBad7 4 3" xfId="0"/>
    <cellStyle name="SAPBEXexcBad7 4 4" xfId="0"/>
    <cellStyle name="SAPBEXexcBad7 4 5" xfId="0"/>
    <cellStyle name="SAPBEXexcBad7 4 6" xfId="0"/>
    <cellStyle name="SAPBEXexcBad7 5" xfId="0"/>
    <cellStyle name="SAPBEXexcBad7 5 2" xfId="0"/>
    <cellStyle name="SAPBEXexcBad7 5 3" xfId="0"/>
    <cellStyle name="SAPBEXexcBad7 5 4" xfId="0"/>
    <cellStyle name="SAPBEXexcBad7 5 5" xfId="0"/>
    <cellStyle name="SAPBEXexcBad7 5 6" xfId="0"/>
    <cellStyle name="SAPBEXexcBad7 6" xfId="0"/>
    <cellStyle name="SAPBEXexcBad7 7" xfId="0"/>
    <cellStyle name="SAPBEXexcBad7 8" xfId="0"/>
    <cellStyle name="SAPBEXexcBad7 9" xfId="0"/>
    <cellStyle name="SAPBEXexcBad7_Sheet2" xfId="0"/>
    <cellStyle name="SAPBEXexcBad8" xfId="0"/>
    <cellStyle name="SAPBEXexcBad8 10" xfId="0"/>
    <cellStyle name="SAPBEXexcBad8 2" xfId="0"/>
    <cellStyle name="SAPBEXexcBad8 2 2" xfId="0"/>
    <cellStyle name="SAPBEXexcBad8 2 3" xfId="0"/>
    <cellStyle name="SAPBEXexcBad8 2 4" xfId="0"/>
    <cellStyle name="SAPBEXexcBad8 2 5" xfId="0"/>
    <cellStyle name="SAPBEXexcBad8 2 6" xfId="0"/>
    <cellStyle name="SAPBEXexcBad8 3" xfId="0"/>
    <cellStyle name="SAPBEXexcBad8 3 2" xfId="0"/>
    <cellStyle name="SAPBEXexcBad8 3 3" xfId="0"/>
    <cellStyle name="SAPBEXexcBad8 3 4" xfId="0"/>
    <cellStyle name="SAPBEXexcBad8 3 5" xfId="0"/>
    <cellStyle name="SAPBEXexcBad8 3 6" xfId="0"/>
    <cellStyle name="SAPBEXexcBad8 4" xfId="0"/>
    <cellStyle name="SAPBEXexcBad8 4 2" xfId="0"/>
    <cellStyle name="SAPBEXexcBad8 4 3" xfId="0"/>
    <cellStyle name="SAPBEXexcBad8 4 4" xfId="0"/>
    <cellStyle name="SAPBEXexcBad8 4 5" xfId="0"/>
    <cellStyle name="SAPBEXexcBad8 4 6" xfId="0"/>
    <cellStyle name="SAPBEXexcBad8 5" xfId="0"/>
    <cellStyle name="SAPBEXexcBad8 5 2" xfId="0"/>
    <cellStyle name="SAPBEXexcBad8 5 3" xfId="0"/>
    <cellStyle name="SAPBEXexcBad8 5 4" xfId="0"/>
    <cellStyle name="SAPBEXexcBad8 5 5" xfId="0"/>
    <cellStyle name="SAPBEXexcBad8 5 6" xfId="0"/>
    <cellStyle name="SAPBEXexcBad8 6" xfId="0"/>
    <cellStyle name="SAPBEXexcBad8 7" xfId="0"/>
    <cellStyle name="SAPBEXexcBad8 8" xfId="0"/>
    <cellStyle name="SAPBEXexcBad8 9" xfId="0"/>
    <cellStyle name="SAPBEXexcBad8_Sheet2" xfId="0"/>
    <cellStyle name="SAPBEXexcBad9" xfId="0"/>
    <cellStyle name="SAPBEXexcBad9 10" xfId="0"/>
    <cellStyle name="SAPBEXexcBad9 2" xfId="0"/>
    <cellStyle name="SAPBEXexcBad9 2 2" xfId="0"/>
    <cellStyle name="SAPBEXexcBad9 2 3" xfId="0"/>
    <cellStyle name="SAPBEXexcBad9 2 4" xfId="0"/>
    <cellStyle name="SAPBEXexcBad9 2 5" xfId="0"/>
    <cellStyle name="SAPBEXexcBad9 2 6" xfId="0"/>
    <cellStyle name="SAPBEXexcBad9 3" xfId="0"/>
    <cellStyle name="SAPBEXexcBad9 3 2" xfId="0"/>
    <cellStyle name="SAPBEXexcBad9 3 3" xfId="0"/>
    <cellStyle name="SAPBEXexcBad9 3 4" xfId="0"/>
    <cellStyle name="SAPBEXexcBad9 3 5" xfId="0"/>
    <cellStyle name="SAPBEXexcBad9 3 6" xfId="0"/>
    <cellStyle name="SAPBEXexcBad9 4" xfId="0"/>
    <cellStyle name="SAPBEXexcBad9 4 2" xfId="0"/>
    <cellStyle name="SAPBEXexcBad9 4 3" xfId="0"/>
    <cellStyle name="SAPBEXexcBad9 4 4" xfId="0"/>
    <cellStyle name="SAPBEXexcBad9 4 5" xfId="0"/>
    <cellStyle name="SAPBEXexcBad9 4 6" xfId="0"/>
    <cellStyle name="SAPBEXexcBad9 5" xfId="0"/>
    <cellStyle name="SAPBEXexcBad9 5 2" xfId="0"/>
    <cellStyle name="SAPBEXexcBad9 5 3" xfId="0"/>
    <cellStyle name="SAPBEXexcBad9 5 4" xfId="0"/>
    <cellStyle name="SAPBEXexcBad9 5 5" xfId="0"/>
    <cellStyle name="SAPBEXexcBad9 5 6" xfId="0"/>
    <cellStyle name="SAPBEXexcBad9 6" xfId="0"/>
    <cellStyle name="SAPBEXexcBad9 7" xfId="0"/>
    <cellStyle name="SAPBEXexcBad9 8" xfId="0"/>
    <cellStyle name="SAPBEXexcBad9 9" xfId="0"/>
    <cellStyle name="SAPBEXexcBad9_Sheet2" xfId="0"/>
    <cellStyle name="SAPBEXexcCritical4" xfId="0"/>
    <cellStyle name="SAPBEXexcCritical4 10" xfId="0"/>
    <cellStyle name="SAPBEXexcCritical4 2" xfId="0"/>
    <cellStyle name="SAPBEXexcCritical4 2 2" xfId="0"/>
    <cellStyle name="SAPBEXexcCritical4 2 3" xfId="0"/>
    <cellStyle name="SAPBEXexcCritical4 2 4" xfId="0"/>
    <cellStyle name="SAPBEXexcCritical4 2 5" xfId="0"/>
    <cellStyle name="SAPBEXexcCritical4 2 6" xfId="0"/>
    <cellStyle name="SAPBEXexcCritical4 3" xfId="0"/>
    <cellStyle name="SAPBEXexcCritical4 3 2" xfId="0"/>
    <cellStyle name="SAPBEXexcCritical4 3 3" xfId="0"/>
    <cellStyle name="SAPBEXexcCritical4 3 4" xfId="0"/>
    <cellStyle name="SAPBEXexcCritical4 3 5" xfId="0"/>
    <cellStyle name="SAPBEXexcCritical4 3 6" xfId="0"/>
    <cellStyle name="SAPBEXexcCritical4 4" xfId="0"/>
    <cellStyle name="SAPBEXexcCritical4 4 2" xfId="0"/>
    <cellStyle name="SAPBEXexcCritical4 4 3" xfId="0"/>
    <cellStyle name="SAPBEXexcCritical4 4 4" xfId="0"/>
    <cellStyle name="SAPBEXexcCritical4 4 5" xfId="0"/>
    <cellStyle name="SAPBEXexcCritical4 4 6" xfId="0"/>
    <cellStyle name="SAPBEXexcCritical4 5" xfId="0"/>
    <cellStyle name="SAPBEXexcCritical4 5 2" xfId="0"/>
    <cellStyle name="SAPBEXexcCritical4 5 3" xfId="0"/>
    <cellStyle name="SAPBEXexcCritical4 5 4" xfId="0"/>
    <cellStyle name="SAPBEXexcCritical4 5 5" xfId="0"/>
    <cellStyle name="SAPBEXexcCritical4 5 6" xfId="0"/>
    <cellStyle name="SAPBEXexcCritical4 6" xfId="0"/>
    <cellStyle name="SAPBEXexcCritical4 7" xfId="0"/>
    <cellStyle name="SAPBEXexcCritical4 8" xfId="0"/>
    <cellStyle name="SAPBEXexcCritical4 9" xfId="0"/>
    <cellStyle name="SAPBEXexcCritical4_Sheet2" xfId="0"/>
    <cellStyle name="SAPBEXexcCritical5" xfId="0"/>
    <cellStyle name="SAPBEXexcCritical5 10" xfId="0"/>
    <cellStyle name="SAPBEXexcCritical5 2" xfId="0"/>
    <cellStyle name="SAPBEXexcCritical5 2 2" xfId="0"/>
    <cellStyle name="SAPBEXexcCritical5 2 3" xfId="0"/>
    <cellStyle name="SAPBEXexcCritical5 2 4" xfId="0"/>
    <cellStyle name="SAPBEXexcCritical5 2 5" xfId="0"/>
    <cellStyle name="SAPBEXexcCritical5 2 6" xfId="0"/>
    <cellStyle name="SAPBEXexcCritical5 3" xfId="0"/>
    <cellStyle name="SAPBEXexcCritical5 3 2" xfId="0"/>
    <cellStyle name="SAPBEXexcCritical5 3 3" xfId="0"/>
    <cellStyle name="SAPBEXexcCritical5 3 4" xfId="0"/>
    <cellStyle name="SAPBEXexcCritical5 3 5" xfId="0"/>
    <cellStyle name="SAPBEXexcCritical5 3 6" xfId="0"/>
    <cellStyle name="SAPBEXexcCritical5 4" xfId="0"/>
    <cellStyle name="SAPBEXexcCritical5 4 2" xfId="0"/>
    <cellStyle name="SAPBEXexcCritical5 4 3" xfId="0"/>
    <cellStyle name="SAPBEXexcCritical5 4 4" xfId="0"/>
    <cellStyle name="SAPBEXexcCritical5 4 5" xfId="0"/>
    <cellStyle name="SAPBEXexcCritical5 4 6" xfId="0"/>
    <cellStyle name="SAPBEXexcCritical5 5" xfId="0"/>
    <cellStyle name="SAPBEXexcCritical5 5 2" xfId="0"/>
    <cellStyle name="SAPBEXexcCritical5 5 3" xfId="0"/>
    <cellStyle name="SAPBEXexcCritical5 5 4" xfId="0"/>
    <cellStyle name="SAPBEXexcCritical5 5 5" xfId="0"/>
    <cellStyle name="SAPBEXexcCritical5 5 6" xfId="0"/>
    <cellStyle name="SAPBEXexcCritical5 6" xfId="0"/>
    <cellStyle name="SAPBEXexcCritical5 7" xfId="0"/>
    <cellStyle name="SAPBEXexcCritical5 8" xfId="0"/>
    <cellStyle name="SAPBEXexcCritical5 9" xfId="0"/>
    <cellStyle name="SAPBEXexcCritical5_Sheet2" xfId="0"/>
    <cellStyle name="SAPBEXexcCritical6" xfId="0"/>
    <cellStyle name="SAPBEXexcCritical6 10" xfId="0"/>
    <cellStyle name="SAPBEXexcCritical6 2" xfId="0"/>
    <cellStyle name="SAPBEXexcCritical6 2 2" xfId="0"/>
    <cellStyle name="SAPBEXexcCritical6 2 3" xfId="0"/>
    <cellStyle name="SAPBEXexcCritical6 2 4" xfId="0"/>
    <cellStyle name="SAPBEXexcCritical6 2 5" xfId="0"/>
    <cellStyle name="SAPBEXexcCritical6 2 6" xfId="0"/>
    <cellStyle name="SAPBEXexcCritical6 3" xfId="0"/>
    <cellStyle name="SAPBEXexcCritical6 3 2" xfId="0"/>
    <cellStyle name="SAPBEXexcCritical6 3 3" xfId="0"/>
    <cellStyle name="SAPBEXexcCritical6 3 4" xfId="0"/>
    <cellStyle name="SAPBEXexcCritical6 3 5" xfId="0"/>
    <cellStyle name="SAPBEXexcCritical6 3 6" xfId="0"/>
    <cellStyle name="SAPBEXexcCritical6 4" xfId="0"/>
    <cellStyle name="SAPBEXexcCritical6 4 2" xfId="0"/>
    <cellStyle name="SAPBEXexcCritical6 4 3" xfId="0"/>
    <cellStyle name="SAPBEXexcCritical6 4 4" xfId="0"/>
    <cellStyle name="SAPBEXexcCritical6 4 5" xfId="0"/>
    <cellStyle name="SAPBEXexcCritical6 4 6" xfId="0"/>
    <cellStyle name="SAPBEXexcCritical6 5" xfId="0"/>
    <cellStyle name="SAPBEXexcCritical6 5 2" xfId="0"/>
    <cellStyle name="SAPBEXexcCritical6 5 3" xfId="0"/>
    <cellStyle name="SAPBEXexcCritical6 5 4" xfId="0"/>
    <cellStyle name="SAPBEXexcCritical6 5 5" xfId="0"/>
    <cellStyle name="SAPBEXexcCritical6 5 6" xfId="0"/>
    <cellStyle name="SAPBEXexcCritical6 6" xfId="0"/>
    <cellStyle name="SAPBEXexcCritical6 7" xfId="0"/>
    <cellStyle name="SAPBEXexcCritical6 8" xfId="0"/>
    <cellStyle name="SAPBEXexcCritical6 9" xfId="0"/>
    <cellStyle name="SAPBEXexcCritical6_Sheet2" xfId="0"/>
    <cellStyle name="SAPBEXexcGood1" xfId="0"/>
    <cellStyle name="SAPBEXexcGood1 10" xfId="0"/>
    <cellStyle name="SAPBEXexcGood1 2" xfId="0"/>
    <cellStyle name="SAPBEXexcGood1 2 2" xfId="0"/>
    <cellStyle name="SAPBEXexcGood1 2 3" xfId="0"/>
    <cellStyle name="SAPBEXexcGood1 2 4" xfId="0"/>
    <cellStyle name="SAPBEXexcGood1 2 5" xfId="0"/>
    <cellStyle name="SAPBEXexcGood1 2 6" xfId="0"/>
    <cellStyle name="SAPBEXexcGood1 3" xfId="0"/>
    <cellStyle name="SAPBEXexcGood1 3 2" xfId="0"/>
    <cellStyle name="SAPBEXexcGood1 3 3" xfId="0"/>
    <cellStyle name="SAPBEXexcGood1 3 4" xfId="0"/>
    <cellStyle name="SAPBEXexcGood1 3 5" xfId="0"/>
    <cellStyle name="SAPBEXexcGood1 3 6" xfId="0"/>
    <cellStyle name="SAPBEXexcGood1 4" xfId="0"/>
    <cellStyle name="SAPBEXexcGood1 4 2" xfId="0"/>
    <cellStyle name="SAPBEXexcGood1 4 3" xfId="0"/>
    <cellStyle name="SAPBEXexcGood1 4 4" xfId="0"/>
    <cellStyle name="SAPBEXexcGood1 4 5" xfId="0"/>
    <cellStyle name="SAPBEXexcGood1 4 6" xfId="0"/>
    <cellStyle name="SAPBEXexcGood1 5" xfId="0"/>
    <cellStyle name="SAPBEXexcGood1 5 2" xfId="0"/>
    <cellStyle name="SAPBEXexcGood1 5 3" xfId="0"/>
    <cellStyle name="SAPBEXexcGood1 5 4" xfId="0"/>
    <cellStyle name="SAPBEXexcGood1 5 5" xfId="0"/>
    <cellStyle name="SAPBEXexcGood1 5 6" xfId="0"/>
    <cellStyle name="SAPBEXexcGood1 6" xfId="0"/>
    <cellStyle name="SAPBEXexcGood1 7" xfId="0"/>
    <cellStyle name="SAPBEXexcGood1 8" xfId="0"/>
    <cellStyle name="SAPBEXexcGood1 9" xfId="0"/>
    <cellStyle name="SAPBEXexcGood1_Sheet2" xfId="0"/>
    <cellStyle name="SAPBEXexcGood2" xfId="0"/>
    <cellStyle name="SAPBEXexcGood2 10" xfId="0"/>
    <cellStyle name="SAPBEXexcGood2 2" xfId="0"/>
    <cellStyle name="SAPBEXexcGood2 2 2" xfId="0"/>
    <cellStyle name="SAPBEXexcGood2 2 3" xfId="0"/>
    <cellStyle name="SAPBEXexcGood2 2 4" xfId="0"/>
    <cellStyle name="SAPBEXexcGood2 2 5" xfId="0"/>
    <cellStyle name="SAPBEXexcGood2 2 6" xfId="0"/>
    <cellStyle name="SAPBEXexcGood2 3" xfId="0"/>
    <cellStyle name="SAPBEXexcGood2 3 2" xfId="0"/>
    <cellStyle name="SAPBEXexcGood2 3 3" xfId="0"/>
    <cellStyle name="SAPBEXexcGood2 3 4" xfId="0"/>
    <cellStyle name="SAPBEXexcGood2 3 5" xfId="0"/>
    <cellStyle name="SAPBEXexcGood2 3 6" xfId="0"/>
    <cellStyle name="SAPBEXexcGood2 4" xfId="0"/>
    <cellStyle name="SAPBEXexcGood2 4 2" xfId="0"/>
    <cellStyle name="SAPBEXexcGood2 4 3" xfId="0"/>
    <cellStyle name="SAPBEXexcGood2 4 4" xfId="0"/>
    <cellStyle name="SAPBEXexcGood2 4 5" xfId="0"/>
    <cellStyle name="SAPBEXexcGood2 4 6" xfId="0"/>
    <cellStyle name="SAPBEXexcGood2 5" xfId="0"/>
    <cellStyle name="SAPBEXexcGood2 5 2" xfId="0"/>
    <cellStyle name="SAPBEXexcGood2 5 3" xfId="0"/>
    <cellStyle name="SAPBEXexcGood2 5 4" xfId="0"/>
    <cellStyle name="SAPBEXexcGood2 5 5" xfId="0"/>
    <cellStyle name="SAPBEXexcGood2 5 6" xfId="0"/>
    <cellStyle name="SAPBEXexcGood2 6" xfId="0"/>
    <cellStyle name="SAPBEXexcGood2 7" xfId="0"/>
    <cellStyle name="SAPBEXexcGood2 8" xfId="0"/>
    <cellStyle name="SAPBEXexcGood2 9" xfId="0"/>
    <cellStyle name="SAPBEXexcGood2_Sheet2" xfId="0"/>
    <cellStyle name="SAPBEXexcGood3" xfId="0"/>
    <cellStyle name="SAPBEXexcGood3 10" xfId="0"/>
    <cellStyle name="SAPBEXexcGood3 2" xfId="0"/>
    <cellStyle name="SAPBEXexcGood3 2 2" xfId="0"/>
    <cellStyle name="SAPBEXexcGood3 2 3" xfId="0"/>
    <cellStyle name="SAPBEXexcGood3 2 4" xfId="0"/>
    <cellStyle name="SAPBEXexcGood3 2 5" xfId="0"/>
    <cellStyle name="SAPBEXexcGood3 2 6" xfId="0"/>
    <cellStyle name="SAPBEXexcGood3 3" xfId="0"/>
    <cellStyle name="SAPBEXexcGood3 3 2" xfId="0"/>
    <cellStyle name="SAPBEXexcGood3 3 3" xfId="0"/>
    <cellStyle name="SAPBEXexcGood3 3 4" xfId="0"/>
    <cellStyle name="SAPBEXexcGood3 3 5" xfId="0"/>
    <cellStyle name="SAPBEXexcGood3 3 6" xfId="0"/>
    <cellStyle name="SAPBEXexcGood3 4" xfId="0"/>
    <cellStyle name="SAPBEXexcGood3 4 2" xfId="0"/>
    <cellStyle name="SAPBEXexcGood3 4 3" xfId="0"/>
    <cellStyle name="SAPBEXexcGood3 4 4" xfId="0"/>
    <cellStyle name="SAPBEXexcGood3 4 5" xfId="0"/>
    <cellStyle name="SAPBEXexcGood3 4 6" xfId="0"/>
    <cellStyle name="SAPBEXexcGood3 5" xfId="0"/>
    <cellStyle name="SAPBEXexcGood3 5 2" xfId="0"/>
    <cellStyle name="SAPBEXexcGood3 5 3" xfId="0"/>
    <cellStyle name="SAPBEXexcGood3 5 4" xfId="0"/>
    <cellStyle name="SAPBEXexcGood3 5 5" xfId="0"/>
    <cellStyle name="SAPBEXexcGood3 5 6" xfId="0"/>
    <cellStyle name="SAPBEXexcGood3 6" xfId="0"/>
    <cellStyle name="SAPBEXexcGood3 7" xfId="0"/>
    <cellStyle name="SAPBEXexcGood3 8" xfId="0"/>
    <cellStyle name="SAPBEXexcGood3 9" xfId="0"/>
    <cellStyle name="SAPBEXexcGood3_Sheet2" xfId="0"/>
    <cellStyle name="SAPBEXfilterDrill" xfId="0"/>
    <cellStyle name="SAPBEXfilterDrill 10" xfId="0"/>
    <cellStyle name="SAPBEXfilterDrill 2" xfId="0"/>
    <cellStyle name="SAPBEXfilterDrill 2 2" xfId="0"/>
    <cellStyle name="SAPBEXfilterDrill 2 3" xfId="0"/>
    <cellStyle name="SAPBEXfilterDrill 2 4" xfId="0"/>
    <cellStyle name="SAPBEXfilterDrill 2 5" xfId="0"/>
    <cellStyle name="SAPBEXfilterDrill 2 6" xfId="0"/>
    <cellStyle name="SAPBEXfilterDrill 3" xfId="0"/>
    <cellStyle name="SAPBEXfilterDrill 3 2" xfId="0"/>
    <cellStyle name="SAPBEXfilterDrill 3 3" xfId="0"/>
    <cellStyle name="SAPBEXfilterDrill 3 4" xfId="0"/>
    <cellStyle name="SAPBEXfilterDrill 3 5" xfId="0"/>
    <cellStyle name="SAPBEXfilterDrill 3 6" xfId="0"/>
    <cellStyle name="SAPBEXfilterDrill 4" xfId="0"/>
    <cellStyle name="SAPBEXfilterDrill 4 2" xfId="0"/>
    <cellStyle name="SAPBEXfilterDrill 4 3" xfId="0"/>
    <cellStyle name="SAPBEXfilterDrill 4 4" xfId="0"/>
    <cellStyle name="SAPBEXfilterDrill 4 5" xfId="0"/>
    <cellStyle name="SAPBEXfilterDrill 4 6" xfId="0"/>
    <cellStyle name="SAPBEXfilterDrill 5" xfId="0"/>
    <cellStyle name="SAPBEXfilterDrill 5 2" xfId="0"/>
    <cellStyle name="SAPBEXfilterDrill 5 3" xfId="0"/>
    <cellStyle name="SAPBEXfilterDrill 5 4" xfId="0"/>
    <cellStyle name="SAPBEXfilterDrill 5 5" xfId="0"/>
    <cellStyle name="SAPBEXfilterDrill 5 6" xfId="0"/>
    <cellStyle name="SAPBEXfilterDrill 6" xfId="0"/>
    <cellStyle name="SAPBEXfilterDrill 7" xfId="0"/>
    <cellStyle name="SAPBEXfilterDrill 8" xfId="0"/>
    <cellStyle name="SAPBEXfilterDrill 9" xfId="0"/>
    <cellStyle name="SAPBEXfilterDrill_Sheet2" xfId="0"/>
    <cellStyle name="SAPBEXfilterItem" xfId="0"/>
    <cellStyle name="SAPBEXfilterItem 10" xfId="0"/>
    <cellStyle name="SAPBEXfilterItem 2" xfId="0"/>
    <cellStyle name="SAPBEXfilterItem 2 2" xfId="0"/>
    <cellStyle name="SAPBEXfilterItem 2 3" xfId="0"/>
    <cellStyle name="SAPBEXfilterItem 2 4" xfId="0"/>
    <cellStyle name="SAPBEXfilterItem 2 5" xfId="0"/>
    <cellStyle name="SAPBEXfilterItem 2 6" xfId="0"/>
    <cellStyle name="SAPBEXfilterItem 3" xfId="0"/>
    <cellStyle name="SAPBEXfilterItem 3 2" xfId="0"/>
    <cellStyle name="SAPBEXfilterItem 3 3" xfId="0"/>
    <cellStyle name="SAPBEXfilterItem 3 4" xfId="0"/>
    <cellStyle name="SAPBEXfilterItem 3 5" xfId="0"/>
    <cellStyle name="SAPBEXfilterItem 3 6" xfId="0"/>
    <cellStyle name="SAPBEXfilterItem 4" xfId="0"/>
    <cellStyle name="SAPBEXfilterItem 4 2" xfId="0"/>
    <cellStyle name="SAPBEXfilterItem 4 3" xfId="0"/>
    <cellStyle name="SAPBEXfilterItem 4 4" xfId="0"/>
    <cellStyle name="SAPBEXfilterItem 4 5" xfId="0"/>
    <cellStyle name="SAPBEXfilterItem 4 6" xfId="0"/>
    <cellStyle name="SAPBEXfilterItem 5" xfId="0"/>
    <cellStyle name="SAPBEXfilterItem 5 2" xfId="0"/>
    <cellStyle name="SAPBEXfilterItem 5 3" xfId="0"/>
    <cellStyle name="SAPBEXfilterItem 5 4" xfId="0"/>
    <cellStyle name="SAPBEXfilterItem 5 5" xfId="0"/>
    <cellStyle name="SAPBEXfilterItem 5 6" xfId="0"/>
    <cellStyle name="SAPBEXfilterItem 6" xfId="0"/>
    <cellStyle name="SAPBEXfilterItem 7" xfId="0"/>
    <cellStyle name="SAPBEXfilterItem 8" xfId="0"/>
    <cellStyle name="SAPBEXfilterItem 9" xfId="0"/>
    <cellStyle name="SAPBEXfilterItem_Sheet2" xfId="0"/>
    <cellStyle name="SAPBEXfilterText" xfId="0"/>
    <cellStyle name="SAPBEXfilterText 10" xfId="0"/>
    <cellStyle name="SAPBEXfilterText 2" xfId="0"/>
    <cellStyle name="SAPBEXfilterText 2 2" xfId="0"/>
    <cellStyle name="SAPBEXfilterText 2 3" xfId="0"/>
    <cellStyle name="SAPBEXfilterText 2 4" xfId="0"/>
    <cellStyle name="SAPBEXfilterText 2 5" xfId="0"/>
    <cellStyle name="SAPBEXfilterText 2 6" xfId="0"/>
    <cellStyle name="SAPBEXfilterText 3" xfId="0"/>
    <cellStyle name="SAPBEXfilterText 3 2" xfId="0"/>
    <cellStyle name="SAPBEXfilterText 3 3" xfId="0"/>
    <cellStyle name="SAPBEXfilterText 3 4" xfId="0"/>
    <cellStyle name="SAPBEXfilterText 3 5" xfId="0"/>
    <cellStyle name="SAPBEXfilterText 3 6" xfId="0"/>
    <cellStyle name="SAPBEXfilterText 4" xfId="0"/>
    <cellStyle name="SAPBEXfilterText 4 2" xfId="0"/>
    <cellStyle name="SAPBEXfilterText 4 3" xfId="0"/>
    <cellStyle name="SAPBEXfilterText 4 4" xfId="0"/>
    <cellStyle name="SAPBEXfilterText 4 5" xfId="0"/>
    <cellStyle name="SAPBEXfilterText 4 6" xfId="0"/>
    <cellStyle name="SAPBEXfilterText 5" xfId="0"/>
    <cellStyle name="SAPBEXfilterText 5 2" xfId="0"/>
    <cellStyle name="SAPBEXfilterText 5 3" xfId="0"/>
    <cellStyle name="SAPBEXfilterText 5 4" xfId="0"/>
    <cellStyle name="SAPBEXfilterText 5 5" xfId="0"/>
    <cellStyle name="SAPBEXfilterText 5 6" xfId="0"/>
    <cellStyle name="SAPBEXfilterText 6" xfId="0"/>
    <cellStyle name="SAPBEXfilterText 7" xfId="0"/>
    <cellStyle name="SAPBEXfilterText 8" xfId="0"/>
    <cellStyle name="SAPBEXfilterText 9" xfId="0"/>
    <cellStyle name="SAPBEXfilterText_Sheet2" xfId="0"/>
    <cellStyle name="SAPBEXformats" xfId="0"/>
    <cellStyle name="SAPBEXformats 10" xfId="0"/>
    <cellStyle name="SAPBEXformats 2" xfId="0"/>
    <cellStyle name="SAPBEXformats 2 2" xfId="0"/>
    <cellStyle name="SAPBEXformats 2 3" xfId="0"/>
    <cellStyle name="SAPBEXformats 2 4" xfId="0"/>
    <cellStyle name="SAPBEXformats 2 5" xfId="0"/>
    <cellStyle name="SAPBEXformats 2 6" xfId="0"/>
    <cellStyle name="SAPBEXformats 3" xfId="0"/>
    <cellStyle name="SAPBEXformats 3 2" xfId="0"/>
    <cellStyle name="SAPBEXformats 3 3" xfId="0"/>
    <cellStyle name="SAPBEXformats 3 4" xfId="0"/>
    <cellStyle name="SAPBEXformats 3 5" xfId="0"/>
    <cellStyle name="SAPBEXformats 3 6" xfId="0"/>
    <cellStyle name="SAPBEXformats 4" xfId="0"/>
    <cellStyle name="SAPBEXformats 4 2" xfId="0"/>
    <cellStyle name="SAPBEXformats 4 3" xfId="0"/>
    <cellStyle name="SAPBEXformats 4 4" xfId="0"/>
    <cellStyle name="SAPBEXformats 4 5" xfId="0"/>
    <cellStyle name="SAPBEXformats 4 6" xfId="0"/>
    <cellStyle name="SAPBEXformats 5" xfId="0"/>
    <cellStyle name="SAPBEXformats 5 2" xfId="0"/>
    <cellStyle name="SAPBEXformats 5 3" xfId="0"/>
    <cellStyle name="SAPBEXformats 5 4" xfId="0"/>
    <cellStyle name="SAPBEXformats 5 5" xfId="0"/>
    <cellStyle name="SAPBEXformats 5 6" xfId="0"/>
    <cellStyle name="SAPBEXformats 6" xfId="0"/>
    <cellStyle name="SAPBEXformats 7" xfId="0"/>
    <cellStyle name="SAPBEXformats 8" xfId="0"/>
    <cellStyle name="SAPBEXformats 9" xfId="0"/>
    <cellStyle name="SAPBEXformats_Sheet2" xfId="0"/>
    <cellStyle name="SAPBEXheaderItem" xfId="0"/>
    <cellStyle name="SAPBEXheaderItem 10" xfId="0"/>
    <cellStyle name="SAPBEXheaderItem 2" xfId="0"/>
    <cellStyle name="SAPBEXheaderItem 2 2" xfId="0"/>
    <cellStyle name="SAPBEXheaderItem 2 3" xfId="0"/>
    <cellStyle name="SAPBEXheaderItem 2 4" xfId="0"/>
    <cellStyle name="SAPBEXheaderItem 2 5" xfId="0"/>
    <cellStyle name="SAPBEXheaderItem 2 6" xfId="0"/>
    <cellStyle name="SAPBEXheaderItem 3" xfId="0"/>
    <cellStyle name="SAPBEXheaderItem 3 2" xfId="0"/>
    <cellStyle name="SAPBEXheaderItem 3 3" xfId="0"/>
    <cellStyle name="SAPBEXheaderItem 3 4" xfId="0"/>
    <cellStyle name="SAPBEXheaderItem 3 5" xfId="0"/>
    <cellStyle name="SAPBEXheaderItem 3 6" xfId="0"/>
    <cellStyle name="SAPBEXheaderItem 4" xfId="0"/>
    <cellStyle name="SAPBEXheaderItem 4 2" xfId="0"/>
    <cellStyle name="SAPBEXheaderItem 4 3" xfId="0"/>
    <cellStyle name="SAPBEXheaderItem 4 4" xfId="0"/>
    <cellStyle name="SAPBEXheaderItem 4 5" xfId="0"/>
    <cellStyle name="SAPBEXheaderItem 4 6" xfId="0"/>
    <cellStyle name="SAPBEXheaderItem 5" xfId="0"/>
    <cellStyle name="SAPBEXheaderItem 5 2" xfId="0"/>
    <cellStyle name="SAPBEXheaderItem 5 3" xfId="0"/>
    <cellStyle name="SAPBEXheaderItem 5 4" xfId="0"/>
    <cellStyle name="SAPBEXheaderItem 5 5" xfId="0"/>
    <cellStyle name="SAPBEXheaderItem 5 6" xfId="0"/>
    <cellStyle name="SAPBEXheaderItem 6" xfId="0"/>
    <cellStyle name="SAPBEXheaderItem 7" xfId="0"/>
    <cellStyle name="SAPBEXheaderItem 8" xfId="0"/>
    <cellStyle name="SAPBEXheaderItem 9" xfId="0"/>
    <cellStyle name="SAPBEXheaderItem_Sheet2" xfId="0"/>
    <cellStyle name="SAPBEXheaderText" xfId="0"/>
    <cellStyle name="SAPBEXheaderText 10" xfId="0"/>
    <cellStyle name="SAPBEXheaderText 2" xfId="0"/>
    <cellStyle name="SAPBEXheaderText 2 2" xfId="0"/>
    <cellStyle name="SAPBEXheaderText 2 3" xfId="0"/>
    <cellStyle name="SAPBEXheaderText 2 4" xfId="0"/>
    <cellStyle name="SAPBEXheaderText 2 5" xfId="0"/>
    <cellStyle name="SAPBEXheaderText 2 6" xfId="0"/>
    <cellStyle name="SAPBEXheaderText 3" xfId="0"/>
    <cellStyle name="SAPBEXheaderText 3 2" xfId="0"/>
    <cellStyle name="SAPBEXheaderText 3 3" xfId="0"/>
    <cellStyle name="SAPBEXheaderText 3 4" xfId="0"/>
    <cellStyle name="SAPBEXheaderText 3 5" xfId="0"/>
    <cellStyle name="SAPBEXheaderText 3 6" xfId="0"/>
    <cellStyle name="SAPBEXheaderText 4" xfId="0"/>
    <cellStyle name="SAPBEXheaderText 4 2" xfId="0"/>
    <cellStyle name="SAPBEXheaderText 4 3" xfId="0"/>
    <cellStyle name="SAPBEXheaderText 4 4" xfId="0"/>
    <cellStyle name="SAPBEXheaderText 4 5" xfId="0"/>
    <cellStyle name="SAPBEXheaderText 4 6" xfId="0"/>
    <cellStyle name="SAPBEXheaderText 5" xfId="0"/>
    <cellStyle name="SAPBEXheaderText 5 2" xfId="0"/>
    <cellStyle name="SAPBEXheaderText 5 3" xfId="0"/>
    <cellStyle name="SAPBEXheaderText 5 4" xfId="0"/>
    <cellStyle name="SAPBEXheaderText 5 5" xfId="0"/>
    <cellStyle name="SAPBEXheaderText 5 6" xfId="0"/>
    <cellStyle name="SAPBEXheaderText 6" xfId="0"/>
    <cellStyle name="SAPBEXheaderText 7" xfId="0"/>
    <cellStyle name="SAPBEXheaderText 8" xfId="0"/>
    <cellStyle name="SAPBEXheaderText 9" xfId="0"/>
    <cellStyle name="SAPBEXheaderText_Sheet2" xfId="0"/>
    <cellStyle name="SAPBEXHLevel0" xfId="0"/>
    <cellStyle name="SAPBEXHLevel0 10" xfId="0"/>
    <cellStyle name="SAPBEXHLevel0 2" xfId="0"/>
    <cellStyle name="SAPBEXHLevel0 2 2" xfId="0"/>
    <cellStyle name="SAPBEXHLevel0 2 3" xfId="0"/>
    <cellStyle name="SAPBEXHLevel0 2 4" xfId="0"/>
    <cellStyle name="SAPBEXHLevel0 2 5" xfId="0"/>
    <cellStyle name="SAPBEXHLevel0 2 6" xfId="0"/>
    <cellStyle name="SAPBEXHLevel0 3" xfId="0"/>
    <cellStyle name="SAPBEXHLevel0 3 2" xfId="0"/>
    <cellStyle name="SAPBEXHLevel0 3 3" xfId="0"/>
    <cellStyle name="SAPBEXHLevel0 3 4" xfId="0"/>
    <cellStyle name="SAPBEXHLevel0 3 5" xfId="0"/>
    <cellStyle name="SAPBEXHLevel0 3 6" xfId="0"/>
    <cellStyle name="SAPBEXHLevel0 4" xfId="0"/>
    <cellStyle name="SAPBEXHLevel0 4 2" xfId="0"/>
    <cellStyle name="SAPBEXHLevel0 4 3" xfId="0"/>
    <cellStyle name="SAPBEXHLevel0 4 4" xfId="0"/>
    <cellStyle name="SAPBEXHLevel0 4 5" xfId="0"/>
    <cellStyle name="SAPBEXHLevel0 4 6" xfId="0"/>
    <cellStyle name="SAPBEXHLevel0 5" xfId="0"/>
    <cellStyle name="SAPBEXHLevel0 5 2" xfId="0"/>
    <cellStyle name="SAPBEXHLevel0 5 3" xfId="0"/>
    <cellStyle name="SAPBEXHLevel0 5 4" xfId="0"/>
    <cellStyle name="SAPBEXHLevel0 5 5" xfId="0"/>
    <cellStyle name="SAPBEXHLevel0 5 6" xfId="0"/>
    <cellStyle name="SAPBEXHLevel0 6" xfId="0"/>
    <cellStyle name="SAPBEXHLevel0 7" xfId="0"/>
    <cellStyle name="SAPBEXHLevel0 8" xfId="0"/>
    <cellStyle name="SAPBEXHLevel0 9" xfId="0"/>
    <cellStyle name="SAPBEXHLevel0_Sheet2" xfId="0"/>
    <cellStyle name="SAPBEXHLevel0X" xfId="0"/>
    <cellStyle name="SAPBEXHLevel0X 10" xfId="0"/>
    <cellStyle name="SAPBEXHLevel0X 2" xfId="0"/>
    <cellStyle name="SAPBEXHLevel0X 2 2" xfId="0"/>
    <cellStyle name="SAPBEXHLevel0X 2 3" xfId="0"/>
    <cellStyle name="SAPBEXHLevel0X 2 4" xfId="0"/>
    <cellStyle name="SAPBEXHLevel0X 2 5" xfId="0"/>
    <cellStyle name="SAPBEXHLevel0X 2 6" xfId="0"/>
    <cellStyle name="SAPBEXHLevel0X 3" xfId="0"/>
    <cellStyle name="SAPBEXHLevel0X 3 2" xfId="0"/>
    <cellStyle name="SAPBEXHLevel0X 3 3" xfId="0"/>
    <cellStyle name="SAPBEXHLevel0X 3 4" xfId="0"/>
    <cellStyle name="SAPBEXHLevel0X 3 5" xfId="0"/>
    <cellStyle name="SAPBEXHLevel0X 3 6" xfId="0"/>
    <cellStyle name="SAPBEXHLevel0X 4" xfId="0"/>
    <cellStyle name="SAPBEXHLevel0X 4 2" xfId="0"/>
    <cellStyle name="SAPBEXHLevel0X 4 3" xfId="0"/>
    <cellStyle name="SAPBEXHLevel0X 4 4" xfId="0"/>
    <cellStyle name="SAPBEXHLevel0X 4 5" xfId="0"/>
    <cellStyle name="SAPBEXHLevel0X 4 6" xfId="0"/>
    <cellStyle name="SAPBEXHLevel0X 5" xfId="0"/>
    <cellStyle name="SAPBEXHLevel0X 5 2" xfId="0"/>
    <cellStyle name="SAPBEXHLevel0X 5 3" xfId="0"/>
    <cellStyle name="SAPBEXHLevel0X 5 4" xfId="0"/>
    <cellStyle name="SAPBEXHLevel0X 5 5" xfId="0"/>
    <cellStyle name="SAPBEXHLevel0X 5 6" xfId="0"/>
    <cellStyle name="SAPBEXHLevel0X 6" xfId="0"/>
    <cellStyle name="SAPBEXHLevel0X 7" xfId="0"/>
    <cellStyle name="SAPBEXHLevel0X 8" xfId="0"/>
    <cellStyle name="SAPBEXHLevel0X 9" xfId="0"/>
    <cellStyle name="SAPBEXHLevel0X_Sheet2" xfId="0"/>
    <cellStyle name="SAPBEXHLevel1" xfId="0"/>
    <cellStyle name="SAPBEXHLevel1 10" xfId="0"/>
    <cellStyle name="SAPBEXHLevel1 2" xfId="0"/>
    <cellStyle name="SAPBEXHLevel1 2 2" xfId="0"/>
    <cellStyle name="SAPBEXHLevel1 2 3" xfId="0"/>
    <cellStyle name="SAPBEXHLevel1 2 4" xfId="0"/>
    <cellStyle name="SAPBEXHLevel1 2 5" xfId="0"/>
    <cellStyle name="SAPBEXHLevel1 2 6" xfId="0"/>
    <cellStyle name="SAPBEXHLevel1 3" xfId="0"/>
    <cellStyle name="SAPBEXHLevel1 3 2" xfId="0"/>
    <cellStyle name="SAPBEXHLevel1 3 3" xfId="0"/>
    <cellStyle name="SAPBEXHLevel1 3 4" xfId="0"/>
    <cellStyle name="SAPBEXHLevel1 3 5" xfId="0"/>
    <cellStyle name="SAPBEXHLevel1 3 6" xfId="0"/>
    <cellStyle name="SAPBEXHLevel1 4" xfId="0"/>
    <cellStyle name="SAPBEXHLevel1 4 2" xfId="0"/>
    <cellStyle name="SAPBEXHLevel1 4 3" xfId="0"/>
    <cellStyle name="SAPBEXHLevel1 4 4" xfId="0"/>
    <cellStyle name="SAPBEXHLevel1 4 5" xfId="0"/>
    <cellStyle name="SAPBEXHLevel1 4 6" xfId="0"/>
    <cellStyle name="SAPBEXHLevel1 5" xfId="0"/>
    <cellStyle name="SAPBEXHLevel1 5 2" xfId="0"/>
    <cellStyle name="SAPBEXHLevel1 5 3" xfId="0"/>
    <cellStyle name="SAPBEXHLevel1 5 4" xfId="0"/>
    <cellStyle name="SAPBEXHLevel1 5 5" xfId="0"/>
    <cellStyle name="SAPBEXHLevel1 5 6" xfId="0"/>
    <cellStyle name="SAPBEXHLevel1 6" xfId="0"/>
    <cellStyle name="SAPBEXHLevel1 7" xfId="0"/>
    <cellStyle name="SAPBEXHLevel1 8" xfId="0"/>
    <cellStyle name="SAPBEXHLevel1 9" xfId="0"/>
    <cellStyle name="SAPBEXHLevel1_Sheet2" xfId="0"/>
    <cellStyle name="SAPBEXHLevel1X" xfId="0"/>
    <cellStyle name="SAPBEXHLevel1X 10" xfId="0"/>
    <cellStyle name="SAPBEXHLevel1X 2" xfId="0"/>
    <cellStyle name="SAPBEXHLevel1X 2 2" xfId="0"/>
    <cellStyle name="SAPBEXHLevel1X 2 3" xfId="0"/>
    <cellStyle name="SAPBEXHLevel1X 2 4" xfId="0"/>
    <cellStyle name="SAPBEXHLevel1X 2 5" xfId="0"/>
    <cellStyle name="SAPBEXHLevel1X 2 6" xfId="0"/>
    <cellStyle name="SAPBEXHLevel1X 3" xfId="0"/>
    <cellStyle name="SAPBEXHLevel1X 3 2" xfId="0"/>
    <cellStyle name="SAPBEXHLevel1X 3 3" xfId="0"/>
    <cellStyle name="SAPBEXHLevel1X 3 4" xfId="0"/>
    <cellStyle name="SAPBEXHLevel1X 3 5" xfId="0"/>
    <cellStyle name="SAPBEXHLevel1X 3 6" xfId="0"/>
    <cellStyle name="SAPBEXHLevel1X 4" xfId="0"/>
    <cellStyle name="SAPBEXHLevel1X 4 2" xfId="0"/>
    <cellStyle name="SAPBEXHLevel1X 4 3" xfId="0"/>
    <cellStyle name="SAPBEXHLevel1X 4 4" xfId="0"/>
    <cellStyle name="SAPBEXHLevel1X 4 5" xfId="0"/>
    <cellStyle name="SAPBEXHLevel1X 4 6" xfId="0"/>
    <cellStyle name="SAPBEXHLevel1X 5" xfId="0"/>
    <cellStyle name="SAPBEXHLevel1X 5 2" xfId="0"/>
    <cellStyle name="SAPBEXHLevel1X 5 3" xfId="0"/>
    <cellStyle name="SAPBEXHLevel1X 5 4" xfId="0"/>
    <cellStyle name="SAPBEXHLevel1X 5 5" xfId="0"/>
    <cellStyle name="SAPBEXHLevel1X 5 6" xfId="0"/>
    <cellStyle name="SAPBEXHLevel1X 6" xfId="0"/>
    <cellStyle name="SAPBEXHLevel1X 7" xfId="0"/>
    <cellStyle name="SAPBEXHLevel1X 8" xfId="0"/>
    <cellStyle name="SAPBEXHLevel1X 9" xfId="0"/>
    <cellStyle name="SAPBEXHLevel1X_Sheet2" xfId="0"/>
    <cellStyle name="SAPBEXHLevel2" xfId="0"/>
    <cellStyle name="SAPBEXHLevel2 10" xfId="0"/>
    <cellStyle name="SAPBEXHLevel2 2" xfId="0"/>
    <cellStyle name="SAPBEXHLevel2 2 2" xfId="0"/>
    <cellStyle name="SAPBEXHLevel2 2 3" xfId="0"/>
    <cellStyle name="SAPBEXHLevel2 2 4" xfId="0"/>
    <cellStyle name="SAPBEXHLevel2 2 5" xfId="0"/>
    <cellStyle name="SAPBEXHLevel2 2 6" xfId="0"/>
    <cellStyle name="SAPBEXHLevel2 3" xfId="0"/>
    <cellStyle name="SAPBEXHLevel2 3 2" xfId="0"/>
    <cellStyle name="SAPBEXHLevel2 3 3" xfId="0"/>
    <cellStyle name="SAPBEXHLevel2 3 4" xfId="0"/>
    <cellStyle name="SAPBEXHLevel2 3 5" xfId="0"/>
    <cellStyle name="SAPBEXHLevel2 3 6" xfId="0"/>
    <cellStyle name="SAPBEXHLevel2 4" xfId="0"/>
    <cellStyle name="SAPBEXHLevel2 4 2" xfId="0"/>
    <cellStyle name="SAPBEXHLevel2 4 3" xfId="0"/>
    <cellStyle name="SAPBEXHLevel2 4 4" xfId="0"/>
    <cellStyle name="SAPBEXHLevel2 4 5" xfId="0"/>
    <cellStyle name="SAPBEXHLevel2 4 6" xfId="0"/>
    <cellStyle name="SAPBEXHLevel2 5" xfId="0"/>
    <cellStyle name="SAPBEXHLevel2 5 2" xfId="0"/>
    <cellStyle name="SAPBEXHLevel2 5 3" xfId="0"/>
    <cellStyle name="SAPBEXHLevel2 5 4" xfId="0"/>
    <cellStyle name="SAPBEXHLevel2 5 5" xfId="0"/>
    <cellStyle name="SAPBEXHLevel2 5 6" xfId="0"/>
    <cellStyle name="SAPBEXHLevel2 6" xfId="0"/>
    <cellStyle name="SAPBEXHLevel2 7" xfId="0"/>
    <cellStyle name="SAPBEXHLevel2 8" xfId="0"/>
    <cellStyle name="SAPBEXHLevel2 9" xfId="0"/>
    <cellStyle name="SAPBEXHLevel2_Sheet2" xfId="0"/>
    <cellStyle name="SAPBEXHLevel2X" xfId="0"/>
    <cellStyle name="SAPBEXHLevel2X 10" xfId="0"/>
    <cellStyle name="SAPBEXHLevel2X 2" xfId="0"/>
    <cellStyle name="SAPBEXHLevel2X 2 2" xfId="0"/>
    <cellStyle name="SAPBEXHLevel2X 2 3" xfId="0"/>
    <cellStyle name="SAPBEXHLevel2X 2 4" xfId="0"/>
    <cellStyle name="SAPBEXHLevel2X 2 5" xfId="0"/>
    <cellStyle name="SAPBEXHLevel2X 2 6" xfId="0"/>
    <cellStyle name="SAPBEXHLevel2X 3" xfId="0"/>
    <cellStyle name="SAPBEXHLevel2X 3 2" xfId="0"/>
    <cellStyle name="SAPBEXHLevel2X 3 3" xfId="0"/>
    <cellStyle name="SAPBEXHLevel2X 3 4" xfId="0"/>
    <cellStyle name="SAPBEXHLevel2X 3 5" xfId="0"/>
    <cellStyle name="SAPBEXHLevel2X 3 6" xfId="0"/>
    <cellStyle name="SAPBEXHLevel2X 4" xfId="0"/>
    <cellStyle name="SAPBEXHLevel2X 4 2" xfId="0"/>
    <cellStyle name="SAPBEXHLevel2X 4 3" xfId="0"/>
    <cellStyle name="SAPBEXHLevel2X 4 4" xfId="0"/>
    <cellStyle name="SAPBEXHLevel2X 4 5" xfId="0"/>
    <cellStyle name="SAPBEXHLevel2X 4 6" xfId="0"/>
    <cellStyle name="SAPBEXHLevel2X 5" xfId="0"/>
    <cellStyle name="SAPBEXHLevel2X 5 2" xfId="0"/>
    <cellStyle name="SAPBEXHLevel2X 5 3" xfId="0"/>
    <cellStyle name="SAPBEXHLevel2X 5 4" xfId="0"/>
    <cellStyle name="SAPBEXHLevel2X 5 5" xfId="0"/>
    <cellStyle name="SAPBEXHLevel2X 5 6" xfId="0"/>
    <cellStyle name="SAPBEXHLevel2X 6" xfId="0"/>
    <cellStyle name="SAPBEXHLevel2X 7" xfId="0"/>
    <cellStyle name="SAPBEXHLevel2X 8" xfId="0"/>
    <cellStyle name="SAPBEXHLevel2X 9" xfId="0"/>
    <cellStyle name="SAPBEXHLevel2X_Sheet2" xfId="0"/>
    <cellStyle name="SAPBEXHLevel3" xfId="0"/>
    <cellStyle name="SAPBEXHLevel3 10" xfId="0"/>
    <cellStyle name="SAPBEXHLevel3 2" xfId="0"/>
    <cellStyle name="SAPBEXHLevel3 2 2" xfId="0"/>
    <cellStyle name="SAPBEXHLevel3 2 3" xfId="0"/>
    <cellStyle name="SAPBEXHLevel3 2 4" xfId="0"/>
    <cellStyle name="SAPBEXHLevel3 2 5" xfId="0"/>
    <cellStyle name="SAPBEXHLevel3 2 6" xfId="0"/>
    <cellStyle name="SAPBEXHLevel3 3" xfId="0"/>
    <cellStyle name="SAPBEXHLevel3 3 2" xfId="0"/>
    <cellStyle name="SAPBEXHLevel3 3 3" xfId="0"/>
    <cellStyle name="SAPBEXHLevel3 3 4" xfId="0"/>
    <cellStyle name="SAPBEXHLevel3 3 5" xfId="0"/>
    <cellStyle name="SAPBEXHLevel3 3 6" xfId="0"/>
    <cellStyle name="SAPBEXHLevel3 4" xfId="0"/>
    <cellStyle name="SAPBEXHLevel3 4 2" xfId="0"/>
    <cellStyle name="SAPBEXHLevel3 4 3" xfId="0"/>
    <cellStyle name="SAPBEXHLevel3 4 4" xfId="0"/>
    <cellStyle name="SAPBEXHLevel3 4 5" xfId="0"/>
    <cellStyle name="SAPBEXHLevel3 4 6" xfId="0"/>
    <cellStyle name="SAPBEXHLevel3 5" xfId="0"/>
    <cellStyle name="SAPBEXHLevel3 5 2" xfId="0"/>
    <cellStyle name="SAPBEXHLevel3 5 3" xfId="0"/>
    <cellStyle name="SAPBEXHLevel3 5 4" xfId="0"/>
    <cellStyle name="SAPBEXHLevel3 5 5" xfId="0"/>
    <cellStyle name="SAPBEXHLevel3 5 6" xfId="0"/>
    <cellStyle name="SAPBEXHLevel3 6" xfId="0"/>
    <cellStyle name="SAPBEXHLevel3 7" xfId="0"/>
    <cellStyle name="SAPBEXHLevel3 8" xfId="0"/>
    <cellStyle name="SAPBEXHLevel3 9" xfId="0"/>
    <cellStyle name="SAPBEXHLevel3_Sheet2" xfId="0"/>
    <cellStyle name="SAPBEXHLevel3X" xfId="0"/>
    <cellStyle name="SAPBEXHLevel3X 10" xfId="0"/>
    <cellStyle name="SAPBEXHLevel3X 2" xfId="0"/>
    <cellStyle name="SAPBEXHLevel3X 2 2" xfId="0"/>
    <cellStyle name="SAPBEXHLevel3X 2 3" xfId="0"/>
    <cellStyle name="SAPBEXHLevel3X 2 4" xfId="0"/>
    <cellStyle name="SAPBEXHLevel3X 2 5" xfId="0"/>
    <cellStyle name="SAPBEXHLevel3X 2 6" xfId="0"/>
    <cellStyle name="SAPBEXHLevel3X 3" xfId="0"/>
    <cellStyle name="SAPBEXHLevel3X 3 2" xfId="0"/>
    <cellStyle name="SAPBEXHLevel3X 3 3" xfId="0"/>
    <cellStyle name="SAPBEXHLevel3X 3 4" xfId="0"/>
    <cellStyle name="SAPBEXHLevel3X 3 5" xfId="0"/>
    <cellStyle name="SAPBEXHLevel3X 3 6" xfId="0"/>
    <cellStyle name="SAPBEXHLevel3X 4" xfId="0"/>
    <cellStyle name="SAPBEXHLevel3X 4 2" xfId="0"/>
    <cellStyle name="SAPBEXHLevel3X 4 3" xfId="0"/>
    <cellStyle name="SAPBEXHLevel3X 4 4" xfId="0"/>
    <cellStyle name="SAPBEXHLevel3X 4 5" xfId="0"/>
    <cellStyle name="SAPBEXHLevel3X 4 6" xfId="0"/>
    <cellStyle name="SAPBEXHLevel3X 5" xfId="0"/>
    <cellStyle name="SAPBEXHLevel3X 5 2" xfId="0"/>
    <cellStyle name="SAPBEXHLevel3X 5 3" xfId="0"/>
    <cellStyle name="SAPBEXHLevel3X 5 4" xfId="0"/>
    <cellStyle name="SAPBEXHLevel3X 5 5" xfId="0"/>
    <cellStyle name="SAPBEXHLevel3X 5 6" xfId="0"/>
    <cellStyle name="SAPBEXHLevel3X 6" xfId="0"/>
    <cellStyle name="SAPBEXHLevel3X 7" xfId="0"/>
    <cellStyle name="SAPBEXHLevel3X 8" xfId="0"/>
    <cellStyle name="SAPBEXHLevel3X 9" xfId="0"/>
    <cellStyle name="SAPBEXHLevel3X_Sheet2" xfId="0"/>
    <cellStyle name="SAPBEXresData" xfId="0"/>
    <cellStyle name="SAPBEXresData 10" xfId="0"/>
    <cellStyle name="SAPBEXresData 2" xfId="0"/>
    <cellStyle name="SAPBEXresData 2 2" xfId="0"/>
    <cellStyle name="SAPBEXresData 2 3" xfId="0"/>
    <cellStyle name="SAPBEXresData 2 4" xfId="0"/>
    <cellStyle name="SAPBEXresData 2 5" xfId="0"/>
    <cellStyle name="SAPBEXresData 2 6" xfId="0"/>
    <cellStyle name="SAPBEXresData 3" xfId="0"/>
    <cellStyle name="SAPBEXresData 3 2" xfId="0"/>
    <cellStyle name="SAPBEXresData 3 3" xfId="0"/>
    <cellStyle name="SAPBEXresData 3 4" xfId="0"/>
    <cellStyle name="SAPBEXresData 3 5" xfId="0"/>
    <cellStyle name="SAPBEXresData 3 6" xfId="0"/>
    <cellStyle name="SAPBEXresData 4" xfId="0"/>
    <cellStyle name="SAPBEXresData 4 2" xfId="0"/>
    <cellStyle name="SAPBEXresData 4 3" xfId="0"/>
    <cellStyle name="SAPBEXresData 4 4" xfId="0"/>
    <cellStyle name="SAPBEXresData 4 5" xfId="0"/>
    <cellStyle name="SAPBEXresData 4 6" xfId="0"/>
    <cellStyle name="SAPBEXresData 5" xfId="0"/>
    <cellStyle name="SAPBEXresData 5 2" xfId="0"/>
    <cellStyle name="SAPBEXresData 5 3" xfId="0"/>
    <cellStyle name="SAPBEXresData 5 4" xfId="0"/>
    <cellStyle name="SAPBEXresData 5 5" xfId="0"/>
    <cellStyle name="SAPBEXresData 5 6" xfId="0"/>
    <cellStyle name="SAPBEXresData 6" xfId="0"/>
    <cellStyle name="SAPBEXresData 7" xfId="0"/>
    <cellStyle name="SAPBEXresData 8" xfId="0"/>
    <cellStyle name="SAPBEXresData 9" xfId="0"/>
    <cellStyle name="SAPBEXresData_Sheet2" xfId="0"/>
    <cellStyle name="SAPBEXresDataEmph" xfId="0"/>
    <cellStyle name="SAPBEXresDataEmph 10" xfId="0"/>
    <cellStyle name="SAPBEXresDataEmph 2" xfId="0"/>
    <cellStyle name="SAPBEXresDataEmph 2 2" xfId="0"/>
    <cellStyle name="SAPBEXresDataEmph 2 3" xfId="0"/>
    <cellStyle name="SAPBEXresDataEmph 2 4" xfId="0"/>
    <cellStyle name="SAPBEXresDataEmph 2 5" xfId="0"/>
    <cellStyle name="SAPBEXresDataEmph 2 6" xfId="0"/>
    <cellStyle name="SAPBEXresDataEmph 3" xfId="0"/>
    <cellStyle name="SAPBEXresDataEmph 3 2" xfId="0"/>
    <cellStyle name="SAPBEXresDataEmph 3 3" xfId="0"/>
    <cellStyle name="SAPBEXresDataEmph 3 4" xfId="0"/>
    <cellStyle name="SAPBEXresDataEmph 3 5" xfId="0"/>
    <cellStyle name="SAPBEXresDataEmph 3 6" xfId="0"/>
    <cellStyle name="SAPBEXresDataEmph 4" xfId="0"/>
    <cellStyle name="SAPBEXresDataEmph 4 2" xfId="0"/>
    <cellStyle name="SAPBEXresDataEmph 4 3" xfId="0"/>
    <cellStyle name="SAPBEXresDataEmph 4 4" xfId="0"/>
    <cellStyle name="SAPBEXresDataEmph 4 5" xfId="0"/>
    <cellStyle name="SAPBEXresDataEmph 4 6" xfId="0"/>
    <cellStyle name="SAPBEXresDataEmph 5" xfId="0"/>
    <cellStyle name="SAPBEXresDataEmph 5 2" xfId="0"/>
    <cellStyle name="SAPBEXresDataEmph 5 3" xfId="0"/>
    <cellStyle name="SAPBEXresDataEmph 5 4" xfId="0"/>
    <cellStyle name="SAPBEXresDataEmph 5 5" xfId="0"/>
    <cellStyle name="SAPBEXresDataEmph 5 6" xfId="0"/>
    <cellStyle name="SAPBEXresDataEmph 6" xfId="0"/>
    <cellStyle name="SAPBEXresDataEmph 7" xfId="0"/>
    <cellStyle name="SAPBEXresDataEmph 8" xfId="0"/>
    <cellStyle name="SAPBEXresDataEmph 9" xfId="0"/>
    <cellStyle name="SAPBEXresDataEmph_Sheet2" xfId="0"/>
    <cellStyle name="SAPBEXresItem" xfId="0"/>
    <cellStyle name="SAPBEXresItem 10" xfId="0"/>
    <cellStyle name="SAPBEXresItem 2" xfId="0"/>
    <cellStyle name="SAPBEXresItem 2 2" xfId="0"/>
    <cellStyle name="SAPBEXresItem 2 3" xfId="0"/>
    <cellStyle name="SAPBEXresItem 2 4" xfId="0"/>
    <cellStyle name="SAPBEXresItem 2 5" xfId="0"/>
    <cellStyle name="SAPBEXresItem 2 6" xfId="0"/>
    <cellStyle name="SAPBEXresItem 3" xfId="0"/>
    <cellStyle name="SAPBEXresItem 3 2" xfId="0"/>
    <cellStyle name="SAPBEXresItem 3 3" xfId="0"/>
    <cellStyle name="SAPBEXresItem 3 4" xfId="0"/>
    <cellStyle name="SAPBEXresItem 3 5" xfId="0"/>
    <cellStyle name="SAPBEXresItem 3 6" xfId="0"/>
    <cellStyle name="SAPBEXresItem 4" xfId="0"/>
    <cellStyle name="SAPBEXresItem 4 2" xfId="0"/>
    <cellStyle name="SAPBEXresItem 4 3" xfId="0"/>
    <cellStyle name="SAPBEXresItem 4 4" xfId="0"/>
    <cellStyle name="SAPBEXresItem 4 5" xfId="0"/>
    <cellStyle name="SAPBEXresItem 4 6" xfId="0"/>
    <cellStyle name="SAPBEXresItem 5" xfId="0"/>
    <cellStyle name="SAPBEXresItem 5 2" xfId="0"/>
    <cellStyle name="SAPBEXresItem 5 3" xfId="0"/>
    <cellStyle name="SAPBEXresItem 5 4" xfId="0"/>
    <cellStyle name="SAPBEXresItem 5 5" xfId="0"/>
    <cellStyle name="SAPBEXresItem 5 6" xfId="0"/>
    <cellStyle name="SAPBEXresItem 6" xfId="0"/>
    <cellStyle name="SAPBEXresItem 7" xfId="0"/>
    <cellStyle name="SAPBEXresItem 8" xfId="0"/>
    <cellStyle name="SAPBEXresItem 9" xfId="0"/>
    <cellStyle name="SAPBEXresItem_Sheet2" xfId="0"/>
    <cellStyle name="SAPBEXresItemX" xfId="0"/>
    <cellStyle name="SAPBEXresItemX 10" xfId="0"/>
    <cellStyle name="SAPBEXresItemX 2" xfId="0"/>
    <cellStyle name="SAPBEXresItemX 2 2" xfId="0"/>
    <cellStyle name="SAPBEXresItemX 2 3" xfId="0"/>
    <cellStyle name="SAPBEXresItemX 2 4" xfId="0"/>
    <cellStyle name="SAPBEXresItemX 2 5" xfId="0"/>
    <cellStyle name="SAPBEXresItemX 2 6" xfId="0"/>
    <cellStyle name="SAPBEXresItemX 3" xfId="0"/>
    <cellStyle name="SAPBEXresItemX 3 2" xfId="0"/>
    <cellStyle name="SAPBEXresItemX 3 3" xfId="0"/>
    <cellStyle name="SAPBEXresItemX 3 4" xfId="0"/>
    <cellStyle name="SAPBEXresItemX 3 5" xfId="0"/>
    <cellStyle name="SAPBEXresItemX 3 6" xfId="0"/>
    <cellStyle name="SAPBEXresItemX 4" xfId="0"/>
    <cellStyle name="SAPBEXresItemX 4 2" xfId="0"/>
    <cellStyle name="SAPBEXresItemX 4 3" xfId="0"/>
    <cellStyle name="SAPBEXresItemX 4 4" xfId="0"/>
    <cellStyle name="SAPBEXresItemX 4 5" xfId="0"/>
    <cellStyle name="SAPBEXresItemX 4 6" xfId="0"/>
    <cellStyle name="SAPBEXresItemX 5" xfId="0"/>
    <cellStyle name="SAPBEXresItemX 5 2" xfId="0"/>
    <cellStyle name="SAPBEXresItemX 5 3" xfId="0"/>
    <cellStyle name="SAPBEXresItemX 5 4" xfId="0"/>
    <cellStyle name="SAPBEXresItemX 5 5" xfId="0"/>
    <cellStyle name="SAPBEXresItemX 5 6" xfId="0"/>
    <cellStyle name="SAPBEXresItemX 6" xfId="0"/>
    <cellStyle name="SAPBEXresItemX 7" xfId="0"/>
    <cellStyle name="SAPBEXresItemX 8" xfId="0"/>
    <cellStyle name="SAPBEXresItemX 9" xfId="0"/>
    <cellStyle name="SAPBEXresItemX_Sheet2" xfId="0"/>
    <cellStyle name="SAPBEXstdData" xfId="0"/>
    <cellStyle name="SAPBEXstdData 10" xfId="0"/>
    <cellStyle name="SAPBEXstdData 10 2" xfId="0"/>
    <cellStyle name="SAPBEXstdData 10 3" xfId="0"/>
    <cellStyle name="SAPBEXstdData 11" xfId="0"/>
    <cellStyle name="SAPBEXstdData 11 2" xfId="0"/>
    <cellStyle name="SAPBEXstdData 12" xfId="0"/>
    <cellStyle name="SAPBEXstdData 12 2" xfId="0"/>
    <cellStyle name="SAPBEXstdData 13" xfId="0"/>
    <cellStyle name="SAPBEXstdData 13 2" xfId="0"/>
    <cellStyle name="SAPBEXstdData 14" xfId="0"/>
    <cellStyle name="SAPBEXstdData 14 2" xfId="0"/>
    <cellStyle name="SAPBEXstdData 15" xfId="0"/>
    <cellStyle name="SAPBEXstdData 16" xfId="0"/>
    <cellStyle name="SAPBEXstdData 2" xfId="0"/>
    <cellStyle name="SAPBEXstdData 2 2" xfId="0"/>
    <cellStyle name="SAPBEXstdData 2 2 2" xfId="0"/>
    <cellStyle name="SAPBEXstdData 2 3" xfId="0"/>
    <cellStyle name="SAPBEXstdData 2 4" xfId="0"/>
    <cellStyle name="SAPBEXstdData 2 5" xfId="0"/>
    <cellStyle name="SAPBEXstdData 2 6" xfId="0"/>
    <cellStyle name="SAPBEXstdData 2 7" xfId="0"/>
    <cellStyle name="SAPBEXstdData 3" xfId="0"/>
    <cellStyle name="SAPBEXstdData 3 2" xfId="0"/>
    <cellStyle name="SAPBEXstdData 3 2 2" xfId="0"/>
    <cellStyle name="SAPBEXstdData 3 3" xfId="0"/>
    <cellStyle name="SAPBEXstdData 3 4" xfId="0"/>
    <cellStyle name="SAPBEXstdData 3 5" xfId="0"/>
    <cellStyle name="SAPBEXstdData 3 6" xfId="0"/>
    <cellStyle name="SAPBEXstdData 3 7" xfId="0"/>
    <cellStyle name="SAPBEXstdData 4" xfId="0"/>
    <cellStyle name="SAPBEXstdData 4 2" xfId="0"/>
    <cellStyle name="SAPBEXstdData 4 2 2" xfId="0"/>
    <cellStyle name="SAPBEXstdData 4 3" xfId="0"/>
    <cellStyle name="SAPBEXstdData 4 4" xfId="0"/>
    <cellStyle name="SAPBEXstdData 4 5" xfId="0"/>
    <cellStyle name="SAPBEXstdData 4 6" xfId="0"/>
    <cellStyle name="SAPBEXstdData 4 7" xfId="0"/>
    <cellStyle name="SAPBEXstdData 5" xfId="0"/>
    <cellStyle name="SAPBEXstdData 5 2" xfId="0"/>
    <cellStyle name="SAPBEXstdData 5 2 2" xfId="0"/>
    <cellStyle name="SAPBEXstdData 5 3" xfId="0"/>
    <cellStyle name="SAPBEXstdData 5 4" xfId="0"/>
    <cellStyle name="SAPBEXstdData 5 5" xfId="0"/>
    <cellStyle name="SAPBEXstdData 5 6" xfId="0"/>
    <cellStyle name="SAPBEXstdData 5 7" xfId="0"/>
    <cellStyle name="SAPBEXstdData 6" xfId="0"/>
    <cellStyle name="SAPBEXstdData 6 2" xfId="0"/>
    <cellStyle name="SAPBEXstdData 6 3" xfId="0"/>
    <cellStyle name="SAPBEXstdData 7" xfId="0"/>
    <cellStyle name="SAPBEXstdData 7 2" xfId="0"/>
    <cellStyle name="SAPBEXstdData 7 3" xfId="0"/>
    <cellStyle name="SAPBEXstdData 8" xfId="0"/>
    <cellStyle name="SAPBEXstdData 8 2" xfId="0"/>
    <cellStyle name="SAPBEXstdData 8 3" xfId="0"/>
    <cellStyle name="SAPBEXstdData 9" xfId="0"/>
    <cellStyle name="SAPBEXstdData 9 2" xfId="0"/>
    <cellStyle name="SAPBEXstdData 9 3" xfId="0"/>
    <cellStyle name="SAPBEXstdData_Sheet2" xfId="0"/>
    <cellStyle name="SAPBEXstdDataEmph" xfId="0"/>
    <cellStyle name="SAPBEXstdDataEmph 10" xfId="0"/>
    <cellStyle name="SAPBEXstdDataEmph 2" xfId="0"/>
    <cellStyle name="SAPBEXstdDataEmph 2 2" xfId="0"/>
    <cellStyle name="SAPBEXstdDataEmph 2 3" xfId="0"/>
    <cellStyle name="SAPBEXstdDataEmph 2 4" xfId="0"/>
    <cellStyle name="SAPBEXstdDataEmph 2 5" xfId="0"/>
    <cellStyle name="SAPBEXstdDataEmph 2 6" xfId="0"/>
    <cellStyle name="SAPBEXstdDataEmph 3" xfId="0"/>
    <cellStyle name="SAPBEXstdDataEmph 3 2" xfId="0"/>
    <cellStyle name="SAPBEXstdDataEmph 3 3" xfId="0"/>
    <cellStyle name="SAPBEXstdDataEmph 3 4" xfId="0"/>
    <cellStyle name="SAPBEXstdDataEmph 3 5" xfId="0"/>
    <cellStyle name="SAPBEXstdDataEmph 3 6" xfId="0"/>
    <cellStyle name="SAPBEXstdDataEmph 4" xfId="0"/>
    <cellStyle name="SAPBEXstdDataEmph 4 2" xfId="0"/>
    <cellStyle name="SAPBEXstdDataEmph 4 3" xfId="0"/>
    <cellStyle name="SAPBEXstdDataEmph 4 4" xfId="0"/>
    <cellStyle name="SAPBEXstdDataEmph 4 5" xfId="0"/>
    <cellStyle name="SAPBEXstdDataEmph 4 6" xfId="0"/>
    <cellStyle name="SAPBEXstdDataEmph 5" xfId="0"/>
    <cellStyle name="SAPBEXstdDataEmph 5 2" xfId="0"/>
    <cellStyle name="SAPBEXstdDataEmph 5 3" xfId="0"/>
    <cellStyle name="SAPBEXstdDataEmph 5 4" xfId="0"/>
    <cellStyle name="SAPBEXstdDataEmph 5 5" xfId="0"/>
    <cellStyle name="SAPBEXstdDataEmph 5 6" xfId="0"/>
    <cellStyle name="SAPBEXstdDataEmph 6" xfId="0"/>
    <cellStyle name="SAPBEXstdDataEmph 7" xfId="0"/>
    <cellStyle name="SAPBEXstdDataEmph 8" xfId="0"/>
    <cellStyle name="SAPBEXstdDataEmph 9" xfId="0"/>
    <cellStyle name="SAPBEXstdDataEmph_Sheet2" xfId="0"/>
    <cellStyle name="SAPBEXstdItem" xfId="0"/>
    <cellStyle name="SAPBEXstdItem 10" xfId="0"/>
    <cellStyle name="SAPBEXstdItem 11" xfId="0"/>
    <cellStyle name="SAPBEXstdItem 2" xfId="0"/>
    <cellStyle name="SAPBEXstdItem 2 2" xfId="0"/>
    <cellStyle name="SAPBEXstdItem 2 3" xfId="0"/>
    <cellStyle name="SAPBEXstdItem 2 4" xfId="0"/>
    <cellStyle name="SAPBEXstdItem 2 5" xfId="0"/>
    <cellStyle name="SAPBEXstdItem 2 6" xfId="0"/>
    <cellStyle name="SAPBEXstdItem 2 7" xfId="0"/>
    <cellStyle name="SAPBEXstdItem 3" xfId="0"/>
    <cellStyle name="SAPBEXstdItem 3 2" xfId="0"/>
    <cellStyle name="SAPBEXstdItem 3 3" xfId="0"/>
    <cellStyle name="SAPBEXstdItem 3 4" xfId="0"/>
    <cellStyle name="SAPBEXstdItem 3 5" xfId="0"/>
    <cellStyle name="SAPBEXstdItem 3 6" xfId="0"/>
    <cellStyle name="SAPBEXstdItem 4" xfId="0"/>
    <cellStyle name="SAPBEXstdItem 4 2" xfId="0"/>
    <cellStyle name="SAPBEXstdItem 4 3" xfId="0"/>
    <cellStyle name="SAPBEXstdItem 4 4" xfId="0"/>
    <cellStyle name="SAPBEXstdItem 4 5" xfId="0"/>
    <cellStyle name="SAPBEXstdItem 4 6" xfId="0"/>
    <cellStyle name="SAPBEXstdItem 5" xfId="0"/>
    <cellStyle name="SAPBEXstdItem 5 2" xfId="0"/>
    <cellStyle name="SAPBEXstdItem 5 3" xfId="0"/>
    <cellStyle name="SAPBEXstdItem 5 4" xfId="0"/>
    <cellStyle name="SAPBEXstdItem 5 5" xfId="0"/>
    <cellStyle name="SAPBEXstdItem 5 6" xfId="0"/>
    <cellStyle name="SAPBEXstdItem 6" xfId="0"/>
    <cellStyle name="SAPBEXstdItem 7" xfId="0"/>
    <cellStyle name="SAPBEXstdItem 8" xfId="0"/>
    <cellStyle name="SAPBEXstdItem 9" xfId="0"/>
    <cellStyle name="SAPBEXstdItem_Sheet2" xfId="0"/>
    <cellStyle name="SAPBEXstdItemX" xfId="0"/>
    <cellStyle name="SAPBEXstdItemX 10" xfId="0"/>
    <cellStyle name="SAPBEXstdItemX 2" xfId="0"/>
    <cellStyle name="SAPBEXstdItemX 2 2" xfId="0"/>
    <cellStyle name="SAPBEXstdItemX 2 3" xfId="0"/>
    <cellStyle name="SAPBEXstdItemX 2 4" xfId="0"/>
    <cellStyle name="SAPBEXstdItemX 2 5" xfId="0"/>
    <cellStyle name="SAPBEXstdItemX 2 6" xfId="0"/>
    <cellStyle name="SAPBEXstdItemX 3" xfId="0"/>
    <cellStyle name="SAPBEXstdItemX 3 2" xfId="0"/>
    <cellStyle name="SAPBEXstdItemX 3 3" xfId="0"/>
    <cellStyle name="SAPBEXstdItemX 3 4" xfId="0"/>
    <cellStyle name="SAPBEXstdItemX 3 5" xfId="0"/>
    <cellStyle name="SAPBEXstdItemX 3 6" xfId="0"/>
    <cellStyle name="SAPBEXstdItemX 4" xfId="0"/>
    <cellStyle name="SAPBEXstdItemX 4 2" xfId="0"/>
    <cellStyle name="SAPBEXstdItemX 4 3" xfId="0"/>
    <cellStyle name="SAPBEXstdItemX 4 4" xfId="0"/>
    <cellStyle name="SAPBEXstdItemX 4 5" xfId="0"/>
    <cellStyle name="SAPBEXstdItemX 4 6" xfId="0"/>
    <cellStyle name="SAPBEXstdItemX 5" xfId="0"/>
    <cellStyle name="SAPBEXstdItemX 5 2" xfId="0"/>
    <cellStyle name="SAPBEXstdItemX 5 3" xfId="0"/>
    <cellStyle name="SAPBEXstdItemX 5 4" xfId="0"/>
    <cellStyle name="SAPBEXstdItemX 5 5" xfId="0"/>
    <cellStyle name="SAPBEXstdItemX 5 6" xfId="0"/>
    <cellStyle name="SAPBEXstdItemX 6" xfId="0"/>
    <cellStyle name="SAPBEXstdItemX 7" xfId="0"/>
    <cellStyle name="SAPBEXstdItemX 8" xfId="0"/>
    <cellStyle name="SAPBEXstdItemX 9" xfId="0"/>
    <cellStyle name="SAPBEXstdItemX_Sheet2" xfId="0"/>
    <cellStyle name="SAPBEXtitle" xfId="0"/>
    <cellStyle name="SAPBEXtitle 10" xfId="0"/>
    <cellStyle name="SAPBEXtitle 11" xfId="0"/>
    <cellStyle name="SAPBEXtitle 2" xfId="0"/>
    <cellStyle name="SAPBEXtitle 2 2" xfId="0"/>
    <cellStyle name="SAPBEXtitle 2 3" xfId="0"/>
    <cellStyle name="SAPBEXtitle 2 4" xfId="0"/>
    <cellStyle name="SAPBEXtitle 2 5" xfId="0"/>
    <cellStyle name="SAPBEXtitle 2 6" xfId="0"/>
    <cellStyle name="SAPBEXtitle 2 7" xfId="0"/>
    <cellStyle name="SAPBEXtitle 3" xfId="0"/>
    <cellStyle name="SAPBEXtitle 3 2" xfId="0"/>
    <cellStyle name="SAPBEXtitle 3 3" xfId="0"/>
    <cellStyle name="SAPBEXtitle 3 4" xfId="0"/>
    <cellStyle name="SAPBEXtitle 3 5" xfId="0"/>
    <cellStyle name="SAPBEXtitle 3 6" xfId="0"/>
    <cellStyle name="SAPBEXtitle 4" xfId="0"/>
    <cellStyle name="SAPBEXtitle 4 2" xfId="0"/>
    <cellStyle name="SAPBEXtitle 4 3" xfId="0"/>
    <cellStyle name="SAPBEXtitle 4 4" xfId="0"/>
    <cellStyle name="SAPBEXtitle 4 5" xfId="0"/>
    <cellStyle name="SAPBEXtitle 4 6" xfId="0"/>
    <cellStyle name="SAPBEXtitle 5" xfId="0"/>
    <cellStyle name="SAPBEXtitle 5 2" xfId="0"/>
    <cellStyle name="SAPBEXtitle 5 3" xfId="0"/>
    <cellStyle name="SAPBEXtitle 5 4" xfId="0"/>
    <cellStyle name="SAPBEXtitle 5 5" xfId="0"/>
    <cellStyle name="SAPBEXtitle 5 6" xfId="0"/>
    <cellStyle name="SAPBEXtitle 6" xfId="0"/>
    <cellStyle name="SAPBEXtitle 7" xfId="0"/>
    <cellStyle name="SAPBEXtitle 8" xfId="0"/>
    <cellStyle name="SAPBEXtitle 9" xfId="0"/>
    <cellStyle name="SAPBEXtitle_Sheet2" xfId="0"/>
    <cellStyle name="SAPBEXundefined" xfId="0"/>
    <cellStyle name="SAPBEXundefined 10" xfId="0"/>
    <cellStyle name="SAPBEXundefined 11" xfId="0"/>
    <cellStyle name="SAPBEXundefined 2" xfId="0"/>
    <cellStyle name="SAPBEXundefined 2 2" xfId="0"/>
    <cellStyle name="SAPBEXundefined 2 3" xfId="0"/>
    <cellStyle name="SAPBEXundefined 2 4" xfId="0"/>
    <cellStyle name="SAPBEXundefined 2 5" xfId="0"/>
    <cellStyle name="SAPBEXundefined 2 6" xfId="0"/>
    <cellStyle name="SAPBEXundefined 2 7" xfId="0"/>
    <cellStyle name="SAPBEXundefined 3" xfId="0"/>
    <cellStyle name="SAPBEXundefined 3 2" xfId="0"/>
    <cellStyle name="SAPBEXundefined 3 3" xfId="0"/>
    <cellStyle name="SAPBEXundefined 3 4" xfId="0"/>
    <cellStyle name="SAPBEXundefined 3 5" xfId="0"/>
    <cellStyle name="SAPBEXundefined 3 6" xfId="0"/>
    <cellStyle name="SAPBEXundefined 4" xfId="0"/>
    <cellStyle name="SAPBEXundefined 4 2" xfId="0"/>
    <cellStyle name="SAPBEXundefined 4 3" xfId="0"/>
    <cellStyle name="SAPBEXundefined 4 4" xfId="0"/>
    <cellStyle name="SAPBEXundefined 4 5" xfId="0"/>
    <cellStyle name="SAPBEXundefined 4 6" xfId="0"/>
    <cellStyle name="SAPBEXundefined 5" xfId="0"/>
    <cellStyle name="SAPBEXundefined 5 2" xfId="0"/>
    <cellStyle name="SAPBEXundefined 5 3" xfId="0"/>
    <cellStyle name="SAPBEXundefined 5 4" xfId="0"/>
    <cellStyle name="SAPBEXundefined 5 5" xfId="0"/>
    <cellStyle name="SAPBEXundefined 5 6" xfId="0"/>
    <cellStyle name="SAPBEXundefined 6" xfId="0"/>
    <cellStyle name="SAPBEXundefined 7" xfId="0"/>
    <cellStyle name="SAPBEXundefined 8" xfId="0"/>
    <cellStyle name="SAPBEXundefined 9" xfId="0"/>
    <cellStyle name="SAPBEXundefined_Sheet2" xfId="0"/>
    <cellStyle name="SEM-BPS-headkey" xfId="0"/>
    <cellStyle name="SEM-BPS-key" xfId="0"/>
    <cellStyle name="Single Accounting" xfId="0"/>
    <cellStyle name="Standard_A" xfId="0"/>
    <cellStyle name="subhead" xfId="0"/>
    <cellStyle name="subhead 10" xfId="0"/>
    <cellStyle name="subhead 2" xfId="0"/>
    <cellStyle name="subhead 2 2" xfId="0"/>
    <cellStyle name="subhead 2 3" xfId="0"/>
    <cellStyle name="subhead 2 4" xfId="0"/>
    <cellStyle name="subhead 2 5" xfId="0"/>
    <cellStyle name="subhead 2 6" xfId="0"/>
    <cellStyle name="subhead 3" xfId="0"/>
    <cellStyle name="subhead 3 2" xfId="0"/>
    <cellStyle name="subhead 3 3" xfId="0"/>
    <cellStyle name="subhead 3 4" xfId="0"/>
    <cellStyle name="subhead 3 5" xfId="0"/>
    <cellStyle name="subhead 3 6" xfId="0"/>
    <cellStyle name="subhead 4" xfId="0"/>
    <cellStyle name="subhead 4 2" xfId="0"/>
    <cellStyle name="subhead 4 3" xfId="0"/>
    <cellStyle name="subhead 4 4" xfId="0"/>
    <cellStyle name="subhead 4 5" xfId="0"/>
    <cellStyle name="subhead 4 6" xfId="0"/>
    <cellStyle name="subhead 5" xfId="0"/>
    <cellStyle name="subhead 5 2" xfId="0"/>
    <cellStyle name="subhead 5 3" xfId="0"/>
    <cellStyle name="subhead 5 4" xfId="0"/>
    <cellStyle name="subhead 5 5" xfId="0"/>
    <cellStyle name="subhead 5 6" xfId="0"/>
    <cellStyle name="subhead 6" xfId="0"/>
    <cellStyle name="subhead 7" xfId="0"/>
    <cellStyle name="subhead 8" xfId="0"/>
    <cellStyle name="subhead 9" xfId="0"/>
    <cellStyle name="subhead_Sheet2" xfId="0"/>
    <cellStyle name="Subtotal" xfId="0"/>
    <cellStyle name="Table Head" xfId="0"/>
    <cellStyle name="Table Head Aligned" xfId="0"/>
    <cellStyle name="Table Head Blue" xfId="0"/>
    <cellStyle name="Table Head Green" xfId="0"/>
    <cellStyle name="Table Title" xfId="0"/>
    <cellStyle name="Table Units" xfId="0"/>
    <cellStyle name="Thousands" xfId="0"/>
    <cellStyle name="Tickmark" xfId="0"/>
    <cellStyle name="Times 10" xfId="0"/>
    <cellStyle name="Times 12" xfId="0"/>
    <cellStyle name="Times New Roman" xfId="0"/>
    <cellStyle name="Title" xfId="0"/>
    <cellStyle name="Title 2" xfId="0"/>
    <cellStyle name="Title 3" xfId="0"/>
    <cellStyle name="Total" xfId="0"/>
    <cellStyle name="Total 10" xfId="0"/>
    <cellStyle name="Total 11" xfId="0"/>
    <cellStyle name="Total 2" xfId="0"/>
    <cellStyle name="Total 2 2" xfId="0"/>
    <cellStyle name="Total 2 2 2" xfId="0"/>
    <cellStyle name="Total 2 3" xfId="0"/>
    <cellStyle name="Total 2 3 2" xfId="0"/>
    <cellStyle name="Total 2 4" xfId="0"/>
    <cellStyle name="Total 2 5" xfId="0"/>
    <cellStyle name="Total 2 6" xfId="0"/>
    <cellStyle name="Total 2 7" xfId="0"/>
    <cellStyle name="Total 3" xfId="0"/>
    <cellStyle name="Total 3 2" xfId="0"/>
    <cellStyle name="Total 3 3" xfId="0"/>
    <cellStyle name="Total 3 4" xfId="0"/>
    <cellStyle name="Total 3 5" xfId="0"/>
    <cellStyle name="Total 3 6" xfId="0"/>
    <cellStyle name="Total 3 7" xfId="0"/>
    <cellStyle name="Total 4" xfId="0"/>
    <cellStyle name="Total 4 2" xfId="0"/>
    <cellStyle name="Total 4 3" xfId="0"/>
    <cellStyle name="Total 4 4" xfId="0"/>
    <cellStyle name="Total 4 5" xfId="0"/>
    <cellStyle name="Total 4 6" xfId="0"/>
    <cellStyle name="Total 4 7" xfId="0"/>
    <cellStyle name="Total 5" xfId="0"/>
    <cellStyle name="Total 5 2" xfId="0"/>
    <cellStyle name="Total 5 3" xfId="0"/>
    <cellStyle name="Total 5 4" xfId="0"/>
    <cellStyle name="Total 5 5" xfId="0"/>
    <cellStyle name="Total 5 6" xfId="0"/>
    <cellStyle name="Total 6" xfId="0"/>
    <cellStyle name="Total 7" xfId="0"/>
    <cellStyle name="Total 8" xfId="0"/>
    <cellStyle name="Total 9" xfId="0"/>
    <cellStyle name="Unprotect" xfId="0"/>
    <cellStyle name="Virgule fixe" xfId="0"/>
    <cellStyle name="W?rung [0]_Aktenbewertung 1994" xfId="0"/>
    <cellStyle name="W?rung_Aktenbewertung 1994" xfId="0"/>
    <cellStyle name="Warning Text" xfId="0"/>
    <cellStyle name="Warning Text 2" xfId="0"/>
    <cellStyle name="wrap" xfId="0"/>
    <cellStyle name="Yen" xfId="0"/>
    <cellStyle name="æØè [0.00]_PRODUCT DETAIL Q1" xfId="0"/>
    <cellStyle name="æøè [0.00" xfId="0"/>
    <cellStyle name="æøè [0.00_각종자료" xfId="0"/>
    <cellStyle name="æøè_produ" xfId="0"/>
    <cellStyle name="êý [0.00]_pr" xfId="0"/>
    <cellStyle name="êý_product d" xfId="0"/>
    <cellStyle name="W?_BOOKSHIP" xfId="0"/>
    <cellStyle name="w_bookship" xfId="0"/>
    <cellStyle name="¹?ºð?²" xfId="0"/>
    <cellStyle name="¹eºÐA²_±aA¸" xfId="0"/>
    <cellStyle name="¹éºðà²" xfId="0"/>
    <cellStyle name="ÄÞ¸¶ [0]_97MBO (2)" xfId="0"/>
    <cellStyle name="ÄÞ¸¶ [0]_laroux" xfId="0"/>
    <cellStyle name="ÄÞ¸¶ [0]_laroux_1" xfId="0"/>
    <cellStyle name="ÄÞ¸¶ [0]_laroux_2" xfId="0"/>
    <cellStyle name="ÄÞ¸¶ [0]_laroux_3" xfId="0"/>
    <cellStyle name="ÄÞ¸¶ [0]_MBO96_1" xfId="0"/>
    <cellStyle name="ÄÞ¸¶ [0]_MBO_0" xfId="0"/>
    <cellStyle name="ÄÞ¸¶ [0]_Áõ±Ç Project" xfId="0"/>
    <cellStyle name="ÄÞ¸¶ [0]_ÇÒºÎ project" xfId="0"/>
    <cellStyle name="ÄÞ¸¶_97MBO" xfId="0"/>
    <cellStyle name="ÄÞ¸¶_97MBO (2)" xfId="0"/>
    <cellStyle name="ÄÞ¸¶_laroux" xfId="0"/>
    <cellStyle name="ÄÞ¸¶_laroux_1" xfId="0"/>
    <cellStyle name="ÄÞ¸¶_laroux_2" xfId="0"/>
    <cellStyle name="ÄÞ¸¶_laroux_3" xfId="0"/>
    <cellStyle name="ÄÞ¸¶_laroux_4" xfId="0"/>
    <cellStyle name="ÄÞ¸¶_MBO96_1" xfId="0"/>
    <cellStyle name="ÄÞ¸¶_MBO_0" xfId="0"/>
    <cellStyle name="ÄÞ¸¶_½ÂÀÎ¾÷Ã¼" xfId="0"/>
    <cellStyle name="ÄÞ¸¶_Á¦Ãâ¿ë" xfId="0"/>
    <cellStyle name="ÄÞ¸¶_Áõ±Ç Project" xfId="0"/>
    <cellStyle name="ÄÞ¸¶_ÇÒºÎ project" xfId="0"/>
    <cellStyle name="Äþ¸¶" xfId="0"/>
    <cellStyle name="Äþ¸¶ [0]" xfId="0"/>
    <cellStyle name="Äþ¸¶ [0]_20081Q_재무제표_R_7.8쫑(검증)" xfId="0"/>
    <cellStyle name="Äþ¸¶_¸åãâ" xfId="0"/>
    <cellStyle name="ÅëÈ­ [0]_97MBO" xfId="0"/>
    <cellStyle name="ÅëÈ­ [0]_97MBO (2)" xfId="0"/>
    <cellStyle name="ÅëÈ­ [0]_laroux" xfId="0"/>
    <cellStyle name="ÅëÈ­ [0]_laroux_1" xfId="0"/>
    <cellStyle name="ÅëÈ­ [0]_laroux_2" xfId="0"/>
    <cellStyle name="ÅëÈ­ [0]_laroux_3" xfId="0"/>
    <cellStyle name="ÅëÈ­ [0]_laroux_4" xfId="0"/>
    <cellStyle name="ÅëÈ­ [0]_laroux_5" xfId="0"/>
    <cellStyle name="ÅëÈ­ [0]_MBO96_1" xfId="0"/>
    <cellStyle name="ÅëÈ­ [0]_MBO_0" xfId="0"/>
    <cellStyle name="ÅëÈ­ [0]_¸ÅÃâ" xfId="0"/>
    <cellStyle name="ÅëÈ­ [0]_½ÂÀÎ¾÷Ã¼" xfId="0"/>
    <cellStyle name="ÅëÈ­ [0]_Áõ±Ç Project" xfId="0"/>
    <cellStyle name="ÅëÈ­ [0]_ÇÒºÎ project" xfId="0"/>
    <cellStyle name="ÅëÈ­_97MBO" xfId="0"/>
    <cellStyle name="ÅëÈ­_97MBO (2)" xfId="0"/>
    <cellStyle name="ÅëÈ­_laroux" xfId="0"/>
    <cellStyle name="ÅëÈ­_laroux_1" xfId="0"/>
    <cellStyle name="ÅëÈ­_laroux_2" xfId="0"/>
    <cellStyle name="ÅëÈ­_laroux_3" xfId="0"/>
    <cellStyle name="ÅëÈ­_laroux_4" xfId="0"/>
    <cellStyle name="ÅëÈ­_laroux_5" xfId="0"/>
    <cellStyle name="ÅëÈ­_MBO96_1" xfId="0"/>
    <cellStyle name="ÅëÈ­_MBO_0" xfId="0"/>
    <cellStyle name="ÅëÈ­_½ÂÀÎ¾÷Ã¼" xfId="0"/>
    <cellStyle name="ÅëÈ­_Á¦Ãâ¿ë" xfId="0"/>
    <cellStyle name="ÅëÈ­_Áõ±Ç Project" xfId="0"/>
    <cellStyle name="ÅëÈ­_ÇÒºÎ project" xfId="0"/>
    <cellStyle name="Åëè­" xfId="0"/>
    <cellStyle name="Åëè­ [0]" xfId="0"/>
    <cellStyle name="Åëè­_¸åãâ" xfId="0"/>
    <cellStyle name="Ç¥ÁØ_96_5¹é°îºñ¿ë" xfId="0"/>
    <cellStyle name="Ç¥ÁØ_laroux" xfId="0"/>
    <cellStyle name="Ç¥ÁØ_laroux_1" xfId="0"/>
    <cellStyle name="Ç¥ÁØ_laroux_2" xfId="0"/>
    <cellStyle name="Ç¥ÁØ_laroux_3" xfId="0"/>
    <cellStyle name="Ç¥ÁØ_laroux_4" xfId="0"/>
    <cellStyle name="Ç¥ÁØ_laroux_5" xfId="0"/>
    <cellStyle name="Ç¥ÁØ_Sheet1" xfId="0"/>
    <cellStyle name="Ç¥ÁØ_±¹¿Übal" xfId="0"/>
    <cellStyle name="Ç¥ÁØ_±¹¿ÜPL" xfId="0"/>
    <cellStyle name="Ç¥ÁØ_Á¦Ãâ¿ë" xfId="0"/>
    <cellStyle name="Ç¥áø" xfId="0"/>
    <cellStyle name="Ç¥áø_20081Q_재무제표_R_7.8쫑(검증)" xfId="0"/>
    <cellStyle name="þ_x001d_ð'&amp;Oy?Hy9_x0008__x000f__x0007_æ_x0007__x0007__x0001__x0001_" xfId="0"/>
    <cellStyle name="þ_x001d_ð'&amp;Oy?Hy9_x0008_E_x000c_￠&#13;_x0007__x0001__x0001_" xfId="0"/>
    <cellStyle name="Œ…?æ맖?e [0.00]_laroux" xfId="0"/>
    <cellStyle name="Œ…?æ맖?e_laroux" xfId="0"/>
    <cellStyle name="Ⅰ" xfId="0"/>
    <cellStyle name="Ⅰ_(11.02.28)_금감원요적립액 변경효과" xfId="0"/>
    <cellStyle name="Ⅰ_Fin Indicator" xfId="0"/>
    <cellStyle name="Ⅰ_※_1011 실질충당금_회계_기존_kpmg기준_12월결산_기존_60_V5.0(최종)" xfId="0"/>
    <cellStyle name="Ⅰ_각종자료" xfId="0"/>
    <cellStyle name="△서식" xfId="0"/>
    <cellStyle name="ハイパーリンク" xfId="0"/>
    <cellStyle name="一般_GARMENT STEP FORM HK" xfId="0"/>
    <cellStyle name="千分位[0]_GARMENT STEP FORM HK" xfId="0"/>
    <cellStyle name="千分位_GARMENT STEP FORM HK" xfId="0"/>
    <cellStyle name="咬訌裝?INCOM1" xfId="0"/>
    <cellStyle name="咬訌裝?INCOM1 2" xfId="0"/>
    <cellStyle name="咬訌裝?INCOM10" xfId="0"/>
    <cellStyle name="咬訌裝?INCOM10 2" xfId="0"/>
    <cellStyle name="咬訌裝?INCOM2" xfId="0"/>
    <cellStyle name="咬訌裝?INCOM2 2" xfId="0"/>
    <cellStyle name="咬訌裝?INCOM3" xfId="0"/>
    <cellStyle name="咬訌裝?INCOM3 2" xfId="0"/>
    <cellStyle name="咬訌裝?INCOM4" xfId="0"/>
    <cellStyle name="咬訌裝?INCOM4 2" xfId="0"/>
    <cellStyle name="咬訌裝?INCOM5" xfId="0"/>
    <cellStyle name="咬訌裝?INCOM5 2" xfId="0"/>
    <cellStyle name="咬訌裝?INCOM6" xfId="0"/>
    <cellStyle name="咬訌裝?INCOM6 2" xfId="0"/>
    <cellStyle name="咬訌裝?INCOM7" xfId="0"/>
    <cellStyle name="咬訌裝?INCOM7 2" xfId="0"/>
    <cellStyle name="咬訌裝?INCOM8" xfId="0"/>
    <cellStyle name="咬訌裝?INCOM8 2" xfId="0"/>
    <cellStyle name="咬訌裝?INCOM9" xfId="0"/>
    <cellStyle name="咬訌裝?INCOM9 2" xfId="0"/>
    <cellStyle name="咬訌裝?PRIB11" xfId="0"/>
    <cellStyle name="咬訌裝?PRIB11 2" xfId="0"/>
    <cellStyle name="咬訌裝?report-2 " xfId="0"/>
    <cellStyle name="桁?切り [0.00]_Hitachi M Report 0527 Fax Cover" xfId="0"/>
    <cellStyle name="桁?切り_Hitachi M Report 0527 Fax Cover" xfId="0"/>
    <cellStyle name="桁区切り [0.00]_Hitachi M Report 0527 Fax Cover" xfId="0"/>
    <cellStyle name="桁区切り_Hitachi M Report 0527 Fax Cover" xfId="0"/>
    <cellStyle name="標準_Akia(F）-8" xfId="0"/>
    <cellStyle name="表示済みのハイパーリンク" xfId="0"/>
    <cellStyle name="貨幣 [0]_GARMENT STEP FORM HK" xfId="0"/>
    <cellStyle name="貨幣_GARMENT STEP FORM HK" xfId="0"/>
    <cellStyle name="通貨 [0.00]_Hitachi M Report 0527 Fax Cover" xfId="0"/>
    <cellStyle name="通貨_February 99" xfId="0"/>
    <cellStyle name="钎霖_惫寇bal" xfId="0"/>
    <cellStyle name="강조색1 2" xfId="0"/>
    <cellStyle name="강조색1 2 10" xfId="0"/>
    <cellStyle name="강조색1 2 11" xfId="0"/>
    <cellStyle name="강조색1 2 12" xfId="0"/>
    <cellStyle name="강조색1 2 13" xfId="0"/>
    <cellStyle name="강조색1 2 2" xfId="0"/>
    <cellStyle name="강조색1 2 2 10" xfId="0"/>
    <cellStyle name="강조색1 2 2 11" xfId="0"/>
    <cellStyle name="강조색1 2 2 12" xfId="0"/>
    <cellStyle name="강조색1 2 2 13" xfId="0"/>
    <cellStyle name="강조색1 2 2 2" xfId="0"/>
    <cellStyle name="강조색1 2 2 2 2" xfId="0"/>
    <cellStyle name="강조색1 2 2 2 3" xfId="0"/>
    <cellStyle name="강조색1 2 2 2 4" xfId="0"/>
    <cellStyle name="강조색1 2 2 2 5" xfId="0"/>
    <cellStyle name="강조색1 2 2 2 6" xfId="0"/>
    <cellStyle name="강조색1 2 2 2 7" xfId="0"/>
    <cellStyle name="강조색1 2 2 2 8" xfId="0"/>
    <cellStyle name="강조색1 2 2 2_Sheet2" xfId="0"/>
    <cellStyle name="강조색1 2 2 3" xfId="0"/>
    <cellStyle name="강조색1 2 2 4" xfId="0"/>
    <cellStyle name="강조색1 2 2 5" xfId="0"/>
    <cellStyle name="강조색1 2 2 6" xfId="0"/>
    <cellStyle name="강조색1 2 2 7" xfId="0"/>
    <cellStyle name="강조색1 2 2 8" xfId="0"/>
    <cellStyle name="강조색1 2 2 9" xfId="0"/>
    <cellStyle name="강조색1 2 2_Sheet2" xfId="0"/>
    <cellStyle name="강조색1 2 3" xfId="0"/>
    <cellStyle name="강조색1 2 3 2" xfId="0"/>
    <cellStyle name="강조색1 2 3 3" xfId="0"/>
    <cellStyle name="강조색1 2 3 4" xfId="0"/>
    <cellStyle name="강조색1 2 3 5" xfId="0"/>
    <cellStyle name="강조색1 2 3 6" xfId="0"/>
    <cellStyle name="강조색1 2 3 7" xfId="0"/>
    <cellStyle name="강조색1 2 3 8" xfId="0"/>
    <cellStyle name="강조색1 2 3 9" xfId="0"/>
    <cellStyle name="강조색1 2 3_Sheet2" xfId="0"/>
    <cellStyle name="강조색1 2 4" xfId="0"/>
    <cellStyle name="강조색1 2 4 2" xfId="0"/>
    <cellStyle name="강조색1 2 5" xfId="0"/>
    <cellStyle name="강조색1 2 5 2" xfId="0"/>
    <cellStyle name="강조색1 2 6" xfId="0"/>
    <cellStyle name="강조색1 2 6 2" xfId="0"/>
    <cellStyle name="강조색1 2 6 3" xfId="0"/>
    <cellStyle name="강조색1 2 6 4" xfId="0"/>
    <cellStyle name="강조색1 2 7" xfId="0"/>
    <cellStyle name="강조색1 2 7 2" xfId="0"/>
    <cellStyle name="강조색1 2 8" xfId="0"/>
    <cellStyle name="강조색1 2 9" xfId="0"/>
    <cellStyle name="강조색1 2_(안성)-(공판도매분사)_월별수지예산" xfId="0"/>
    <cellStyle name="강조색1 3" xfId="0"/>
    <cellStyle name="강조색1 3 10" xfId="0"/>
    <cellStyle name="강조색1 3 11" xfId="0"/>
    <cellStyle name="강조색1 3 12" xfId="0"/>
    <cellStyle name="강조색1 3 2" xfId="0"/>
    <cellStyle name="강조색1 3 2 2" xfId="0"/>
    <cellStyle name="강조색1 3 2 3" xfId="0"/>
    <cellStyle name="강조색1 3 2 4" xfId="0"/>
    <cellStyle name="강조색1 3 2 5" xfId="0"/>
    <cellStyle name="강조색1 3 2 6" xfId="0"/>
    <cellStyle name="강조색1 3 2 7" xfId="0"/>
    <cellStyle name="강조색1 3 2 8" xfId="0"/>
    <cellStyle name="강조색1 3 2 9" xfId="0"/>
    <cellStyle name="강조색1 3 2_Sheet2" xfId="0"/>
    <cellStyle name="강조색1 3 3" xfId="0"/>
    <cellStyle name="강조색1 3 3 2" xfId="0"/>
    <cellStyle name="강조색1 3 4" xfId="0"/>
    <cellStyle name="강조색1 3 4 2" xfId="0"/>
    <cellStyle name="강조색1 3 5" xfId="0"/>
    <cellStyle name="강조색1 3 5 2" xfId="0"/>
    <cellStyle name="강조색1 3 6" xfId="0"/>
    <cellStyle name="강조색1 3 6 2" xfId="0"/>
    <cellStyle name="강조색1 3 6 3" xfId="0"/>
    <cellStyle name="강조색1 3 7" xfId="0"/>
    <cellStyle name="강조색1 3 7 2" xfId="0"/>
    <cellStyle name="강조색1 3 8" xfId="0"/>
    <cellStyle name="강조색1 3 9" xfId="0"/>
    <cellStyle name="강조색1 3_(안성)-(공판도매분사)_월별수지예산" xfId="0"/>
    <cellStyle name="강조색1 4" xfId="0"/>
    <cellStyle name="강조색1 4 2" xfId="0"/>
    <cellStyle name="강조색1 4 3" xfId="0"/>
    <cellStyle name="강조색1 4 4" xfId="0"/>
    <cellStyle name="강조색1 4 5" xfId="0"/>
    <cellStyle name="강조색1 4 6" xfId="0"/>
    <cellStyle name="강조색1 4_(안성)-(공판도매분사)_월별수지예산" xfId="0"/>
    <cellStyle name="강조색1 5" xfId="0"/>
    <cellStyle name="강조색1 5 2" xfId="0"/>
    <cellStyle name="강조색1 5 3" xfId="0"/>
    <cellStyle name="강조색1 5 4" xfId="0"/>
    <cellStyle name="강조색1 5 5" xfId="0"/>
    <cellStyle name="강조색1 5 6" xfId="0"/>
    <cellStyle name="강조색1 5_(안성)-(공판도매분사)_월별수지예산" xfId="0"/>
    <cellStyle name="강조색1 6" xfId="0"/>
    <cellStyle name="강조색1 6 2" xfId="0"/>
    <cellStyle name="강조색1 7" xfId="0"/>
    <cellStyle name="강조색2 2" xfId="0"/>
    <cellStyle name="강조색2 2 10" xfId="0"/>
    <cellStyle name="강조색2 2 11" xfId="0"/>
    <cellStyle name="강조색2 2 12" xfId="0"/>
    <cellStyle name="강조색2 2 13" xfId="0"/>
    <cellStyle name="강조색2 2 2" xfId="0"/>
    <cellStyle name="강조색2 2 2 10" xfId="0"/>
    <cellStyle name="강조색2 2 2 11" xfId="0"/>
    <cellStyle name="강조색2 2 2 12" xfId="0"/>
    <cellStyle name="강조색2 2 2 13" xfId="0"/>
    <cellStyle name="강조색2 2 2 2" xfId="0"/>
    <cellStyle name="강조색2 2 2 2 2" xfId="0"/>
    <cellStyle name="강조색2 2 2 2 3" xfId="0"/>
    <cellStyle name="강조색2 2 2 2 4" xfId="0"/>
    <cellStyle name="강조색2 2 2 2 5" xfId="0"/>
    <cellStyle name="강조색2 2 2 2 6" xfId="0"/>
    <cellStyle name="강조색2 2 2 2 7" xfId="0"/>
    <cellStyle name="강조색2 2 2 2 8" xfId="0"/>
    <cellStyle name="강조색2 2 2 2_Sheet2" xfId="0"/>
    <cellStyle name="강조색2 2 2 3" xfId="0"/>
    <cellStyle name="강조색2 2 2 4" xfId="0"/>
    <cellStyle name="강조색2 2 2 5" xfId="0"/>
    <cellStyle name="강조색2 2 2 6" xfId="0"/>
    <cellStyle name="강조색2 2 2 7" xfId="0"/>
    <cellStyle name="강조색2 2 2 8" xfId="0"/>
    <cellStyle name="강조색2 2 2 9" xfId="0"/>
    <cellStyle name="강조색2 2 2_Sheet2" xfId="0"/>
    <cellStyle name="강조색2 2 3" xfId="0"/>
    <cellStyle name="강조색2 2 3 2" xfId="0"/>
    <cellStyle name="강조색2 2 3 3" xfId="0"/>
    <cellStyle name="강조색2 2 3 4" xfId="0"/>
    <cellStyle name="강조색2 2 3 5" xfId="0"/>
    <cellStyle name="강조색2 2 3 6" xfId="0"/>
    <cellStyle name="강조색2 2 3 7" xfId="0"/>
    <cellStyle name="강조색2 2 3 8" xfId="0"/>
    <cellStyle name="강조색2 2 3 9" xfId="0"/>
    <cellStyle name="강조색2 2 3_Sheet2" xfId="0"/>
    <cellStyle name="강조색2 2 4" xfId="0"/>
    <cellStyle name="강조색2 2 4 2" xfId="0"/>
    <cellStyle name="강조색2 2 5" xfId="0"/>
    <cellStyle name="강조색2 2 5 2" xfId="0"/>
    <cellStyle name="강조색2 2 6" xfId="0"/>
    <cellStyle name="강조색2 2 6 2" xfId="0"/>
    <cellStyle name="강조색2 2 6 3" xfId="0"/>
    <cellStyle name="강조색2 2 6 4" xfId="0"/>
    <cellStyle name="강조색2 2 7" xfId="0"/>
    <cellStyle name="강조색2 2 7 2" xfId="0"/>
    <cellStyle name="강조색2 2 8" xfId="0"/>
    <cellStyle name="강조색2 2 9" xfId="0"/>
    <cellStyle name="강조색2 2_(안성)-(공판도매분사)_월별수지예산" xfId="0"/>
    <cellStyle name="강조색2 3" xfId="0"/>
    <cellStyle name="강조색2 3 10" xfId="0"/>
    <cellStyle name="강조색2 3 11" xfId="0"/>
    <cellStyle name="강조색2 3 12" xfId="0"/>
    <cellStyle name="강조색2 3 2" xfId="0"/>
    <cellStyle name="강조색2 3 2 2" xfId="0"/>
    <cellStyle name="강조색2 3 2 3" xfId="0"/>
    <cellStyle name="강조색2 3 2 4" xfId="0"/>
    <cellStyle name="강조색2 3 2 5" xfId="0"/>
    <cellStyle name="강조색2 3 2 6" xfId="0"/>
    <cellStyle name="강조색2 3 2 7" xfId="0"/>
    <cellStyle name="강조색2 3 2 8" xfId="0"/>
    <cellStyle name="강조색2 3 2 9" xfId="0"/>
    <cellStyle name="강조색2 3 2_Sheet2" xfId="0"/>
    <cellStyle name="강조색2 3 3" xfId="0"/>
    <cellStyle name="강조색2 3 3 2" xfId="0"/>
    <cellStyle name="강조색2 3 4" xfId="0"/>
    <cellStyle name="강조색2 3 4 2" xfId="0"/>
    <cellStyle name="강조색2 3 5" xfId="0"/>
    <cellStyle name="강조색2 3 5 2" xfId="0"/>
    <cellStyle name="강조색2 3 6" xfId="0"/>
    <cellStyle name="강조색2 3 6 2" xfId="0"/>
    <cellStyle name="강조색2 3 6 3" xfId="0"/>
    <cellStyle name="강조색2 3 7" xfId="0"/>
    <cellStyle name="강조색2 3 7 2" xfId="0"/>
    <cellStyle name="강조색2 3 8" xfId="0"/>
    <cellStyle name="강조색2 3 9" xfId="0"/>
    <cellStyle name="강조색2 3_(안성)-(공판도매분사)_월별수지예산" xfId="0"/>
    <cellStyle name="강조색2 4" xfId="0"/>
    <cellStyle name="강조색2 4 2" xfId="0"/>
    <cellStyle name="강조색2 4 3" xfId="0"/>
    <cellStyle name="강조색2 4 4" xfId="0"/>
    <cellStyle name="강조색2 4 5" xfId="0"/>
    <cellStyle name="강조색2 4 6" xfId="0"/>
    <cellStyle name="강조색2 4_(안성)-(공판도매분사)_월별수지예산" xfId="0"/>
    <cellStyle name="강조색2 5" xfId="0"/>
    <cellStyle name="강조색2 5 2" xfId="0"/>
    <cellStyle name="강조색2 5 3" xfId="0"/>
    <cellStyle name="강조색2 5 4" xfId="0"/>
    <cellStyle name="강조색2 5 5" xfId="0"/>
    <cellStyle name="강조색2 5 6" xfId="0"/>
    <cellStyle name="강조색2 5_(안성)-(공판도매분사)_월별수지예산" xfId="0"/>
    <cellStyle name="강조색2 6" xfId="0"/>
    <cellStyle name="강조색2 6 2" xfId="0"/>
    <cellStyle name="강조색2 7" xfId="0"/>
    <cellStyle name="강조색3 2" xfId="0"/>
    <cellStyle name="강조색3 2 10" xfId="0"/>
    <cellStyle name="강조색3 2 11" xfId="0"/>
    <cellStyle name="강조색3 2 12" xfId="0"/>
    <cellStyle name="강조색3 2 13" xfId="0"/>
    <cellStyle name="강조색3 2 2" xfId="0"/>
    <cellStyle name="강조색3 2 2 10" xfId="0"/>
    <cellStyle name="강조색3 2 2 11" xfId="0"/>
    <cellStyle name="강조색3 2 2 12" xfId="0"/>
    <cellStyle name="강조색3 2 2 13" xfId="0"/>
    <cellStyle name="강조색3 2 2 2" xfId="0"/>
    <cellStyle name="강조색3 2 2 2 2" xfId="0"/>
    <cellStyle name="강조색3 2 2 2 3" xfId="0"/>
    <cellStyle name="강조색3 2 2 2 4" xfId="0"/>
    <cellStyle name="강조색3 2 2 2 5" xfId="0"/>
    <cellStyle name="강조색3 2 2 2 6" xfId="0"/>
    <cellStyle name="강조색3 2 2 2 7" xfId="0"/>
    <cellStyle name="강조색3 2 2 2 8" xfId="0"/>
    <cellStyle name="강조색3 2 2 2_Sheet2" xfId="0"/>
    <cellStyle name="강조색3 2 2 3" xfId="0"/>
    <cellStyle name="강조색3 2 2 4" xfId="0"/>
    <cellStyle name="강조색3 2 2 5" xfId="0"/>
    <cellStyle name="강조색3 2 2 6" xfId="0"/>
    <cellStyle name="강조색3 2 2 7" xfId="0"/>
    <cellStyle name="강조색3 2 2 8" xfId="0"/>
    <cellStyle name="강조색3 2 2 9" xfId="0"/>
    <cellStyle name="강조색3 2 2_Sheet2" xfId="0"/>
    <cellStyle name="강조색3 2 3" xfId="0"/>
    <cellStyle name="강조색3 2 3 2" xfId="0"/>
    <cellStyle name="강조색3 2 3 3" xfId="0"/>
    <cellStyle name="강조색3 2 3 4" xfId="0"/>
    <cellStyle name="강조색3 2 3 5" xfId="0"/>
    <cellStyle name="강조색3 2 3 6" xfId="0"/>
    <cellStyle name="강조색3 2 3 7" xfId="0"/>
    <cellStyle name="강조색3 2 3 8" xfId="0"/>
    <cellStyle name="강조색3 2 3 9" xfId="0"/>
    <cellStyle name="강조색3 2 3_Sheet2" xfId="0"/>
    <cellStyle name="강조색3 2 4" xfId="0"/>
    <cellStyle name="강조색3 2 4 2" xfId="0"/>
    <cellStyle name="강조색3 2 5" xfId="0"/>
    <cellStyle name="강조색3 2 5 2" xfId="0"/>
    <cellStyle name="강조색3 2 6" xfId="0"/>
    <cellStyle name="강조색3 2 6 2" xfId="0"/>
    <cellStyle name="강조색3 2 6 3" xfId="0"/>
    <cellStyle name="강조색3 2 6 4" xfId="0"/>
    <cellStyle name="강조색3 2 7" xfId="0"/>
    <cellStyle name="강조색3 2 7 2" xfId="0"/>
    <cellStyle name="강조색3 2 8" xfId="0"/>
    <cellStyle name="강조색3 2 9" xfId="0"/>
    <cellStyle name="강조색3 2_(안성)-(공판도매분사)_월별수지예산" xfId="0"/>
    <cellStyle name="강조색3 3" xfId="0"/>
    <cellStyle name="강조색3 3 10" xfId="0"/>
    <cellStyle name="강조색3 3 11" xfId="0"/>
    <cellStyle name="강조색3 3 12" xfId="0"/>
    <cellStyle name="강조색3 3 2" xfId="0"/>
    <cellStyle name="강조색3 3 2 2" xfId="0"/>
    <cellStyle name="강조색3 3 2 3" xfId="0"/>
    <cellStyle name="강조색3 3 2 4" xfId="0"/>
    <cellStyle name="강조색3 3 2 5" xfId="0"/>
    <cellStyle name="강조색3 3 2 6" xfId="0"/>
    <cellStyle name="강조색3 3 2 7" xfId="0"/>
    <cellStyle name="강조색3 3 2 8" xfId="0"/>
    <cellStyle name="강조색3 3 2 9" xfId="0"/>
    <cellStyle name="강조색3 3 2_Sheet2" xfId="0"/>
    <cellStyle name="강조색3 3 3" xfId="0"/>
    <cellStyle name="강조색3 3 3 2" xfId="0"/>
    <cellStyle name="강조색3 3 4" xfId="0"/>
    <cellStyle name="강조색3 3 4 2" xfId="0"/>
    <cellStyle name="강조색3 3 5" xfId="0"/>
    <cellStyle name="강조색3 3 5 2" xfId="0"/>
    <cellStyle name="강조색3 3 6" xfId="0"/>
    <cellStyle name="강조색3 3 6 2" xfId="0"/>
    <cellStyle name="강조색3 3 6 3" xfId="0"/>
    <cellStyle name="강조색3 3 7" xfId="0"/>
    <cellStyle name="강조색3 3 7 2" xfId="0"/>
    <cellStyle name="강조색3 3 8" xfId="0"/>
    <cellStyle name="강조색3 3 9" xfId="0"/>
    <cellStyle name="강조색3 3_(안성)-(공판도매분사)_월별수지예산" xfId="0"/>
    <cellStyle name="강조색3 4" xfId="0"/>
    <cellStyle name="강조색3 4 2" xfId="0"/>
    <cellStyle name="강조색3 4 3" xfId="0"/>
    <cellStyle name="강조색3 4 4" xfId="0"/>
    <cellStyle name="강조색3 4 5" xfId="0"/>
    <cellStyle name="강조색3 4 6" xfId="0"/>
    <cellStyle name="강조색3 4_(안성)-(공판도매분사)_월별수지예산" xfId="0"/>
    <cellStyle name="강조색3 5" xfId="0"/>
    <cellStyle name="강조색3 5 2" xfId="0"/>
    <cellStyle name="강조색3 5 3" xfId="0"/>
    <cellStyle name="강조색3 5 4" xfId="0"/>
    <cellStyle name="강조색3 5 5" xfId="0"/>
    <cellStyle name="강조색3 5 6" xfId="0"/>
    <cellStyle name="강조색3 5_(안성)-(공판도매분사)_월별수지예산" xfId="0"/>
    <cellStyle name="강조색3 6" xfId="0"/>
    <cellStyle name="강조색3 6 2" xfId="0"/>
    <cellStyle name="강조색3 7" xfId="0"/>
    <cellStyle name="강조색4 2" xfId="0"/>
    <cellStyle name="강조색4 2 10" xfId="0"/>
    <cellStyle name="강조색4 2 11" xfId="0"/>
    <cellStyle name="강조색4 2 12" xfId="0"/>
    <cellStyle name="강조색4 2 13" xfId="0"/>
    <cellStyle name="강조색4 2 2" xfId="0"/>
    <cellStyle name="강조색4 2 2 10" xfId="0"/>
    <cellStyle name="강조색4 2 2 11" xfId="0"/>
    <cellStyle name="강조색4 2 2 12" xfId="0"/>
    <cellStyle name="강조색4 2 2 13" xfId="0"/>
    <cellStyle name="강조색4 2 2 2" xfId="0"/>
    <cellStyle name="강조색4 2 2 2 2" xfId="0"/>
    <cellStyle name="강조색4 2 2 2 3" xfId="0"/>
    <cellStyle name="강조색4 2 2 2 4" xfId="0"/>
    <cellStyle name="강조색4 2 2 2 5" xfId="0"/>
    <cellStyle name="강조색4 2 2 2 6" xfId="0"/>
    <cellStyle name="강조색4 2 2 2 7" xfId="0"/>
    <cellStyle name="강조색4 2 2 2 8" xfId="0"/>
    <cellStyle name="강조색4 2 2 2_Sheet2" xfId="0"/>
    <cellStyle name="강조색4 2 2 3" xfId="0"/>
    <cellStyle name="강조색4 2 2 4" xfId="0"/>
    <cellStyle name="강조색4 2 2 5" xfId="0"/>
    <cellStyle name="강조색4 2 2 6" xfId="0"/>
    <cellStyle name="강조색4 2 2 7" xfId="0"/>
    <cellStyle name="강조색4 2 2 8" xfId="0"/>
    <cellStyle name="강조색4 2 2 9" xfId="0"/>
    <cellStyle name="강조색4 2 2_Sheet2" xfId="0"/>
    <cellStyle name="강조색4 2 3" xfId="0"/>
    <cellStyle name="강조색4 2 3 2" xfId="0"/>
    <cellStyle name="강조색4 2 3 3" xfId="0"/>
    <cellStyle name="강조색4 2 3 4" xfId="0"/>
    <cellStyle name="강조색4 2 3 5" xfId="0"/>
    <cellStyle name="강조색4 2 3 6" xfId="0"/>
    <cellStyle name="강조색4 2 3 7" xfId="0"/>
    <cellStyle name="강조색4 2 3 8" xfId="0"/>
    <cellStyle name="강조색4 2 3 9" xfId="0"/>
    <cellStyle name="강조색4 2 3_Sheet2" xfId="0"/>
    <cellStyle name="강조색4 2 4" xfId="0"/>
    <cellStyle name="강조색4 2 4 2" xfId="0"/>
    <cellStyle name="강조색4 2 5" xfId="0"/>
    <cellStyle name="강조색4 2 5 2" xfId="0"/>
    <cellStyle name="강조색4 2 6" xfId="0"/>
    <cellStyle name="강조색4 2 6 2" xfId="0"/>
    <cellStyle name="강조색4 2 6 3" xfId="0"/>
    <cellStyle name="강조색4 2 6 4" xfId="0"/>
    <cellStyle name="강조색4 2 7" xfId="0"/>
    <cellStyle name="강조색4 2 7 2" xfId="0"/>
    <cellStyle name="강조색4 2 8" xfId="0"/>
    <cellStyle name="강조색4 2 9" xfId="0"/>
    <cellStyle name="강조색4 2_(안성)-(공판도매분사)_월별수지예산" xfId="0"/>
    <cellStyle name="강조색4 3" xfId="0"/>
    <cellStyle name="강조색4 3 10" xfId="0"/>
    <cellStyle name="강조색4 3 11" xfId="0"/>
    <cellStyle name="강조색4 3 12" xfId="0"/>
    <cellStyle name="강조색4 3 2" xfId="0"/>
    <cellStyle name="강조색4 3 2 2" xfId="0"/>
    <cellStyle name="강조색4 3 2 3" xfId="0"/>
    <cellStyle name="강조색4 3 2 4" xfId="0"/>
    <cellStyle name="강조색4 3 2 5" xfId="0"/>
    <cellStyle name="강조색4 3 2 6" xfId="0"/>
    <cellStyle name="강조색4 3 2 7" xfId="0"/>
    <cellStyle name="강조색4 3 2 8" xfId="0"/>
    <cellStyle name="강조색4 3 2 9" xfId="0"/>
    <cellStyle name="강조색4 3 2_Sheet2" xfId="0"/>
    <cellStyle name="강조색4 3 3" xfId="0"/>
    <cellStyle name="강조색4 3 3 2" xfId="0"/>
    <cellStyle name="강조색4 3 4" xfId="0"/>
    <cellStyle name="강조색4 3 4 2" xfId="0"/>
    <cellStyle name="강조색4 3 5" xfId="0"/>
    <cellStyle name="강조색4 3 5 2" xfId="0"/>
    <cellStyle name="강조색4 3 6" xfId="0"/>
    <cellStyle name="강조색4 3 6 2" xfId="0"/>
    <cellStyle name="강조색4 3 6 3" xfId="0"/>
    <cellStyle name="강조색4 3 7" xfId="0"/>
    <cellStyle name="강조색4 3 7 2" xfId="0"/>
    <cellStyle name="강조색4 3 8" xfId="0"/>
    <cellStyle name="강조색4 3 9" xfId="0"/>
    <cellStyle name="강조색4 3_(안성)-(공판도매분사)_월별수지예산" xfId="0"/>
    <cellStyle name="강조색4 4" xfId="0"/>
    <cellStyle name="강조색4 4 2" xfId="0"/>
    <cellStyle name="강조색4 4 3" xfId="0"/>
    <cellStyle name="강조색4 4 4" xfId="0"/>
    <cellStyle name="강조색4 4 5" xfId="0"/>
    <cellStyle name="강조색4 4 6" xfId="0"/>
    <cellStyle name="강조색4 4_(안성)-(공판도매분사)_월별수지예산" xfId="0"/>
    <cellStyle name="강조색4 5" xfId="0"/>
    <cellStyle name="강조색4 5 2" xfId="0"/>
    <cellStyle name="강조색4 5 3" xfId="0"/>
    <cellStyle name="강조색4 5 4" xfId="0"/>
    <cellStyle name="강조색4 5 5" xfId="0"/>
    <cellStyle name="강조색4 5 6" xfId="0"/>
    <cellStyle name="강조색4 5_(안성)-(공판도매분사)_월별수지예산" xfId="0"/>
    <cellStyle name="강조색4 6" xfId="0"/>
    <cellStyle name="강조색4 6 2" xfId="0"/>
    <cellStyle name="강조색4 7" xfId="0"/>
    <cellStyle name="강조색5 2" xfId="0"/>
    <cellStyle name="강조색5 2 10" xfId="0"/>
    <cellStyle name="강조색5 2 11" xfId="0"/>
    <cellStyle name="강조색5 2 12" xfId="0"/>
    <cellStyle name="강조색5 2 13" xfId="0"/>
    <cellStyle name="강조색5 2 2" xfId="0"/>
    <cellStyle name="강조색5 2 2 10" xfId="0"/>
    <cellStyle name="강조색5 2 2 11" xfId="0"/>
    <cellStyle name="강조색5 2 2 12" xfId="0"/>
    <cellStyle name="강조색5 2 2 13" xfId="0"/>
    <cellStyle name="강조색5 2 2 2" xfId="0"/>
    <cellStyle name="강조색5 2 2 2 2" xfId="0"/>
    <cellStyle name="강조색5 2 2 2 3" xfId="0"/>
    <cellStyle name="강조색5 2 2 2 4" xfId="0"/>
    <cellStyle name="강조색5 2 2 2 5" xfId="0"/>
    <cellStyle name="강조색5 2 2 2 6" xfId="0"/>
    <cellStyle name="강조색5 2 2 2 7" xfId="0"/>
    <cellStyle name="강조색5 2 2 2 8" xfId="0"/>
    <cellStyle name="강조색5 2 2 2_Sheet2" xfId="0"/>
    <cellStyle name="강조색5 2 2 3" xfId="0"/>
    <cellStyle name="강조색5 2 2 4" xfId="0"/>
    <cellStyle name="강조색5 2 2 5" xfId="0"/>
    <cellStyle name="강조색5 2 2 6" xfId="0"/>
    <cellStyle name="강조색5 2 2 7" xfId="0"/>
    <cellStyle name="강조색5 2 2 8" xfId="0"/>
    <cellStyle name="강조색5 2 2 9" xfId="0"/>
    <cellStyle name="강조색5 2 2_Sheet2" xfId="0"/>
    <cellStyle name="강조색5 2 3" xfId="0"/>
    <cellStyle name="강조색5 2 3 2" xfId="0"/>
    <cellStyle name="강조색5 2 3 3" xfId="0"/>
    <cellStyle name="강조색5 2 3 4" xfId="0"/>
    <cellStyle name="강조색5 2 3 5" xfId="0"/>
    <cellStyle name="강조색5 2 3 6" xfId="0"/>
    <cellStyle name="강조색5 2 3 7" xfId="0"/>
    <cellStyle name="강조색5 2 3 8" xfId="0"/>
    <cellStyle name="강조색5 2 3 9" xfId="0"/>
    <cellStyle name="강조색5 2 3_Sheet2" xfId="0"/>
    <cellStyle name="강조색5 2 4" xfId="0"/>
    <cellStyle name="강조색5 2 4 2" xfId="0"/>
    <cellStyle name="강조색5 2 5" xfId="0"/>
    <cellStyle name="강조색5 2 5 2" xfId="0"/>
    <cellStyle name="강조색5 2 6" xfId="0"/>
    <cellStyle name="강조색5 2 6 2" xfId="0"/>
    <cellStyle name="강조색5 2 7" xfId="0"/>
    <cellStyle name="강조색5 2 8" xfId="0"/>
    <cellStyle name="강조색5 2 9" xfId="0"/>
    <cellStyle name="강조색5 2_(안성)-(공판도매분사)_월별수지예산" xfId="0"/>
    <cellStyle name="강조색5 3" xfId="0"/>
    <cellStyle name="강조색5 3 10" xfId="0"/>
    <cellStyle name="강조색5 3 11" xfId="0"/>
    <cellStyle name="강조색5 3 12" xfId="0"/>
    <cellStyle name="강조색5 3 2" xfId="0"/>
    <cellStyle name="강조색5 3 2 2" xfId="0"/>
    <cellStyle name="강조색5 3 2 3" xfId="0"/>
    <cellStyle name="강조색5 3 2 4" xfId="0"/>
    <cellStyle name="강조색5 3 2 5" xfId="0"/>
    <cellStyle name="강조색5 3 2 6" xfId="0"/>
    <cellStyle name="강조색5 3 2 7" xfId="0"/>
    <cellStyle name="강조색5 3 2 8" xfId="0"/>
    <cellStyle name="강조색5 3 2 9" xfId="0"/>
    <cellStyle name="강조색5 3 2_Sheet2" xfId="0"/>
    <cellStyle name="강조색5 3 3" xfId="0"/>
    <cellStyle name="강조색5 3 3 2" xfId="0"/>
    <cellStyle name="강조색5 3 4" xfId="0"/>
    <cellStyle name="강조색5 3 4 2" xfId="0"/>
    <cellStyle name="강조색5 3 5" xfId="0"/>
    <cellStyle name="강조색5 3 5 2" xfId="0"/>
    <cellStyle name="강조색5 3 6" xfId="0"/>
    <cellStyle name="강조색5 3 7" xfId="0"/>
    <cellStyle name="강조색5 3 8" xfId="0"/>
    <cellStyle name="강조색5 3 9" xfId="0"/>
    <cellStyle name="강조색5 3_(안성)-(공판도매분사)_월별수지예산" xfId="0"/>
    <cellStyle name="강조색5 4" xfId="0"/>
    <cellStyle name="강조색5 4 2" xfId="0"/>
    <cellStyle name="강조색5 4 3" xfId="0"/>
    <cellStyle name="강조색5 4 4" xfId="0"/>
    <cellStyle name="강조색5 4 5" xfId="0"/>
    <cellStyle name="강조색5 4 6" xfId="0"/>
    <cellStyle name="강조색5 4_(안성)-(공판도매분사)_월별수지예산" xfId="0"/>
    <cellStyle name="강조색5 5" xfId="0"/>
    <cellStyle name="강조색5 5 2" xfId="0"/>
    <cellStyle name="강조색5 5 3" xfId="0"/>
    <cellStyle name="강조색5 5 4" xfId="0"/>
    <cellStyle name="강조색5 5 5" xfId="0"/>
    <cellStyle name="강조색5 5 6" xfId="0"/>
    <cellStyle name="강조색5 5_(안성)-(공판도매분사)_월별수지예산" xfId="0"/>
    <cellStyle name="강조색5 6" xfId="0"/>
    <cellStyle name="강조색5 6 2" xfId="0"/>
    <cellStyle name="강조색5 7" xfId="0"/>
    <cellStyle name="강조색6 2" xfId="0"/>
    <cellStyle name="강조색6 2 10" xfId="0"/>
    <cellStyle name="강조색6 2 11" xfId="0"/>
    <cellStyle name="강조색6 2 12" xfId="0"/>
    <cellStyle name="강조색6 2 13" xfId="0"/>
    <cellStyle name="강조색6 2 2" xfId="0"/>
    <cellStyle name="강조색6 2 2 10" xfId="0"/>
    <cellStyle name="강조색6 2 2 11" xfId="0"/>
    <cellStyle name="강조색6 2 2 12" xfId="0"/>
    <cellStyle name="강조색6 2 2 13" xfId="0"/>
    <cellStyle name="강조색6 2 2 2" xfId="0"/>
    <cellStyle name="강조색6 2 2 2 2" xfId="0"/>
    <cellStyle name="강조색6 2 2 2 3" xfId="0"/>
    <cellStyle name="강조색6 2 2 2 4" xfId="0"/>
    <cellStyle name="강조색6 2 2 2 5" xfId="0"/>
    <cellStyle name="강조색6 2 2 2 6" xfId="0"/>
    <cellStyle name="강조색6 2 2 2 7" xfId="0"/>
    <cellStyle name="강조색6 2 2 2 8" xfId="0"/>
    <cellStyle name="강조색6 2 2 2_Sheet2" xfId="0"/>
    <cellStyle name="강조색6 2 2 3" xfId="0"/>
    <cellStyle name="강조색6 2 2 4" xfId="0"/>
    <cellStyle name="강조색6 2 2 5" xfId="0"/>
    <cellStyle name="강조색6 2 2 6" xfId="0"/>
    <cellStyle name="강조색6 2 2 7" xfId="0"/>
    <cellStyle name="강조색6 2 2 8" xfId="0"/>
    <cellStyle name="강조색6 2 2 9" xfId="0"/>
    <cellStyle name="강조색6 2 2_Sheet2" xfId="0"/>
    <cellStyle name="강조색6 2 3" xfId="0"/>
    <cellStyle name="강조색6 2 3 2" xfId="0"/>
    <cellStyle name="강조색6 2 3 3" xfId="0"/>
    <cellStyle name="강조색6 2 3 4" xfId="0"/>
    <cellStyle name="강조색6 2 3 5" xfId="0"/>
    <cellStyle name="강조색6 2 3 6" xfId="0"/>
    <cellStyle name="강조색6 2 3 7" xfId="0"/>
    <cellStyle name="강조색6 2 3 8" xfId="0"/>
    <cellStyle name="강조색6 2 3 9" xfId="0"/>
    <cellStyle name="강조색6 2 3_Sheet2" xfId="0"/>
    <cellStyle name="강조색6 2 4" xfId="0"/>
    <cellStyle name="강조색6 2 4 2" xfId="0"/>
    <cellStyle name="강조색6 2 5" xfId="0"/>
    <cellStyle name="강조색6 2 5 2" xfId="0"/>
    <cellStyle name="강조색6 2 6" xfId="0"/>
    <cellStyle name="강조색6 2 6 2" xfId="0"/>
    <cellStyle name="강조색6 2 6 3" xfId="0"/>
    <cellStyle name="강조색6 2 6 4" xfId="0"/>
    <cellStyle name="강조색6 2 7" xfId="0"/>
    <cellStyle name="강조색6 2 7 2" xfId="0"/>
    <cellStyle name="강조색6 2 8" xfId="0"/>
    <cellStyle name="강조색6 2 9" xfId="0"/>
    <cellStyle name="강조색6 2_(안성)-(공판도매분사)_월별수지예산" xfId="0"/>
    <cellStyle name="강조색6 3" xfId="0"/>
    <cellStyle name="강조색6 3 10" xfId="0"/>
    <cellStyle name="강조색6 3 11" xfId="0"/>
    <cellStyle name="강조색6 3 12" xfId="0"/>
    <cellStyle name="강조색6 3 2" xfId="0"/>
    <cellStyle name="강조색6 3 2 2" xfId="0"/>
    <cellStyle name="강조색6 3 2 3" xfId="0"/>
    <cellStyle name="강조색6 3 2 4" xfId="0"/>
    <cellStyle name="강조색6 3 2 5" xfId="0"/>
    <cellStyle name="강조색6 3 2 6" xfId="0"/>
    <cellStyle name="강조색6 3 2 7" xfId="0"/>
    <cellStyle name="강조색6 3 2 8" xfId="0"/>
    <cellStyle name="강조색6 3 2 9" xfId="0"/>
    <cellStyle name="강조색6 3 2_Sheet2" xfId="0"/>
    <cellStyle name="강조색6 3 3" xfId="0"/>
    <cellStyle name="강조색6 3 3 2" xfId="0"/>
    <cellStyle name="강조색6 3 4" xfId="0"/>
    <cellStyle name="강조색6 3 4 2" xfId="0"/>
    <cellStyle name="강조색6 3 5" xfId="0"/>
    <cellStyle name="강조색6 3 5 2" xfId="0"/>
    <cellStyle name="강조색6 3 6" xfId="0"/>
    <cellStyle name="강조색6 3 6 2" xfId="0"/>
    <cellStyle name="강조색6 3 6 3" xfId="0"/>
    <cellStyle name="강조색6 3 7" xfId="0"/>
    <cellStyle name="강조색6 3 7 2" xfId="0"/>
    <cellStyle name="강조색6 3 8" xfId="0"/>
    <cellStyle name="강조색6 3 9" xfId="0"/>
    <cellStyle name="강조색6 3_(안성)-(공판도매분사)_월별수지예산" xfId="0"/>
    <cellStyle name="강조색6 4" xfId="0"/>
    <cellStyle name="강조색6 4 2" xfId="0"/>
    <cellStyle name="강조색6 4 3" xfId="0"/>
    <cellStyle name="강조색6 4 4" xfId="0"/>
    <cellStyle name="강조색6 4 5" xfId="0"/>
    <cellStyle name="강조색6 4 6" xfId="0"/>
    <cellStyle name="강조색6 4_(안성)-(공판도매분사)_월별수지예산" xfId="0"/>
    <cellStyle name="강조색6 5" xfId="0"/>
    <cellStyle name="강조색6 5 2" xfId="0"/>
    <cellStyle name="강조색6 5 3" xfId="0"/>
    <cellStyle name="강조색6 5 4" xfId="0"/>
    <cellStyle name="강조색6 5 5" xfId="0"/>
    <cellStyle name="강조색6 5 6" xfId="0"/>
    <cellStyle name="강조색6 5_(안성)-(공판도매분사)_월별수지예산" xfId="0"/>
    <cellStyle name="강조색6 6" xfId="0"/>
    <cellStyle name="강조색6 6 2" xfId="0"/>
    <cellStyle name="강조색6 7" xfId="0"/>
    <cellStyle name="검증" xfId="0"/>
    <cellStyle name="견적-FRP" xfId="0"/>
    <cellStyle name="견적-금액" xfId="0"/>
    <cellStyle name="경고문 2" xfId="0"/>
    <cellStyle name="경고문 2 10" xfId="0"/>
    <cellStyle name="경고문 2 11" xfId="0"/>
    <cellStyle name="경고문 2 12" xfId="0"/>
    <cellStyle name="경고문 2 13" xfId="0"/>
    <cellStyle name="경고문 2 2" xfId="0"/>
    <cellStyle name="경고문 2 2 10" xfId="0"/>
    <cellStyle name="경고문 2 2 11" xfId="0"/>
    <cellStyle name="경고문 2 2 12" xfId="0"/>
    <cellStyle name="경고문 2 2 13" xfId="0"/>
    <cellStyle name="경고문 2 2 2" xfId="0"/>
    <cellStyle name="경고문 2 2 2 2" xfId="0"/>
    <cellStyle name="경고문 2 2 2 3" xfId="0"/>
    <cellStyle name="경고문 2 2 2 4" xfId="0"/>
    <cellStyle name="경고문 2 2 2 5" xfId="0"/>
    <cellStyle name="경고문 2 2 2 6" xfId="0"/>
    <cellStyle name="경고문 2 2 2 7" xfId="0"/>
    <cellStyle name="경고문 2 2 2 8" xfId="0"/>
    <cellStyle name="경고문 2 2 2_Sheet2" xfId="0"/>
    <cellStyle name="경고문 2 2 3" xfId="0"/>
    <cellStyle name="경고문 2 2 4" xfId="0"/>
    <cellStyle name="경고문 2 2 5" xfId="0"/>
    <cellStyle name="경고문 2 2 6" xfId="0"/>
    <cellStyle name="경고문 2 2 7" xfId="0"/>
    <cellStyle name="경고문 2 2 8" xfId="0"/>
    <cellStyle name="경고문 2 2 9" xfId="0"/>
    <cellStyle name="경고문 2 2_Sheet2" xfId="0"/>
    <cellStyle name="경고문 2 3" xfId="0"/>
    <cellStyle name="경고문 2 3 2" xfId="0"/>
    <cellStyle name="경고문 2 3 3" xfId="0"/>
    <cellStyle name="경고문 2 3 4" xfId="0"/>
    <cellStyle name="경고문 2 3 5" xfId="0"/>
    <cellStyle name="경고문 2 3 6" xfId="0"/>
    <cellStyle name="경고문 2 3 7" xfId="0"/>
    <cellStyle name="경고문 2 3 8" xfId="0"/>
    <cellStyle name="경고문 2 3 9" xfId="0"/>
    <cellStyle name="경고문 2 3_Sheet2" xfId="0"/>
    <cellStyle name="경고문 2 4" xfId="0"/>
    <cellStyle name="경고문 2 4 2" xfId="0"/>
    <cellStyle name="경고문 2 5" xfId="0"/>
    <cellStyle name="경고문 2 5 2" xfId="0"/>
    <cellStyle name="경고문 2 6" xfId="0"/>
    <cellStyle name="경고문 2 6 2" xfId="0"/>
    <cellStyle name="경고문 2 7" xfId="0"/>
    <cellStyle name="경고문 2 8" xfId="0"/>
    <cellStyle name="경고문 2 9" xfId="0"/>
    <cellStyle name="경고문 2_(안성)-(공판도매분사)_월별수지예산" xfId="0"/>
    <cellStyle name="경고문 3" xfId="0"/>
    <cellStyle name="경고문 3 10" xfId="0"/>
    <cellStyle name="경고문 3 11" xfId="0"/>
    <cellStyle name="경고문 3 12" xfId="0"/>
    <cellStyle name="경고문 3 2" xfId="0"/>
    <cellStyle name="경고문 3 2 2" xfId="0"/>
    <cellStyle name="경고문 3 2 3" xfId="0"/>
    <cellStyle name="경고문 3 2 4" xfId="0"/>
    <cellStyle name="경고문 3 2 5" xfId="0"/>
    <cellStyle name="경고문 3 2 6" xfId="0"/>
    <cellStyle name="경고문 3 2 7" xfId="0"/>
    <cellStyle name="경고문 3 2 8" xfId="0"/>
    <cellStyle name="경고문 3 2 9" xfId="0"/>
    <cellStyle name="경고문 3 2_Sheet2" xfId="0"/>
    <cellStyle name="경고문 3 3" xfId="0"/>
    <cellStyle name="경고문 3 3 2" xfId="0"/>
    <cellStyle name="경고문 3 4" xfId="0"/>
    <cellStyle name="경고문 3 4 2" xfId="0"/>
    <cellStyle name="경고문 3 5" xfId="0"/>
    <cellStyle name="경고문 3 5 2" xfId="0"/>
    <cellStyle name="경고문 3 6" xfId="0"/>
    <cellStyle name="경고문 3 7" xfId="0"/>
    <cellStyle name="경고문 3 8" xfId="0"/>
    <cellStyle name="경고문 3 9" xfId="0"/>
    <cellStyle name="경고문 3_(안성)-(공판도매분사)_월별수지예산" xfId="0"/>
    <cellStyle name="경고문 4" xfId="0"/>
    <cellStyle name="경고문 4 2" xfId="0"/>
    <cellStyle name="경고문 4 3" xfId="0"/>
    <cellStyle name="경고문 4 4" xfId="0"/>
    <cellStyle name="경고문 4 5" xfId="0"/>
    <cellStyle name="경고문 4 6" xfId="0"/>
    <cellStyle name="경고문 4_(안성)-(공판도매분사)_월별수지예산" xfId="0"/>
    <cellStyle name="경고문 5" xfId="0"/>
    <cellStyle name="경고문 5 2" xfId="0"/>
    <cellStyle name="경고문 5 3" xfId="0"/>
    <cellStyle name="경고문 5 4" xfId="0"/>
    <cellStyle name="경고문 5 5" xfId="0"/>
    <cellStyle name="경고문 5 6" xfId="0"/>
    <cellStyle name="경고문 5_(안성)-(공판도매분사)_월별수지예산" xfId="0"/>
    <cellStyle name="경고문 6" xfId="0"/>
    <cellStyle name="경고문 6 2" xfId="0"/>
    <cellStyle name="경고문 7" xfId="0"/>
    <cellStyle name="계산 2" xfId="0"/>
    <cellStyle name="계산 2 10" xfId="0"/>
    <cellStyle name="계산 2 11" xfId="0"/>
    <cellStyle name="계산 2 12" xfId="0"/>
    <cellStyle name="계산 2 13" xfId="0"/>
    <cellStyle name="계산 2 14" xfId="0"/>
    <cellStyle name="계산 2 15" xfId="0"/>
    <cellStyle name="계산 2 16" xfId="0"/>
    <cellStyle name="계산 2 17" xfId="0"/>
    <cellStyle name="계산 2 18" xfId="0"/>
    <cellStyle name="계산 2 2" xfId="0"/>
    <cellStyle name="계산 2 2 10" xfId="0"/>
    <cellStyle name="계산 2 2 11" xfId="0"/>
    <cellStyle name="계산 2 2 12" xfId="0"/>
    <cellStyle name="계산 2 2 13" xfId="0"/>
    <cellStyle name="계산 2 2 2" xfId="0"/>
    <cellStyle name="계산 2 2 2 2" xfId="0"/>
    <cellStyle name="계산 2 2 2 2 2" xfId="0"/>
    <cellStyle name="계산 2 2 2 3" xfId="0"/>
    <cellStyle name="계산 2 2 2 3 2" xfId="0"/>
    <cellStyle name="계산 2 2 2 4" xfId="0"/>
    <cellStyle name="계산 2 2 2 4 2" xfId="0"/>
    <cellStyle name="계산 2 2 2 5" xfId="0"/>
    <cellStyle name="계산 2 2 2 6" xfId="0"/>
    <cellStyle name="계산 2 2 2 7" xfId="0"/>
    <cellStyle name="계산 2 2 2 8" xfId="0"/>
    <cellStyle name="계산 2 2 2 9" xfId="0"/>
    <cellStyle name="계산 2 2 2_Sheet2" xfId="0"/>
    <cellStyle name="계산 2 2 3" xfId="0"/>
    <cellStyle name="계산 2 2 3 2" xfId="0"/>
    <cellStyle name="계산 2 2 3 3" xfId="0"/>
    <cellStyle name="계산 2 2 3 4" xfId="0"/>
    <cellStyle name="계산 2 2 3 5" xfId="0"/>
    <cellStyle name="계산 2 2 3_수지예산" xfId="0"/>
    <cellStyle name="계산 2 2 4" xfId="0"/>
    <cellStyle name="계산 2 2 4 2" xfId="0"/>
    <cellStyle name="계산 2 2 4 3" xfId="0"/>
    <cellStyle name="계산 2 2 4 4" xfId="0"/>
    <cellStyle name="계산 2 2 4 5" xfId="0"/>
    <cellStyle name="계산 2 2 4_수지예산" xfId="0"/>
    <cellStyle name="계산 2 2 5" xfId="0"/>
    <cellStyle name="계산 2 2 5 2" xfId="0"/>
    <cellStyle name="계산 2 2 5 3" xfId="0"/>
    <cellStyle name="계산 2 2 5 4" xfId="0"/>
    <cellStyle name="계산 2 2 5 5" xfId="0"/>
    <cellStyle name="계산 2 2 5_수지예산" xfId="0"/>
    <cellStyle name="계산 2 2 6" xfId="0"/>
    <cellStyle name="계산 2 2 6 2" xfId="0"/>
    <cellStyle name="계산 2 2 7" xfId="0"/>
    <cellStyle name="계산 2 2 7 2" xfId="0"/>
    <cellStyle name="계산 2 2 8" xfId="0"/>
    <cellStyle name="계산 2 2 8 2" xfId="0"/>
    <cellStyle name="계산 2 2 9" xfId="0"/>
    <cellStyle name="계산 2 2_Sheet2" xfId="0"/>
    <cellStyle name="계산 2 3" xfId="0"/>
    <cellStyle name="계산 2 3 10" xfId="0"/>
    <cellStyle name="계산 2 3 11" xfId="0"/>
    <cellStyle name="계산 2 3 12" xfId="0"/>
    <cellStyle name="계산 2 3 2" xfId="0"/>
    <cellStyle name="계산 2 3 2 2" xfId="0"/>
    <cellStyle name="계산 2 3 2 3" xfId="0"/>
    <cellStyle name="계산 2 3 2 4" xfId="0"/>
    <cellStyle name="계산 2 3 2 5" xfId="0"/>
    <cellStyle name="계산 2 3 2 6" xfId="0"/>
    <cellStyle name="계산 2 3 2 7" xfId="0"/>
    <cellStyle name="계산 2 3 2 8" xfId="0"/>
    <cellStyle name="계산 2 3 2 9" xfId="0"/>
    <cellStyle name="계산 2 3 2_Sheet2" xfId="0"/>
    <cellStyle name="계산 2 3 3" xfId="0"/>
    <cellStyle name="계산 2 3 3 2" xfId="0"/>
    <cellStyle name="계산 2 3 4" xfId="0"/>
    <cellStyle name="계산 2 3 4 2" xfId="0"/>
    <cellStyle name="계산 2 3 5" xfId="0"/>
    <cellStyle name="계산 2 3 6" xfId="0"/>
    <cellStyle name="계산 2 3 7" xfId="0"/>
    <cellStyle name="계산 2 3 8" xfId="0"/>
    <cellStyle name="계산 2 3 9" xfId="0"/>
    <cellStyle name="계산 2 3_Sheet2" xfId="0"/>
    <cellStyle name="계산 2 4" xfId="0"/>
    <cellStyle name="계산 2 4 10" xfId="0"/>
    <cellStyle name="계산 2 4 11" xfId="0"/>
    <cellStyle name="계산 2 4 12" xfId="0"/>
    <cellStyle name="계산 2 4 2" xfId="0"/>
    <cellStyle name="계산 2 4 2 2" xfId="0"/>
    <cellStyle name="계산 2 4 2 3" xfId="0"/>
    <cellStyle name="계산 2 4 2 4" xfId="0"/>
    <cellStyle name="계산 2 4 2 5" xfId="0"/>
    <cellStyle name="계산 2 4 2 6" xfId="0"/>
    <cellStyle name="계산 2 4 2 7" xfId="0"/>
    <cellStyle name="계산 2 4 2 8" xfId="0"/>
    <cellStyle name="계산 2 4 2 9" xfId="0"/>
    <cellStyle name="계산 2 4 2_Sheet2" xfId="0"/>
    <cellStyle name="계산 2 4 3" xfId="0"/>
    <cellStyle name="계산 2 4 3 2" xfId="0"/>
    <cellStyle name="계산 2 4 4" xfId="0"/>
    <cellStyle name="계산 2 4 4 2" xfId="0"/>
    <cellStyle name="계산 2 4 5" xfId="0"/>
    <cellStyle name="계산 2 4 6" xfId="0"/>
    <cellStyle name="계산 2 4 7" xfId="0"/>
    <cellStyle name="계산 2 4 8" xfId="0"/>
    <cellStyle name="계산 2 4 9" xfId="0"/>
    <cellStyle name="계산 2 4_Sheet2" xfId="0"/>
    <cellStyle name="계산 2 5" xfId="0"/>
    <cellStyle name="계산 2 5 10" xfId="0"/>
    <cellStyle name="계산 2 5 11" xfId="0"/>
    <cellStyle name="계산 2 5 12" xfId="0"/>
    <cellStyle name="계산 2 5 2" xfId="0"/>
    <cellStyle name="계산 2 5 2 2" xfId="0"/>
    <cellStyle name="계산 2 5 2 3" xfId="0"/>
    <cellStyle name="계산 2 5 2 4" xfId="0"/>
    <cellStyle name="계산 2 5 2 5" xfId="0"/>
    <cellStyle name="계산 2 5 2 6" xfId="0"/>
    <cellStyle name="계산 2 5 2 7" xfId="0"/>
    <cellStyle name="계산 2 5 2 8" xfId="0"/>
    <cellStyle name="계산 2 5 2 9" xfId="0"/>
    <cellStyle name="계산 2 5 2_Sheet2" xfId="0"/>
    <cellStyle name="계산 2 5 3" xfId="0"/>
    <cellStyle name="계산 2 5 3 2" xfId="0"/>
    <cellStyle name="계산 2 5 4" xfId="0"/>
    <cellStyle name="계산 2 5 4 2" xfId="0"/>
    <cellStyle name="계산 2 5 5" xfId="0"/>
    <cellStyle name="계산 2 5 6" xfId="0"/>
    <cellStyle name="계산 2 5 7" xfId="0"/>
    <cellStyle name="계산 2 5 8" xfId="0"/>
    <cellStyle name="계산 2 5 9" xfId="0"/>
    <cellStyle name="계산 2 5_Sheet2" xfId="0"/>
    <cellStyle name="계산 2 6" xfId="0"/>
    <cellStyle name="계산 2 6 10" xfId="0"/>
    <cellStyle name="계산 2 6 11" xfId="0"/>
    <cellStyle name="계산 2 6 12" xfId="0"/>
    <cellStyle name="계산 2 6 2" xfId="0"/>
    <cellStyle name="계산 2 6 2 2" xfId="0"/>
    <cellStyle name="계산 2 6 2 3" xfId="0"/>
    <cellStyle name="계산 2 6 2 4" xfId="0"/>
    <cellStyle name="계산 2 6 2 5" xfId="0"/>
    <cellStyle name="계산 2 6 2 6" xfId="0"/>
    <cellStyle name="계산 2 6 2 7" xfId="0"/>
    <cellStyle name="계산 2 6 2 8" xfId="0"/>
    <cellStyle name="계산 2 6 2 9" xfId="0"/>
    <cellStyle name="계산 2 6 2_Sheet2" xfId="0"/>
    <cellStyle name="계산 2 6 3" xfId="0"/>
    <cellStyle name="계산 2 6 3 2" xfId="0"/>
    <cellStyle name="계산 2 6 4" xfId="0"/>
    <cellStyle name="계산 2 6 4 2" xfId="0"/>
    <cellStyle name="계산 2 6 5" xfId="0"/>
    <cellStyle name="계산 2 6 6" xfId="0"/>
    <cellStyle name="계산 2 6 7" xfId="0"/>
    <cellStyle name="계산 2 6 8" xfId="0"/>
    <cellStyle name="계산 2 6 9" xfId="0"/>
    <cellStyle name="계산 2 6_Sheet2" xfId="0"/>
    <cellStyle name="계산 2 7" xfId="0"/>
    <cellStyle name="계산 2 7 2" xfId="0"/>
    <cellStyle name="계산 2 7 3" xfId="0"/>
    <cellStyle name="계산 2 7 4" xfId="0"/>
    <cellStyle name="계산 2 7 5" xfId="0"/>
    <cellStyle name="계산 2 7_수지예산" xfId="0"/>
    <cellStyle name="계산 2 8" xfId="0"/>
    <cellStyle name="계산 2 8 2" xfId="0"/>
    <cellStyle name="계산 2 8 3" xfId="0"/>
    <cellStyle name="계산 2 8 4" xfId="0"/>
    <cellStyle name="계산 2 8 5" xfId="0"/>
    <cellStyle name="계산 2 8_수지예산" xfId="0"/>
    <cellStyle name="계산 2 9" xfId="0"/>
    <cellStyle name="계산 2 9 2" xfId="0"/>
    <cellStyle name="계산 2 9 3" xfId="0"/>
    <cellStyle name="계산 2 9 4" xfId="0"/>
    <cellStyle name="계산 2 9 5" xfId="0"/>
    <cellStyle name="계산 2 9 6" xfId="0"/>
    <cellStyle name="계산 2 9 7" xfId="0"/>
    <cellStyle name="계산 2 9 8" xfId="0"/>
    <cellStyle name="계산 2 9 9" xfId="0"/>
    <cellStyle name="계산 2 9_Sheet2" xfId="0"/>
    <cellStyle name="계산 2_(안성)-(공판도매분사)_월별수지예산" xfId="0"/>
    <cellStyle name="계산 3" xfId="0"/>
    <cellStyle name="계산 3 10" xfId="0"/>
    <cellStyle name="계산 3 11" xfId="0"/>
    <cellStyle name="계산 3 12" xfId="0"/>
    <cellStyle name="계산 3 13" xfId="0"/>
    <cellStyle name="계산 3 14" xfId="0"/>
    <cellStyle name="계산 3 15" xfId="0"/>
    <cellStyle name="계산 3 16" xfId="0"/>
    <cellStyle name="계산 3 17" xfId="0"/>
    <cellStyle name="계산 3 2" xfId="0"/>
    <cellStyle name="계산 3 2 10" xfId="0"/>
    <cellStyle name="계산 3 2 11" xfId="0"/>
    <cellStyle name="계산 3 2 12" xfId="0"/>
    <cellStyle name="계산 3 2 2" xfId="0"/>
    <cellStyle name="계산 3 2 2 2" xfId="0"/>
    <cellStyle name="계산 3 2 2 3" xfId="0"/>
    <cellStyle name="계산 3 2 2 4" xfId="0"/>
    <cellStyle name="계산 3 2 2 5" xfId="0"/>
    <cellStyle name="계산 3 2 2 6" xfId="0"/>
    <cellStyle name="계산 3 2 2 7" xfId="0"/>
    <cellStyle name="계산 3 2 2 8" xfId="0"/>
    <cellStyle name="계산 3 2 2_Sheet2" xfId="0"/>
    <cellStyle name="계산 3 2 3" xfId="0"/>
    <cellStyle name="계산 3 2 4" xfId="0"/>
    <cellStyle name="계산 3 2 5" xfId="0"/>
    <cellStyle name="계산 3 2 6" xfId="0"/>
    <cellStyle name="계산 3 2 7" xfId="0"/>
    <cellStyle name="계산 3 2 8" xfId="0"/>
    <cellStyle name="계산 3 2 9" xfId="0"/>
    <cellStyle name="계산 3 2_Sheet2" xfId="0"/>
    <cellStyle name="계산 3 3" xfId="0"/>
    <cellStyle name="계산 3 3 10" xfId="0"/>
    <cellStyle name="계산 3 3 11" xfId="0"/>
    <cellStyle name="계산 3 3 12" xfId="0"/>
    <cellStyle name="계산 3 3 2" xfId="0"/>
    <cellStyle name="계산 3 3 2 2" xfId="0"/>
    <cellStyle name="계산 3 3 2 3" xfId="0"/>
    <cellStyle name="계산 3 3 2 4" xfId="0"/>
    <cellStyle name="계산 3 3 2 5" xfId="0"/>
    <cellStyle name="계산 3 3 2 6" xfId="0"/>
    <cellStyle name="계산 3 3 2 7" xfId="0"/>
    <cellStyle name="계산 3 3 2 8" xfId="0"/>
    <cellStyle name="계산 3 3 2_Sheet2" xfId="0"/>
    <cellStyle name="계산 3 3 3" xfId="0"/>
    <cellStyle name="계산 3 3 4" xfId="0"/>
    <cellStyle name="계산 3 3 5" xfId="0"/>
    <cellStyle name="계산 3 3 6" xfId="0"/>
    <cellStyle name="계산 3 3 7" xfId="0"/>
    <cellStyle name="계산 3 3 8" xfId="0"/>
    <cellStyle name="계산 3 3 9" xfId="0"/>
    <cellStyle name="계산 3 3_Sheet2" xfId="0"/>
    <cellStyle name="계산 3 4" xfId="0"/>
    <cellStyle name="계산 3 4 10" xfId="0"/>
    <cellStyle name="계산 3 4 11" xfId="0"/>
    <cellStyle name="계산 3 4 12" xfId="0"/>
    <cellStyle name="계산 3 4 2" xfId="0"/>
    <cellStyle name="계산 3 4 2 2" xfId="0"/>
    <cellStyle name="계산 3 4 2 3" xfId="0"/>
    <cellStyle name="계산 3 4 2 4" xfId="0"/>
    <cellStyle name="계산 3 4 2 5" xfId="0"/>
    <cellStyle name="계산 3 4 2 6" xfId="0"/>
    <cellStyle name="계산 3 4 2 7" xfId="0"/>
    <cellStyle name="계산 3 4 2 8" xfId="0"/>
    <cellStyle name="계산 3 4 2_Sheet2" xfId="0"/>
    <cellStyle name="계산 3 4 3" xfId="0"/>
    <cellStyle name="계산 3 4 4" xfId="0"/>
    <cellStyle name="계산 3 4 5" xfId="0"/>
    <cellStyle name="계산 3 4 6" xfId="0"/>
    <cellStyle name="계산 3 4 7" xfId="0"/>
    <cellStyle name="계산 3 4 8" xfId="0"/>
    <cellStyle name="계산 3 4 9" xfId="0"/>
    <cellStyle name="계산 3 4_Sheet2" xfId="0"/>
    <cellStyle name="계산 3 5" xfId="0"/>
    <cellStyle name="계산 3 5 10" xfId="0"/>
    <cellStyle name="계산 3 5 11" xfId="0"/>
    <cellStyle name="계산 3 5 12" xfId="0"/>
    <cellStyle name="계산 3 5 2" xfId="0"/>
    <cellStyle name="계산 3 5 2 2" xfId="0"/>
    <cellStyle name="계산 3 5 2 3" xfId="0"/>
    <cellStyle name="계산 3 5 2 4" xfId="0"/>
    <cellStyle name="계산 3 5 2 5" xfId="0"/>
    <cellStyle name="계산 3 5 2 6" xfId="0"/>
    <cellStyle name="계산 3 5 2 7" xfId="0"/>
    <cellStyle name="계산 3 5 2 8" xfId="0"/>
    <cellStyle name="계산 3 5 2_Sheet2" xfId="0"/>
    <cellStyle name="계산 3 5 3" xfId="0"/>
    <cellStyle name="계산 3 5 4" xfId="0"/>
    <cellStyle name="계산 3 5 5" xfId="0"/>
    <cellStyle name="계산 3 5 6" xfId="0"/>
    <cellStyle name="계산 3 5 7" xfId="0"/>
    <cellStyle name="계산 3 5 8" xfId="0"/>
    <cellStyle name="계산 3 5 9" xfId="0"/>
    <cellStyle name="계산 3 5_Sheet2" xfId="0"/>
    <cellStyle name="계산 3 6" xfId="0"/>
    <cellStyle name="계산 3 6 2" xfId="0"/>
    <cellStyle name="계산 3 6 3" xfId="0"/>
    <cellStyle name="계산 3 7" xfId="0"/>
    <cellStyle name="계산 3 7 2" xfId="0"/>
    <cellStyle name="계산 3 8" xfId="0"/>
    <cellStyle name="계산 3 8 2" xfId="0"/>
    <cellStyle name="계산 3 8 3" xfId="0"/>
    <cellStyle name="계산 3 8 4" xfId="0"/>
    <cellStyle name="계산 3 8 5" xfId="0"/>
    <cellStyle name="계산 3 8 6" xfId="0"/>
    <cellStyle name="계산 3 8 7" xfId="0"/>
    <cellStyle name="계산 3 8 8" xfId="0"/>
    <cellStyle name="계산 3 8_Sheet2" xfId="0"/>
    <cellStyle name="계산 3 9" xfId="0"/>
    <cellStyle name="계산 3_(안성)-(공판도매분사)_월별수지예산" xfId="0"/>
    <cellStyle name="계산 4" xfId="0"/>
    <cellStyle name="계산 4 10" xfId="0"/>
    <cellStyle name="계산 4 11" xfId="0"/>
    <cellStyle name="계산 4 12" xfId="0"/>
    <cellStyle name="계산 4 2" xfId="0"/>
    <cellStyle name="계산 4 2 2" xfId="0"/>
    <cellStyle name="계산 4 2 3" xfId="0"/>
    <cellStyle name="계산 4 2 4" xfId="0"/>
    <cellStyle name="계산 4 2 5" xfId="0"/>
    <cellStyle name="계산 4 2 6" xfId="0"/>
    <cellStyle name="계산 4 2 7" xfId="0"/>
    <cellStyle name="계산 4 2 8" xfId="0"/>
    <cellStyle name="계산 4 2 9" xfId="0"/>
    <cellStyle name="계산 4 2_Sheet2" xfId="0"/>
    <cellStyle name="계산 4 3" xfId="0"/>
    <cellStyle name="계산 4 3 2" xfId="0"/>
    <cellStyle name="계산 4 4" xfId="0"/>
    <cellStyle name="계산 4 4 2" xfId="0"/>
    <cellStyle name="계산 4 5" xfId="0"/>
    <cellStyle name="계산 4 5 2" xfId="0"/>
    <cellStyle name="계산 4 6" xfId="0"/>
    <cellStyle name="계산 4 7" xfId="0"/>
    <cellStyle name="계산 4 8" xfId="0"/>
    <cellStyle name="계산 4 9" xfId="0"/>
    <cellStyle name="계산 4_(안성)-(공판도매분사)_월별수지예산" xfId="0"/>
    <cellStyle name="계산 5" xfId="0"/>
    <cellStyle name="계산 5 2" xfId="0"/>
    <cellStyle name="계산 5 3" xfId="0"/>
    <cellStyle name="계산 5 4" xfId="0"/>
    <cellStyle name="계산 5 5" xfId="0"/>
    <cellStyle name="계산 5 6" xfId="0"/>
    <cellStyle name="계산 5_(안성)-(공판도매분사)_월별수지예산" xfId="0"/>
    <cellStyle name="계산 6" xfId="0"/>
    <cellStyle name="계산 6 2" xfId="0"/>
    <cellStyle name="계산 7" xfId="0"/>
    <cellStyle name="계산 8" xfId="0"/>
    <cellStyle name="고정소숫점" xfId="0"/>
    <cellStyle name="고정소숫점 10" xfId="0"/>
    <cellStyle name="고정소숫점 11" xfId="0"/>
    <cellStyle name="고정소숫점 12" xfId="0"/>
    <cellStyle name="고정소숫점 2" xfId="0"/>
    <cellStyle name="고정소숫점 2 2" xfId="0"/>
    <cellStyle name="고정소숫점 2 3" xfId="0"/>
    <cellStyle name="고정소숫점 2 4" xfId="0"/>
    <cellStyle name="고정소숫점 2 5" xfId="0"/>
    <cellStyle name="고정소숫점 2 6" xfId="0"/>
    <cellStyle name="고정소숫점 2 7" xfId="0"/>
    <cellStyle name="고정소숫점 2 8" xfId="0"/>
    <cellStyle name="고정소숫점 2 9" xfId="0"/>
    <cellStyle name="고정소숫점 2_Sheet2" xfId="0"/>
    <cellStyle name="고정소숫점 3" xfId="0"/>
    <cellStyle name="고정소숫점 4" xfId="0"/>
    <cellStyle name="고정소숫점 5" xfId="0"/>
    <cellStyle name="고정소숫점 6" xfId="0"/>
    <cellStyle name="고정소숫점 7" xfId="0"/>
    <cellStyle name="고정소숫점 8" xfId="0"/>
    <cellStyle name="고정소숫점 9" xfId="0"/>
    <cellStyle name="고정소숫점_Sheet2" xfId="0"/>
    <cellStyle name="고정출력1" xfId="0"/>
    <cellStyle name="고정출력1 10" xfId="0"/>
    <cellStyle name="고정출력1 11" xfId="0"/>
    <cellStyle name="고정출력1 12" xfId="0"/>
    <cellStyle name="고정출력1 2" xfId="0"/>
    <cellStyle name="고정출력1 2 2" xfId="0"/>
    <cellStyle name="고정출력1 2 3" xfId="0"/>
    <cellStyle name="고정출력1 2 4" xfId="0"/>
    <cellStyle name="고정출력1 2 5" xfId="0"/>
    <cellStyle name="고정출력1 2 6" xfId="0"/>
    <cellStyle name="고정출력1 2 7" xfId="0"/>
    <cellStyle name="고정출력1 2 8" xfId="0"/>
    <cellStyle name="고정출력1 2 9" xfId="0"/>
    <cellStyle name="고정출력1 2_Sheet2" xfId="0"/>
    <cellStyle name="고정출력1 3" xfId="0"/>
    <cellStyle name="고정출력1 4" xfId="0"/>
    <cellStyle name="고정출력1 5" xfId="0"/>
    <cellStyle name="고정출력1 6" xfId="0"/>
    <cellStyle name="고정출력1 7" xfId="0"/>
    <cellStyle name="고정출력1 8" xfId="0"/>
    <cellStyle name="고정출력1 9" xfId="0"/>
    <cellStyle name="고정출력1_Sheet2" xfId="0"/>
    <cellStyle name="고정출력2" xfId="0"/>
    <cellStyle name="고정출력2 10" xfId="0"/>
    <cellStyle name="고정출력2 11" xfId="0"/>
    <cellStyle name="고정출력2 12" xfId="0"/>
    <cellStyle name="고정출력2 2" xfId="0"/>
    <cellStyle name="고정출력2 2 2" xfId="0"/>
    <cellStyle name="고정출력2 2 3" xfId="0"/>
    <cellStyle name="고정출력2 2 4" xfId="0"/>
    <cellStyle name="고정출력2 2 5" xfId="0"/>
    <cellStyle name="고정출력2 2 6" xfId="0"/>
    <cellStyle name="고정출력2 2 7" xfId="0"/>
    <cellStyle name="고정출력2 2 8" xfId="0"/>
    <cellStyle name="고정출력2 2 9" xfId="0"/>
    <cellStyle name="고정출력2 2_Sheet2" xfId="0"/>
    <cellStyle name="고정출력2 3" xfId="0"/>
    <cellStyle name="고정출력2 4" xfId="0"/>
    <cellStyle name="고정출력2 5" xfId="0"/>
    <cellStyle name="고정출력2 6" xfId="0"/>
    <cellStyle name="고정출력2 7" xfId="0"/>
    <cellStyle name="고정출력2 8" xfId="0"/>
    <cellStyle name="고정출력2 9" xfId="0"/>
    <cellStyle name="고정출력2_Sheet2" xfId="0"/>
    <cellStyle name="금액" xfId="0"/>
    <cellStyle name="금액 2" xfId="0"/>
    <cellStyle name="금액 2 2" xfId="0"/>
    <cellStyle name="금액 3" xfId="0"/>
    <cellStyle name="긪귽긬?깏깛긏" xfId="0"/>
    <cellStyle name="나쁨 2" xfId="0"/>
    <cellStyle name="나쁨 2 10" xfId="0"/>
    <cellStyle name="나쁨 2 11" xfId="0"/>
    <cellStyle name="나쁨 2 12" xfId="0"/>
    <cellStyle name="나쁨 2 13" xfId="0"/>
    <cellStyle name="나쁨 2 2" xfId="0"/>
    <cellStyle name="나쁨 2 2 10" xfId="0"/>
    <cellStyle name="나쁨 2 2 11" xfId="0"/>
    <cellStyle name="나쁨 2 2 12" xfId="0"/>
    <cellStyle name="나쁨 2 2 13" xfId="0"/>
    <cellStyle name="나쁨 2 2 2" xfId="0"/>
    <cellStyle name="나쁨 2 2 2 2" xfId="0"/>
    <cellStyle name="나쁨 2 2 2 3" xfId="0"/>
    <cellStyle name="나쁨 2 2 2 4" xfId="0"/>
    <cellStyle name="나쁨 2 2 2 5" xfId="0"/>
    <cellStyle name="나쁨 2 2 2 6" xfId="0"/>
    <cellStyle name="나쁨 2 2 2 7" xfId="0"/>
    <cellStyle name="나쁨 2 2 2 8" xfId="0"/>
    <cellStyle name="나쁨 2 2 2_Sheet2" xfId="0"/>
    <cellStyle name="나쁨 2 2 3" xfId="0"/>
    <cellStyle name="나쁨 2 2 4" xfId="0"/>
    <cellStyle name="나쁨 2 2 5" xfId="0"/>
    <cellStyle name="나쁨 2 2 6" xfId="0"/>
    <cellStyle name="나쁨 2 2 7" xfId="0"/>
    <cellStyle name="나쁨 2 2 8" xfId="0"/>
    <cellStyle name="나쁨 2 2 9" xfId="0"/>
    <cellStyle name="나쁨 2 2_Sheet2" xfId="0"/>
    <cellStyle name="나쁨 2 3" xfId="0"/>
    <cellStyle name="나쁨 2 3 2" xfId="0"/>
    <cellStyle name="나쁨 2 3 3" xfId="0"/>
    <cellStyle name="나쁨 2 3 4" xfId="0"/>
    <cellStyle name="나쁨 2 3 5" xfId="0"/>
    <cellStyle name="나쁨 2 3 6" xfId="0"/>
    <cellStyle name="나쁨 2 3 7" xfId="0"/>
    <cellStyle name="나쁨 2 3 8" xfId="0"/>
    <cellStyle name="나쁨 2 3 9" xfId="0"/>
    <cellStyle name="나쁨 2 3_Sheet2" xfId="0"/>
    <cellStyle name="나쁨 2 4" xfId="0"/>
    <cellStyle name="나쁨 2 4 2" xfId="0"/>
    <cellStyle name="나쁨 2 5" xfId="0"/>
    <cellStyle name="나쁨 2 5 2" xfId="0"/>
    <cellStyle name="나쁨 2 6" xfId="0"/>
    <cellStyle name="나쁨 2 6 2" xfId="0"/>
    <cellStyle name="나쁨 2 6 3" xfId="0"/>
    <cellStyle name="나쁨 2 6 4" xfId="0"/>
    <cellStyle name="나쁨 2 7" xfId="0"/>
    <cellStyle name="나쁨 2 7 2" xfId="0"/>
    <cellStyle name="나쁨 2 8" xfId="0"/>
    <cellStyle name="나쁨 2 9" xfId="0"/>
    <cellStyle name="나쁨 2_(안성)-(공판도매분사)_월별수지예산" xfId="0"/>
    <cellStyle name="나쁨 3" xfId="0"/>
    <cellStyle name="나쁨 3 10" xfId="0"/>
    <cellStyle name="나쁨 3 11" xfId="0"/>
    <cellStyle name="나쁨 3 12" xfId="0"/>
    <cellStyle name="나쁨 3 2" xfId="0"/>
    <cellStyle name="나쁨 3 2 2" xfId="0"/>
    <cellStyle name="나쁨 3 2 3" xfId="0"/>
    <cellStyle name="나쁨 3 2 4" xfId="0"/>
    <cellStyle name="나쁨 3 2 5" xfId="0"/>
    <cellStyle name="나쁨 3 2 6" xfId="0"/>
    <cellStyle name="나쁨 3 2 7" xfId="0"/>
    <cellStyle name="나쁨 3 2 8" xfId="0"/>
    <cellStyle name="나쁨 3 2 9" xfId="0"/>
    <cellStyle name="나쁨 3 2_Sheet2" xfId="0"/>
    <cellStyle name="나쁨 3 3" xfId="0"/>
    <cellStyle name="나쁨 3 3 2" xfId="0"/>
    <cellStyle name="나쁨 3 4" xfId="0"/>
    <cellStyle name="나쁨 3 4 2" xfId="0"/>
    <cellStyle name="나쁨 3 5" xfId="0"/>
    <cellStyle name="나쁨 3 5 2" xfId="0"/>
    <cellStyle name="나쁨 3 6" xfId="0"/>
    <cellStyle name="나쁨 3 6 2" xfId="0"/>
    <cellStyle name="나쁨 3 6 3" xfId="0"/>
    <cellStyle name="나쁨 3 7" xfId="0"/>
    <cellStyle name="나쁨 3 7 2" xfId="0"/>
    <cellStyle name="나쁨 3 8" xfId="0"/>
    <cellStyle name="나쁨 3 9" xfId="0"/>
    <cellStyle name="나쁨 3_(안성)-(공판도매분사)_월별수지예산" xfId="0"/>
    <cellStyle name="나쁨 4" xfId="0"/>
    <cellStyle name="나쁨 4 2" xfId="0"/>
    <cellStyle name="나쁨 4 3" xfId="0"/>
    <cellStyle name="나쁨 4 4" xfId="0"/>
    <cellStyle name="나쁨 4 5" xfId="0"/>
    <cellStyle name="나쁨 4 6" xfId="0"/>
    <cellStyle name="나쁨 4_(안성)-(공판도매분사)_월별수지예산" xfId="0"/>
    <cellStyle name="나쁨 5" xfId="0"/>
    <cellStyle name="나쁨 5 2" xfId="0"/>
    <cellStyle name="나쁨 5 3" xfId="0"/>
    <cellStyle name="나쁨 5 4" xfId="0"/>
    <cellStyle name="나쁨 5 5" xfId="0"/>
    <cellStyle name="나쁨 5 6" xfId="0"/>
    <cellStyle name="나쁨 5_(안성)-(공판도매분사)_월별수지예산" xfId="0"/>
    <cellStyle name="나쁨 6" xfId="0"/>
    <cellStyle name="나쁨 6 2" xfId="0"/>
    <cellStyle name="나쁨 7" xfId="0"/>
    <cellStyle name="날짜" xfId="0"/>
    <cellStyle name="날짜 10" xfId="0"/>
    <cellStyle name="날짜 11" xfId="0"/>
    <cellStyle name="날짜 12" xfId="0"/>
    <cellStyle name="날짜 2" xfId="0"/>
    <cellStyle name="날짜 2 2" xfId="0"/>
    <cellStyle name="날짜 2 3" xfId="0"/>
    <cellStyle name="날짜 2 4" xfId="0"/>
    <cellStyle name="날짜 2 5" xfId="0"/>
    <cellStyle name="날짜 2 6" xfId="0"/>
    <cellStyle name="날짜 2 7" xfId="0"/>
    <cellStyle name="날짜 2 8" xfId="0"/>
    <cellStyle name="날짜 2 9" xfId="0"/>
    <cellStyle name="날짜 2_Sheet2" xfId="0"/>
    <cellStyle name="날짜 3" xfId="0"/>
    <cellStyle name="날짜 4" xfId="0"/>
    <cellStyle name="날짜 5" xfId="0"/>
    <cellStyle name="날짜 6" xfId="0"/>
    <cellStyle name="날짜 7" xfId="0"/>
    <cellStyle name="날짜 8" xfId="0"/>
    <cellStyle name="날짜 9" xfId="0"/>
    <cellStyle name="날짜_Sheet2" xfId="0"/>
    <cellStyle name="날짜형식" xfId="0"/>
    <cellStyle name="년도" xfId="0"/>
    <cellStyle name="년도 2" xfId="0"/>
    <cellStyle name="달러" xfId="0"/>
    <cellStyle name="달러 10" xfId="0"/>
    <cellStyle name="달러 11" xfId="0"/>
    <cellStyle name="달러 12" xfId="0"/>
    <cellStyle name="달러 2" xfId="0"/>
    <cellStyle name="달러 2 2" xfId="0"/>
    <cellStyle name="달러 2 3" xfId="0"/>
    <cellStyle name="달러 2 4" xfId="0"/>
    <cellStyle name="달러 2 5" xfId="0"/>
    <cellStyle name="달러 2 6" xfId="0"/>
    <cellStyle name="달러 2 7" xfId="0"/>
    <cellStyle name="달러 2 8" xfId="0"/>
    <cellStyle name="달러 2 9" xfId="0"/>
    <cellStyle name="달러 2_Sheet2" xfId="0"/>
    <cellStyle name="달러 3" xfId="0"/>
    <cellStyle name="달러 4" xfId="0"/>
    <cellStyle name="달러 5" xfId="0"/>
    <cellStyle name="달러 6" xfId="0"/>
    <cellStyle name="달러 7" xfId="0"/>
    <cellStyle name="달러 8" xfId="0"/>
    <cellStyle name="달러 9" xfId="0"/>
    <cellStyle name="달러_Sheet2" xfId="0"/>
    <cellStyle name="뒤에 오는 하이퍼링크" xfId="0"/>
    <cellStyle name="뒤에 오는 하이퍼링크 10" xfId="0"/>
    <cellStyle name="뒤에 오는 하이퍼링크 11" xfId="0"/>
    <cellStyle name="뒤에 오는 하이퍼링크 12" xfId="0"/>
    <cellStyle name="뒤에 오는 하이퍼링크 13" xfId="0"/>
    <cellStyle name="뒤에 오는 하이퍼링크 14" xfId="0"/>
    <cellStyle name="뒤에 오는 하이퍼링크 15" xfId="0"/>
    <cellStyle name="뒤에 오는 하이퍼링크 2" xfId="0"/>
    <cellStyle name="뒤에 오는 하이퍼링크 2 2" xfId="0"/>
    <cellStyle name="뒤에 오는 하이퍼링크 2 3" xfId="0"/>
    <cellStyle name="뒤에 오는 하이퍼링크 3" xfId="0"/>
    <cellStyle name="뒤에 오는 하이퍼링크 4" xfId="0"/>
    <cellStyle name="뒤에 오는 하이퍼링크 5" xfId="0"/>
    <cellStyle name="뒤에 오는 하이퍼링크 6" xfId="0"/>
    <cellStyle name="뒤에 오는 하이퍼링크 7" xfId="0"/>
    <cellStyle name="뒤에 오는 하이퍼링크 8" xfId="0"/>
    <cellStyle name="뒤에 오는 하이퍼링크 9" xfId="0"/>
    <cellStyle name="뒤에 오는 하이퍼링크_제출자료" xfId="0"/>
    <cellStyle name="들여쓰기1" xfId="0"/>
    <cellStyle name="똿떓죶ø? [0.00" xfId="0"/>
    <cellStyle name="똿떓죶ø?_produ" xfId="0"/>
    <cellStyle name="똿뗦먛귟 [0.00]_9703JPY" xfId="0"/>
    <cellStyle name="똿뗦먛귟_9703JPY" xfId="0"/>
    <cellStyle name="메모 2" xfId="0"/>
    <cellStyle name="메모 2 10" xfId="0"/>
    <cellStyle name="메모 2 11" xfId="0"/>
    <cellStyle name="메모 2 12" xfId="0"/>
    <cellStyle name="메모 2 13" xfId="0"/>
    <cellStyle name="메모 2 14" xfId="0"/>
    <cellStyle name="메모 2 15" xfId="0"/>
    <cellStyle name="메모 2 16" xfId="0"/>
    <cellStyle name="메모 2 17" xfId="0"/>
    <cellStyle name="메모 2 18" xfId="0"/>
    <cellStyle name="메모 2 19" xfId="0"/>
    <cellStyle name="메모 2 2" xfId="0"/>
    <cellStyle name="메모 2 2 10" xfId="0"/>
    <cellStyle name="메모 2 2 11" xfId="0"/>
    <cellStyle name="메모 2 2 12" xfId="0"/>
    <cellStyle name="메모 2 2 13" xfId="0"/>
    <cellStyle name="메모 2 2 2" xfId="0"/>
    <cellStyle name="메모 2 2 2 2" xfId="0"/>
    <cellStyle name="메모 2 2 2 2 2" xfId="0"/>
    <cellStyle name="메모 2 2 2 3" xfId="0"/>
    <cellStyle name="메모 2 2 2 4" xfId="0"/>
    <cellStyle name="메모 2 2 2 5" xfId="0"/>
    <cellStyle name="메모 2 2 2 6" xfId="0"/>
    <cellStyle name="메모 2 2 2 7" xfId="0"/>
    <cellStyle name="메모 2 2 2 8" xfId="0"/>
    <cellStyle name="메모 2 2 3" xfId="0"/>
    <cellStyle name="메모 2 2 3 2" xfId="0"/>
    <cellStyle name="메모 2 2 4" xfId="0"/>
    <cellStyle name="메모 2 2 4 2" xfId="0"/>
    <cellStyle name="메모 2 2 5" xfId="0"/>
    <cellStyle name="메모 2 2 5 2" xfId="0"/>
    <cellStyle name="메모 2 2 6" xfId="0"/>
    <cellStyle name="메모 2 2 7" xfId="0"/>
    <cellStyle name="메모 2 2 8" xfId="0"/>
    <cellStyle name="메모 2 2 9" xfId="0"/>
    <cellStyle name="메모 2 2_수지예산" xfId="0"/>
    <cellStyle name="메모 2 3" xfId="0"/>
    <cellStyle name="메모 2 3 10" xfId="0"/>
    <cellStyle name="메모 2 3 11" xfId="0"/>
    <cellStyle name="메모 2 3 12" xfId="0"/>
    <cellStyle name="메모 2 3 2" xfId="0"/>
    <cellStyle name="메모 2 3 2 2" xfId="0"/>
    <cellStyle name="메모 2 3 2 3" xfId="0"/>
    <cellStyle name="메모 2 3 2 4" xfId="0"/>
    <cellStyle name="메모 2 3 2 5" xfId="0"/>
    <cellStyle name="메모 2 3 2 6" xfId="0"/>
    <cellStyle name="메모 2 3 2 7" xfId="0"/>
    <cellStyle name="메모 2 3 2 8" xfId="0"/>
    <cellStyle name="메모 2 3 3" xfId="0"/>
    <cellStyle name="메모 2 3 3 2" xfId="0"/>
    <cellStyle name="메모 2 3 4" xfId="0"/>
    <cellStyle name="메모 2 3 4 2" xfId="0"/>
    <cellStyle name="메모 2 3 5" xfId="0"/>
    <cellStyle name="메모 2 3 6" xfId="0"/>
    <cellStyle name="메모 2 3 7" xfId="0"/>
    <cellStyle name="메모 2 3 8" xfId="0"/>
    <cellStyle name="메모 2 3 9" xfId="0"/>
    <cellStyle name="메모 2 3_수지예산" xfId="0"/>
    <cellStyle name="메모 2 4" xfId="0"/>
    <cellStyle name="메모 2 4 10" xfId="0"/>
    <cellStyle name="메모 2 4 11" xfId="0"/>
    <cellStyle name="메모 2 4 12" xfId="0"/>
    <cellStyle name="메모 2 4 13" xfId="0"/>
    <cellStyle name="메모 2 4 14" xfId="0"/>
    <cellStyle name="메모 2 4 2" xfId="0"/>
    <cellStyle name="메모 2 4 2 10" xfId="0"/>
    <cellStyle name="메모 2 4 2 11" xfId="0"/>
    <cellStyle name="메모 2 4 2 12" xfId="0"/>
    <cellStyle name="메모 2 4 2 2" xfId="0"/>
    <cellStyle name="메모 2 4 2 3" xfId="0"/>
    <cellStyle name="메모 2 4 2 3 2" xfId="0"/>
    <cellStyle name="메모 2 4 2 3 3" xfId="0"/>
    <cellStyle name="메모 2 4 2 3 4" xfId="0"/>
    <cellStyle name="메모 2 4 2 3 5" xfId="0"/>
    <cellStyle name="메모 2 4 2 3 6" xfId="0"/>
    <cellStyle name="메모 2 4 2 3 7" xfId="0"/>
    <cellStyle name="메모 2 4 2 3 8" xfId="0"/>
    <cellStyle name="메모 2 4 2 4" xfId="0"/>
    <cellStyle name="메모 2 4 2 5" xfId="0"/>
    <cellStyle name="메모 2 4 2 6" xfId="0"/>
    <cellStyle name="메모 2 4 2 7" xfId="0"/>
    <cellStyle name="메모 2 4 2 8" xfId="0"/>
    <cellStyle name="메모 2 4 2 9" xfId="0"/>
    <cellStyle name="메모 2 4 3" xfId="0"/>
    <cellStyle name="메모 2 4 3 10" xfId="0"/>
    <cellStyle name="메모 2 4 3 11" xfId="0"/>
    <cellStyle name="메모 2 4 3 12" xfId="0"/>
    <cellStyle name="메모 2 4 3 2" xfId="0"/>
    <cellStyle name="메모 2 4 3 2 2" xfId="0"/>
    <cellStyle name="메모 2 4 3 2 3" xfId="0"/>
    <cellStyle name="메모 2 4 3 2 4" xfId="0"/>
    <cellStyle name="메모 2 4 3 2 5" xfId="0"/>
    <cellStyle name="메모 2 4 3 2 6" xfId="0"/>
    <cellStyle name="메모 2 4 3 2 7" xfId="0"/>
    <cellStyle name="메모 2 4 3 2 8" xfId="0"/>
    <cellStyle name="메모 2 4 3 3" xfId="0"/>
    <cellStyle name="메모 2 4 3 4" xfId="0"/>
    <cellStyle name="메모 2 4 3 5" xfId="0"/>
    <cellStyle name="메모 2 4 3 6" xfId="0"/>
    <cellStyle name="메모 2 4 3 7" xfId="0"/>
    <cellStyle name="메모 2 4 3 8" xfId="0"/>
    <cellStyle name="메모 2 4 3 9" xfId="0"/>
    <cellStyle name="메모 2 4 4" xfId="0"/>
    <cellStyle name="메모 2 4 4 2" xfId="0"/>
    <cellStyle name="메모 2 4 4 3" xfId="0"/>
    <cellStyle name="메모 2 4 4 4" xfId="0"/>
    <cellStyle name="메모 2 4 4 5" xfId="0"/>
    <cellStyle name="메모 2 4 4 6" xfId="0"/>
    <cellStyle name="메모 2 4 4 7" xfId="0"/>
    <cellStyle name="메모 2 4 4 8" xfId="0"/>
    <cellStyle name="메모 2 4 5" xfId="0"/>
    <cellStyle name="메모 2 4 6" xfId="0"/>
    <cellStyle name="메모 2 4 7" xfId="0"/>
    <cellStyle name="메모 2 4 8" xfId="0"/>
    <cellStyle name="메모 2 4 9" xfId="0"/>
    <cellStyle name="메모 2 4_수지예산" xfId="0"/>
    <cellStyle name="메모 2 5" xfId="0"/>
    <cellStyle name="메모 2 5 10" xfId="0"/>
    <cellStyle name="메모 2 5 11" xfId="0"/>
    <cellStyle name="메모 2 5 12" xfId="0"/>
    <cellStyle name="메모 2 5 2" xfId="0"/>
    <cellStyle name="메모 2 5 2 2" xfId="0"/>
    <cellStyle name="메모 2 5 2 3" xfId="0"/>
    <cellStyle name="메모 2 5 2 4" xfId="0"/>
    <cellStyle name="메모 2 5 2 5" xfId="0"/>
    <cellStyle name="메모 2 5 2 6" xfId="0"/>
    <cellStyle name="메모 2 5 2 7" xfId="0"/>
    <cellStyle name="메모 2 5 2 8" xfId="0"/>
    <cellStyle name="메모 2 5 3" xfId="0"/>
    <cellStyle name="메모 2 5 3 2" xfId="0"/>
    <cellStyle name="메모 2 5 4" xfId="0"/>
    <cellStyle name="메모 2 5 4 2" xfId="0"/>
    <cellStyle name="메모 2 5 5" xfId="0"/>
    <cellStyle name="메모 2 5 6" xfId="0"/>
    <cellStyle name="메모 2 5 7" xfId="0"/>
    <cellStyle name="메모 2 5 8" xfId="0"/>
    <cellStyle name="메모 2 5 9" xfId="0"/>
    <cellStyle name="메모 2 5_수지예산" xfId="0"/>
    <cellStyle name="메모 2 6" xfId="0"/>
    <cellStyle name="메모 2 6 10" xfId="0"/>
    <cellStyle name="메모 2 6 11" xfId="0"/>
    <cellStyle name="메모 2 6 12" xfId="0"/>
    <cellStyle name="메모 2 6 2" xfId="0"/>
    <cellStyle name="메모 2 6 2 2" xfId="0"/>
    <cellStyle name="메모 2 6 2 3" xfId="0"/>
    <cellStyle name="메모 2 6 2 4" xfId="0"/>
    <cellStyle name="메모 2 6 2 5" xfId="0"/>
    <cellStyle name="메모 2 6 2 6" xfId="0"/>
    <cellStyle name="메모 2 6 2 7" xfId="0"/>
    <cellStyle name="메모 2 6 2 8" xfId="0"/>
    <cellStyle name="메모 2 6 3" xfId="0"/>
    <cellStyle name="메모 2 6 3 2" xfId="0"/>
    <cellStyle name="메모 2 6 4" xfId="0"/>
    <cellStyle name="메모 2 6 4 2" xfId="0"/>
    <cellStyle name="메모 2 6 5" xfId="0"/>
    <cellStyle name="메모 2 6 6" xfId="0"/>
    <cellStyle name="메모 2 6 7" xfId="0"/>
    <cellStyle name="메모 2 6 8" xfId="0"/>
    <cellStyle name="메모 2 6 9" xfId="0"/>
    <cellStyle name="메모 2 6_수지예산" xfId="0"/>
    <cellStyle name="메모 2 7" xfId="0"/>
    <cellStyle name="메모 2 7 2" xfId="0"/>
    <cellStyle name="메모 2 7 3" xfId="0"/>
    <cellStyle name="메모 2 7 4" xfId="0"/>
    <cellStyle name="메모 2 7 5" xfId="0"/>
    <cellStyle name="메모 2 7_수지예산" xfId="0"/>
    <cellStyle name="메모 2 8" xfId="0"/>
    <cellStyle name="메모 2 8 2" xfId="0"/>
    <cellStyle name="메모 2 9" xfId="0"/>
    <cellStyle name="메모 2 9 2" xfId="0"/>
    <cellStyle name="메모 2 9 3" xfId="0"/>
    <cellStyle name="메모 2 9 4" xfId="0"/>
    <cellStyle name="메모 2 9 5" xfId="0"/>
    <cellStyle name="메모 2 9 6" xfId="0"/>
    <cellStyle name="메모 2 9 7" xfId="0"/>
    <cellStyle name="메모 2 9 8" xfId="0"/>
    <cellStyle name="메모 2_(안성)-(공판도매분사)_월별수지예산" xfId="0"/>
    <cellStyle name="메모 3" xfId="0"/>
    <cellStyle name="메모 3 10" xfId="0"/>
    <cellStyle name="메모 3 11" xfId="0"/>
    <cellStyle name="메모 3 12" xfId="0"/>
    <cellStyle name="메모 3 13" xfId="0"/>
    <cellStyle name="메모 3 14" xfId="0"/>
    <cellStyle name="메모 3 15" xfId="0"/>
    <cellStyle name="메모 3 16" xfId="0"/>
    <cellStyle name="메모 3 17" xfId="0"/>
    <cellStyle name="메모 3 18" xfId="0"/>
    <cellStyle name="메모 3 2" xfId="0"/>
    <cellStyle name="메모 3 2 10" xfId="0"/>
    <cellStyle name="메모 3 2 11" xfId="0"/>
    <cellStyle name="메모 3 2 12" xfId="0"/>
    <cellStyle name="메모 3 2 2" xfId="0"/>
    <cellStyle name="메모 3 2 2 2" xfId="0"/>
    <cellStyle name="메모 3 2 2 3" xfId="0"/>
    <cellStyle name="메모 3 2 2 4" xfId="0"/>
    <cellStyle name="메모 3 2 2 5" xfId="0"/>
    <cellStyle name="메모 3 2 2 6" xfId="0"/>
    <cellStyle name="메모 3 2 2 7" xfId="0"/>
    <cellStyle name="메모 3 2 2 8" xfId="0"/>
    <cellStyle name="메모 3 2 3" xfId="0"/>
    <cellStyle name="메모 3 2 4" xfId="0"/>
    <cellStyle name="메모 3 2 5" xfId="0"/>
    <cellStyle name="메모 3 2 6" xfId="0"/>
    <cellStyle name="메모 3 2 7" xfId="0"/>
    <cellStyle name="메모 3 2 8" xfId="0"/>
    <cellStyle name="메모 3 2 9" xfId="0"/>
    <cellStyle name="메모 3 3" xfId="0"/>
    <cellStyle name="메모 3 3 10" xfId="0"/>
    <cellStyle name="메모 3 3 11" xfId="0"/>
    <cellStyle name="메모 3 3 12" xfId="0"/>
    <cellStyle name="메모 3 3 2" xfId="0"/>
    <cellStyle name="메모 3 3 2 2" xfId="0"/>
    <cellStyle name="메모 3 3 2 3" xfId="0"/>
    <cellStyle name="메모 3 3 2 4" xfId="0"/>
    <cellStyle name="메모 3 3 2 5" xfId="0"/>
    <cellStyle name="메모 3 3 2 6" xfId="0"/>
    <cellStyle name="메모 3 3 2 7" xfId="0"/>
    <cellStyle name="메모 3 3 2 8" xfId="0"/>
    <cellStyle name="메모 3 3 3" xfId="0"/>
    <cellStyle name="메모 3 3 4" xfId="0"/>
    <cellStyle name="메모 3 3 5" xfId="0"/>
    <cellStyle name="메모 3 3 6" xfId="0"/>
    <cellStyle name="메모 3 3 7" xfId="0"/>
    <cellStyle name="메모 3 3 8" xfId="0"/>
    <cellStyle name="메모 3 3 9" xfId="0"/>
    <cellStyle name="메모 3 4" xfId="0"/>
    <cellStyle name="메모 3 4 10" xfId="0"/>
    <cellStyle name="메모 3 4 11" xfId="0"/>
    <cellStyle name="메모 3 4 12" xfId="0"/>
    <cellStyle name="메모 3 4 2" xfId="0"/>
    <cellStyle name="메모 3 4 2 2" xfId="0"/>
    <cellStyle name="메모 3 4 2 3" xfId="0"/>
    <cellStyle name="메모 3 4 2 4" xfId="0"/>
    <cellStyle name="메모 3 4 2 5" xfId="0"/>
    <cellStyle name="메모 3 4 2 6" xfId="0"/>
    <cellStyle name="메모 3 4 2 7" xfId="0"/>
    <cellStyle name="메모 3 4 2 8" xfId="0"/>
    <cellStyle name="메모 3 4 3" xfId="0"/>
    <cellStyle name="메모 3 4 4" xfId="0"/>
    <cellStyle name="메모 3 4 5" xfId="0"/>
    <cellStyle name="메모 3 4 6" xfId="0"/>
    <cellStyle name="메모 3 4 7" xfId="0"/>
    <cellStyle name="메모 3 4 8" xfId="0"/>
    <cellStyle name="메모 3 4 9" xfId="0"/>
    <cellStyle name="메모 3 5" xfId="0"/>
    <cellStyle name="메모 3 5 10" xfId="0"/>
    <cellStyle name="메모 3 5 11" xfId="0"/>
    <cellStyle name="메모 3 5 12" xfId="0"/>
    <cellStyle name="메모 3 5 2" xfId="0"/>
    <cellStyle name="메모 3 5 2 2" xfId="0"/>
    <cellStyle name="메모 3 5 2 3" xfId="0"/>
    <cellStyle name="메모 3 5 2 4" xfId="0"/>
    <cellStyle name="메모 3 5 2 5" xfId="0"/>
    <cellStyle name="메모 3 5 2 6" xfId="0"/>
    <cellStyle name="메모 3 5 2 7" xfId="0"/>
    <cellStyle name="메모 3 5 2 8" xfId="0"/>
    <cellStyle name="메모 3 5 3" xfId="0"/>
    <cellStyle name="메모 3 5 4" xfId="0"/>
    <cellStyle name="메모 3 5 5" xfId="0"/>
    <cellStyle name="메모 3 5 6" xfId="0"/>
    <cellStyle name="메모 3 5 7" xfId="0"/>
    <cellStyle name="메모 3 5 8" xfId="0"/>
    <cellStyle name="메모 3 5 9" xfId="0"/>
    <cellStyle name="메모 3 6" xfId="0"/>
    <cellStyle name="메모 3 6 2" xfId="0"/>
    <cellStyle name="메모 3 6 3" xfId="0"/>
    <cellStyle name="메모 3 7" xfId="0"/>
    <cellStyle name="메모 3 7 2" xfId="0"/>
    <cellStyle name="메모 3 8" xfId="0"/>
    <cellStyle name="메모 3 8 2" xfId="0"/>
    <cellStyle name="메모 3 8 3" xfId="0"/>
    <cellStyle name="메모 3 8 4" xfId="0"/>
    <cellStyle name="메모 3 8 5" xfId="0"/>
    <cellStyle name="메모 3 8 6" xfId="0"/>
    <cellStyle name="메모 3 8 7" xfId="0"/>
    <cellStyle name="메모 3 8 8" xfId="0"/>
    <cellStyle name="메모 3 9" xfId="0"/>
    <cellStyle name="메모 3_(안성)-(공판도매분사)_월별수지예산" xfId="0"/>
    <cellStyle name="메모 4" xfId="0"/>
    <cellStyle name="메모 4 10" xfId="0"/>
    <cellStyle name="메모 4 11" xfId="0"/>
    <cellStyle name="메모 4 12" xfId="0"/>
    <cellStyle name="메모 4 2" xfId="0"/>
    <cellStyle name="메모 4 2 2" xfId="0"/>
    <cellStyle name="메모 4 2 3" xfId="0"/>
    <cellStyle name="메모 4 2 4" xfId="0"/>
    <cellStyle name="메모 4 2 5" xfId="0"/>
    <cellStyle name="메모 4 2 6" xfId="0"/>
    <cellStyle name="메모 4 2 7" xfId="0"/>
    <cellStyle name="메모 4 2 8" xfId="0"/>
    <cellStyle name="메모 4 2 9" xfId="0"/>
    <cellStyle name="메모 4 3" xfId="0"/>
    <cellStyle name="메모 4 3 2" xfId="0"/>
    <cellStyle name="메모 4 4" xfId="0"/>
    <cellStyle name="메모 4 4 2" xfId="0"/>
    <cellStyle name="메모 4 5" xfId="0"/>
    <cellStyle name="메모 4 5 2" xfId="0"/>
    <cellStyle name="메모 4 6" xfId="0"/>
    <cellStyle name="메모 4 7" xfId="0"/>
    <cellStyle name="메모 4 8" xfId="0"/>
    <cellStyle name="메모 4 9" xfId="0"/>
    <cellStyle name="메모 4_(안성)-(공판도매분사)_월별수지예산" xfId="0"/>
    <cellStyle name="메모 5" xfId="0"/>
    <cellStyle name="메모 5 2" xfId="0"/>
    <cellStyle name="메모 5 3" xfId="0"/>
    <cellStyle name="메모 5 4" xfId="0"/>
    <cellStyle name="메모 5 5" xfId="0"/>
    <cellStyle name="메모 5 6" xfId="0"/>
    <cellStyle name="메모 5_(안성)-(공판도매분사)_월별수지예산" xfId="0"/>
    <cellStyle name="메모 6" xfId="0"/>
    <cellStyle name="메모 7" xfId="0"/>
    <cellStyle name="메모 8" xfId="0"/>
    <cellStyle name="메시지" xfId="0"/>
    <cellStyle name="메시지 2" xfId="0"/>
    <cellStyle name="메시지 3" xfId="0"/>
    <cellStyle name="믅됞 [0.00]_9703JPY" xfId="0"/>
    <cellStyle name="믅됞_9703JPY" xfId="0"/>
    <cellStyle name="백분율 10" xfId="0"/>
    <cellStyle name="백분율 10 2" xfId="0"/>
    <cellStyle name="백분율 10 2 2" xfId="0"/>
    <cellStyle name="백분율 10 3" xfId="0"/>
    <cellStyle name="백분율 10 4" xfId="0"/>
    <cellStyle name="백분율 10 5" xfId="0"/>
    <cellStyle name="백분율 10 6" xfId="0"/>
    <cellStyle name="백분율 10 7" xfId="0"/>
    <cellStyle name="백분율 11" xfId="0"/>
    <cellStyle name="백분율 11 2" xfId="0"/>
    <cellStyle name="백분율 11 3" xfId="0"/>
    <cellStyle name="백분율 11 4" xfId="0"/>
    <cellStyle name="백분율 11 5" xfId="0"/>
    <cellStyle name="백분율 11 6" xfId="0"/>
    <cellStyle name="백분율 12" xfId="0"/>
    <cellStyle name="백분율 12 2" xfId="0"/>
    <cellStyle name="백분율 12 3" xfId="0"/>
    <cellStyle name="백분율 12 4" xfId="0"/>
    <cellStyle name="백분율 12 5" xfId="0"/>
    <cellStyle name="백분율 12 6" xfId="0"/>
    <cellStyle name="백분율 13" xfId="0"/>
    <cellStyle name="백분율 13 2" xfId="0"/>
    <cellStyle name="백분율 13 3" xfId="0"/>
    <cellStyle name="백분율 13 4" xfId="0"/>
    <cellStyle name="백분율 13 5" xfId="0"/>
    <cellStyle name="백분율 14" xfId="0"/>
    <cellStyle name="백분율 14 2" xfId="0"/>
    <cellStyle name="백분율 14 3" xfId="0"/>
    <cellStyle name="백분율 14 4" xfId="0"/>
    <cellStyle name="백분율 14 5" xfId="0"/>
    <cellStyle name="백분율 15" xfId="0"/>
    <cellStyle name="백분율 15 2" xfId="0"/>
    <cellStyle name="백분율 15 3" xfId="0"/>
    <cellStyle name="백분율 15 4" xfId="0"/>
    <cellStyle name="백분율 15 5" xfId="0"/>
    <cellStyle name="백분율 16" xfId="0"/>
    <cellStyle name="백분율 16 2" xfId="0"/>
    <cellStyle name="백분율 16 3" xfId="0"/>
    <cellStyle name="백분율 16 4" xfId="0"/>
    <cellStyle name="백분율 16 5" xfId="0"/>
    <cellStyle name="백분율 17" xfId="0"/>
    <cellStyle name="백분율 17 2" xfId="0"/>
    <cellStyle name="백분율 17 3" xfId="0"/>
    <cellStyle name="백분율 17 4" xfId="0"/>
    <cellStyle name="백분율 17 5" xfId="0"/>
    <cellStyle name="백분율 18" xfId="0"/>
    <cellStyle name="백분율 18 2" xfId="0"/>
    <cellStyle name="백분율 18 3" xfId="0"/>
    <cellStyle name="백분율 18 4" xfId="0"/>
    <cellStyle name="백분율 18 5" xfId="0"/>
    <cellStyle name="백분율 19" xfId="0"/>
    <cellStyle name="백분율 19 2" xfId="0"/>
    <cellStyle name="백분율 19 3" xfId="0"/>
    <cellStyle name="백분율 19 4" xfId="0"/>
    <cellStyle name="백분율 19 5" xfId="0"/>
    <cellStyle name="백분율 2" xfId="0"/>
    <cellStyle name="백분율 2 10" xfId="0"/>
    <cellStyle name="백분율 2 10 2" xfId="0"/>
    <cellStyle name="백분율 2 11" xfId="0"/>
    <cellStyle name="백분율 2 11 2" xfId="0"/>
    <cellStyle name="백분율 2 12" xfId="0"/>
    <cellStyle name="백분율 2 12 2" xfId="0"/>
    <cellStyle name="백분율 2 13" xfId="0"/>
    <cellStyle name="백분율 2 13 2" xfId="0"/>
    <cellStyle name="백분율 2 14" xfId="0"/>
    <cellStyle name="백분율 2 14 2" xfId="0"/>
    <cellStyle name="백분율 2 15" xfId="0"/>
    <cellStyle name="백분율 2 15 2" xfId="0"/>
    <cellStyle name="백분율 2 16" xfId="0"/>
    <cellStyle name="백분율 2 16 2" xfId="0"/>
    <cellStyle name="백분율 2 17" xfId="0"/>
    <cellStyle name="백분율 2 17 2" xfId="0"/>
    <cellStyle name="백분율 2 18" xfId="0"/>
    <cellStyle name="백분율 2 19" xfId="0"/>
    <cellStyle name="백분율 2 2" xfId="0"/>
    <cellStyle name="백분율 2 2 10" xfId="0"/>
    <cellStyle name="백분율 2 2 10 2" xfId="0"/>
    <cellStyle name="백분율 2 2 11" xfId="0"/>
    <cellStyle name="백분율 2 2 11 2" xfId="0"/>
    <cellStyle name="백분율 2 2 12" xfId="0"/>
    <cellStyle name="백분율 2 2 12 2" xfId="0"/>
    <cellStyle name="백분율 2 2 13" xfId="0"/>
    <cellStyle name="백분율 2 2 14" xfId="0"/>
    <cellStyle name="백분율 2 2 15" xfId="0"/>
    <cellStyle name="백분율 2 2 16" xfId="0"/>
    <cellStyle name="백분율 2 2 17" xfId="0"/>
    <cellStyle name="백분율 2 2 18" xfId="0"/>
    <cellStyle name="백분율 2 2 2" xfId="0"/>
    <cellStyle name="백분율 2 2 2 2" xfId="0"/>
    <cellStyle name="백분율 2 2 2 2 2" xfId="0"/>
    <cellStyle name="백분율 2 2 2 3" xfId="0"/>
    <cellStyle name="백분율 2 2 2 4" xfId="0"/>
    <cellStyle name="백분율 2 2 2 5" xfId="0"/>
    <cellStyle name="백분율 2 2 2 6" xfId="0"/>
    <cellStyle name="백분율 2 2 2 7" xfId="0"/>
    <cellStyle name="백분율 2 2 2 8" xfId="0"/>
    <cellStyle name="백분율 2 2 2 9" xfId="0"/>
    <cellStyle name="백분율 2 2 3" xfId="0"/>
    <cellStyle name="백분율 2 2 3 2" xfId="0"/>
    <cellStyle name="백분율 2 2 4" xfId="0"/>
    <cellStyle name="백분율 2 2 4 2" xfId="0"/>
    <cellStyle name="백분율 2 2 5" xfId="0"/>
    <cellStyle name="백분율 2 2 5 2" xfId="0"/>
    <cellStyle name="백분율 2 2 6" xfId="0"/>
    <cellStyle name="백분율 2 2 6 2" xfId="0"/>
    <cellStyle name="백분율 2 2 7" xfId="0"/>
    <cellStyle name="백분율 2 2 7 2" xfId="0"/>
    <cellStyle name="백분율 2 2 8" xfId="0"/>
    <cellStyle name="백분율 2 2 8 2" xfId="0"/>
    <cellStyle name="백분율 2 2 9" xfId="0"/>
    <cellStyle name="백분율 2 2 9 2" xfId="0"/>
    <cellStyle name="백분율 2 20" xfId="0"/>
    <cellStyle name="백분율 2 21" xfId="0"/>
    <cellStyle name="백분율 2 3" xfId="0"/>
    <cellStyle name="백분율 2 3 10" xfId="0"/>
    <cellStyle name="백분율 2 3 11" xfId="0"/>
    <cellStyle name="백분율 2 3 12" xfId="0"/>
    <cellStyle name="백분율 2 3 2" xfId="0"/>
    <cellStyle name="백분율 2 3 2 2" xfId="0"/>
    <cellStyle name="백분율 2 3 2 3" xfId="0"/>
    <cellStyle name="백분율 2 3 2 4" xfId="0"/>
    <cellStyle name="백분율 2 3 2 5" xfId="0"/>
    <cellStyle name="백분율 2 3 2 6" xfId="0"/>
    <cellStyle name="백분율 2 3 2 7" xfId="0"/>
    <cellStyle name="백분율 2 3 2 8" xfId="0"/>
    <cellStyle name="백분율 2 3 2 9" xfId="0"/>
    <cellStyle name="백분율 2 3 3" xfId="0"/>
    <cellStyle name="백분율 2 3 3 2" xfId="0"/>
    <cellStyle name="백분율 2 3 4" xfId="0"/>
    <cellStyle name="백분율 2 3 4 2" xfId="0"/>
    <cellStyle name="백분율 2 3 5" xfId="0"/>
    <cellStyle name="백분율 2 3 6" xfId="0"/>
    <cellStyle name="백분율 2 3 7" xfId="0"/>
    <cellStyle name="백분율 2 3 8" xfId="0"/>
    <cellStyle name="백분율 2 3 9" xfId="0"/>
    <cellStyle name="백분율 2 4" xfId="0"/>
    <cellStyle name="백분율 2 4 10" xfId="0"/>
    <cellStyle name="백분율 2 4 11" xfId="0"/>
    <cellStyle name="백분율 2 4 12" xfId="0"/>
    <cellStyle name="백분율 2 4 2" xfId="0"/>
    <cellStyle name="백분율 2 4 2 2" xfId="0"/>
    <cellStyle name="백분율 2 4 2 3" xfId="0"/>
    <cellStyle name="백분율 2 4 2 4" xfId="0"/>
    <cellStyle name="백분율 2 4 2 5" xfId="0"/>
    <cellStyle name="백분율 2 4 2 6" xfId="0"/>
    <cellStyle name="백분율 2 4 2 7" xfId="0"/>
    <cellStyle name="백분율 2 4 2 8" xfId="0"/>
    <cellStyle name="백분율 2 4 2 9" xfId="0"/>
    <cellStyle name="백분율 2 4 3" xfId="0"/>
    <cellStyle name="백분율 2 4 3 2" xfId="0"/>
    <cellStyle name="백분율 2 4 4" xfId="0"/>
    <cellStyle name="백분율 2 4 5" xfId="0"/>
    <cellStyle name="백분율 2 4 6" xfId="0"/>
    <cellStyle name="백분율 2 4 7" xfId="0"/>
    <cellStyle name="백분율 2 4 8" xfId="0"/>
    <cellStyle name="백분율 2 4 9" xfId="0"/>
    <cellStyle name="백분율 2 5" xfId="0"/>
    <cellStyle name="백분율 2 5 10" xfId="0"/>
    <cellStyle name="백분율 2 5 11" xfId="0"/>
    <cellStyle name="백분율 2 5 12" xfId="0"/>
    <cellStyle name="백분율 2 5 13" xfId="0"/>
    <cellStyle name="백분율 2 5 2" xfId="0"/>
    <cellStyle name="백분율 2 5 2 2" xfId="0"/>
    <cellStyle name="백분율 2 5 2 3" xfId="0"/>
    <cellStyle name="백분율 2 5 2 4" xfId="0"/>
    <cellStyle name="백분율 2 5 2 5" xfId="0"/>
    <cellStyle name="백분율 2 5 2 6" xfId="0"/>
    <cellStyle name="백분율 2 5 2 7" xfId="0"/>
    <cellStyle name="백분율 2 5 2 8" xfId="0"/>
    <cellStyle name="백분율 2 5 2 9" xfId="0"/>
    <cellStyle name="백분율 2 5 3" xfId="0"/>
    <cellStyle name="백분율 2 5 3 2" xfId="0"/>
    <cellStyle name="백분율 2 5 4" xfId="0"/>
    <cellStyle name="백분율 2 5 5" xfId="0"/>
    <cellStyle name="백분율 2 5 6" xfId="0"/>
    <cellStyle name="백분율 2 5 7" xfId="0"/>
    <cellStyle name="백분율 2 5 8" xfId="0"/>
    <cellStyle name="백분율 2 5 9" xfId="0"/>
    <cellStyle name="백분율 2 6" xfId="0"/>
    <cellStyle name="백분율 2 6 10" xfId="0"/>
    <cellStyle name="백분율 2 6 11" xfId="0"/>
    <cellStyle name="백분율 2 6 12" xfId="0"/>
    <cellStyle name="백분율 2 6 13" xfId="0"/>
    <cellStyle name="백분율 2 6 2" xfId="0"/>
    <cellStyle name="백분율 2 6 2 2" xfId="0"/>
    <cellStyle name="백분율 2 6 2 3" xfId="0"/>
    <cellStyle name="백분율 2 6 2 4" xfId="0"/>
    <cellStyle name="백분율 2 6 2 5" xfId="0"/>
    <cellStyle name="백분율 2 6 2 6" xfId="0"/>
    <cellStyle name="백분율 2 6 2 7" xfId="0"/>
    <cellStyle name="백분율 2 6 2 8" xfId="0"/>
    <cellStyle name="백분율 2 6 2 9" xfId="0"/>
    <cellStyle name="백분율 2 6 3" xfId="0"/>
    <cellStyle name="백분율 2 6 4" xfId="0"/>
    <cellStyle name="백분율 2 6 5" xfId="0"/>
    <cellStyle name="백분율 2 6 6" xfId="0"/>
    <cellStyle name="백분율 2 6 7" xfId="0"/>
    <cellStyle name="백분율 2 6 8" xfId="0"/>
    <cellStyle name="백분율 2 6 9" xfId="0"/>
    <cellStyle name="백분율 2 7" xfId="0"/>
    <cellStyle name="백분율 2 7 10" xfId="0"/>
    <cellStyle name="백분율 2 7 11" xfId="0"/>
    <cellStyle name="백분율 2 7 12" xfId="0"/>
    <cellStyle name="백분율 2 7 2" xfId="0"/>
    <cellStyle name="백분율 2 7 2 2" xfId="0"/>
    <cellStyle name="백분율 2 7 2 3" xfId="0"/>
    <cellStyle name="백분율 2 7 2 4" xfId="0"/>
    <cellStyle name="백분율 2 7 2 5" xfId="0"/>
    <cellStyle name="백분율 2 7 2 6" xfId="0"/>
    <cellStyle name="백분율 2 7 2 7" xfId="0"/>
    <cellStyle name="백분율 2 7 2 8" xfId="0"/>
    <cellStyle name="백분율 2 7 3" xfId="0"/>
    <cellStyle name="백분율 2 7 4" xfId="0"/>
    <cellStyle name="백분율 2 7 5" xfId="0"/>
    <cellStyle name="백분율 2 7 6" xfId="0"/>
    <cellStyle name="백분율 2 7 7" xfId="0"/>
    <cellStyle name="백분율 2 7 8" xfId="0"/>
    <cellStyle name="백분율 2 7 9" xfId="0"/>
    <cellStyle name="백분율 2 8" xfId="0"/>
    <cellStyle name="백분율 2 8 2" xfId="0"/>
    <cellStyle name="백분율 2 9" xfId="0"/>
    <cellStyle name="백분율 2 9 2" xfId="0"/>
    <cellStyle name="백분율 20" xfId="0"/>
    <cellStyle name="백분율 20 2" xfId="0"/>
    <cellStyle name="백분율 20 3" xfId="0"/>
    <cellStyle name="백분율 20 4" xfId="0"/>
    <cellStyle name="백분율 20 5" xfId="0"/>
    <cellStyle name="백분율 21" xfId="0"/>
    <cellStyle name="백분율 21 2" xfId="0"/>
    <cellStyle name="백분율 21 3" xfId="0"/>
    <cellStyle name="백분율 21 4" xfId="0"/>
    <cellStyle name="백분율 21 5" xfId="0"/>
    <cellStyle name="백분율 22" xfId="0"/>
    <cellStyle name="백분율 22 2" xfId="0"/>
    <cellStyle name="백분율 22 3" xfId="0"/>
    <cellStyle name="백분율 22 4" xfId="0"/>
    <cellStyle name="백분율 22 5" xfId="0"/>
    <cellStyle name="백분율 23" xfId="0"/>
    <cellStyle name="백분율 23 2" xfId="0"/>
    <cellStyle name="백분율 23 3" xfId="0"/>
    <cellStyle name="백분율 23 4" xfId="0"/>
    <cellStyle name="백분율 23 5" xfId="0"/>
    <cellStyle name="백분율 24" xfId="0"/>
    <cellStyle name="백분율 24 2" xfId="0"/>
    <cellStyle name="백분율 24 3" xfId="0"/>
    <cellStyle name="백분율 24 4" xfId="0"/>
    <cellStyle name="백분율 24 5" xfId="0"/>
    <cellStyle name="백분율 25" xfId="0"/>
    <cellStyle name="백분율 25 2" xfId="0"/>
    <cellStyle name="백분율 25 3" xfId="0"/>
    <cellStyle name="백분율 25 4" xfId="0"/>
    <cellStyle name="백분율 25 5" xfId="0"/>
    <cellStyle name="백분율 26" xfId="0"/>
    <cellStyle name="백분율 26 2" xfId="0"/>
    <cellStyle name="백분율 26 3" xfId="0"/>
    <cellStyle name="백분율 26 4" xfId="0"/>
    <cellStyle name="백분율 26 5" xfId="0"/>
    <cellStyle name="백분율 27" xfId="0"/>
    <cellStyle name="백분율 27 2" xfId="0"/>
    <cellStyle name="백분율 27 3" xfId="0"/>
    <cellStyle name="백분율 27 4" xfId="0"/>
    <cellStyle name="백분율 27 5" xfId="0"/>
    <cellStyle name="백분율 28" xfId="0"/>
    <cellStyle name="백분율 28 2" xfId="0"/>
    <cellStyle name="백분율 28 3" xfId="0"/>
    <cellStyle name="백분율 28 4" xfId="0"/>
    <cellStyle name="백분율 28 5" xfId="0"/>
    <cellStyle name="백분율 29" xfId="0"/>
    <cellStyle name="백분율 29 2" xfId="0"/>
    <cellStyle name="백분율 29 3" xfId="0"/>
    <cellStyle name="백분율 29 4" xfId="0"/>
    <cellStyle name="백분율 29 5" xfId="0"/>
    <cellStyle name="백분율 3" xfId="0"/>
    <cellStyle name="백분율 3 10" xfId="0"/>
    <cellStyle name="백분율 3 11" xfId="0"/>
    <cellStyle name="백분율 3 12" xfId="0"/>
    <cellStyle name="백분율 3 13" xfId="0"/>
    <cellStyle name="백분율 3 14" xfId="0"/>
    <cellStyle name="백분율 3 15" xfId="0"/>
    <cellStyle name="백분율 3 16" xfId="0"/>
    <cellStyle name="백분율 3 17" xfId="0"/>
    <cellStyle name="백분율 3 18" xfId="0"/>
    <cellStyle name="백분율 3 2" xfId="0"/>
    <cellStyle name="백분율 3 2 10" xfId="0"/>
    <cellStyle name="백분율 3 2 11" xfId="0"/>
    <cellStyle name="백분율 3 2 12" xfId="0"/>
    <cellStyle name="백분율 3 2 13" xfId="0"/>
    <cellStyle name="백분율 3 2 2" xfId="0"/>
    <cellStyle name="백분율 3 2 2 2" xfId="0"/>
    <cellStyle name="백분율 3 2 2 2 2" xfId="0"/>
    <cellStyle name="백분율 3 2 2 3" xfId="0"/>
    <cellStyle name="백분율 3 2 2 4" xfId="0"/>
    <cellStyle name="백분율 3 2 2 5" xfId="0"/>
    <cellStyle name="백분율 3 2 2 6" xfId="0"/>
    <cellStyle name="백분율 3 2 2 7" xfId="0"/>
    <cellStyle name="백분율 3 2 2 8" xfId="0"/>
    <cellStyle name="백분율 3 2 2 9" xfId="0"/>
    <cellStyle name="백분율 3 2 3" xfId="0"/>
    <cellStyle name="백분율 3 2 3 2" xfId="0"/>
    <cellStyle name="백분율 3 2 4" xfId="0"/>
    <cellStyle name="백분율 3 2 5" xfId="0"/>
    <cellStyle name="백분율 3 2 6" xfId="0"/>
    <cellStyle name="백분율 3 2 7" xfId="0"/>
    <cellStyle name="백분율 3 2 8" xfId="0"/>
    <cellStyle name="백분율 3 2 9" xfId="0"/>
    <cellStyle name="백분율 3 3" xfId="0"/>
    <cellStyle name="백분율 3 3 10" xfId="0"/>
    <cellStyle name="백분율 3 3 11" xfId="0"/>
    <cellStyle name="백분율 3 3 12" xfId="0"/>
    <cellStyle name="백분율 3 3 2" xfId="0"/>
    <cellStyle name="백분율 3 3 2 2" xfId="0"/>
    <cellStyle name="백분율 3 3 2 3" xfId="0"/>
    <cellStyle name="백분율 3 3 2 4" xfId="0"/>
    <cellStyle name="백분율 3 3 2 5" xfId="0"/>
    <cellStyle name="백분율 3 3 2 6" xfId="0"/>
    <cellStyle name="백분율 3 3 2 7" xfId="0"/>
    <cellStyle name="백분율 3 3 2 8" xfId="0"/>
    <cellStyle name="백분율 3 3 2 9" xfId="0"/>
    <cellStyle name="백분율 3 3 3" xfId="0"/>
    <cellStyle name="백분율 3 3 3 2" xfId="0"/>
    <cellStyle name="백분율 3 3 4" xfId="0"/>
    <cellStyle name="백분율 3 3 5" xfId="0"/>
    <cellStyle name="백분율 3 3 6" xfId="0"/>
    <cellStyle name="백분율 3 3 7" xfId="0"/>
    <cellStyle name="백분율 3 3 8" xfId="0"/>
    <cellStyle name="백분율 3 3 9" xfId="0"/>
    <cellStyle name="백분율 3 4" xfId="0"/>
    <cellStyle name="백분율 3 4 10" xfId="0"/>
    <cellStyle name="백분율 3 4 11" xfId="0"/>
    <cellStyle name="백분율 3 4 12" xfId="0"/>
    <cellStyle name="백분율 3 4 2" xfId="0"/>
    <cellStyle name="백분율 3 4 2 2" xfId="0"/>
    <cellStyle name="백분율 3 4 2 3" xfId="0"/>
    <cellStyle name="백분율 3 4 2 4" xfId="0"/>
    <cellStyle name="백분율 3 4 2 5" xfId="0"/>
    <cellStyle name="백분율 3 4 2 6" xfId="0"/>
    <cellStyle name="백분율 3 4 2 7" xfId="0"/>
    <cellStyle name="백분율 3 4 2 8" xfId="0"/>
    <cellStyle name="백분율 3 4 3" xfId="0"/>
    <cellStyle name="백분율 3 4 4" xfId="0"/>
    <cellStyle name="백분율 3 4 5" xfId="0"/>
    <cellStyle name="백분율 3 4 6" xfId="0"/>
    <cellStyle name="백분율 3 4 7" xfId="0"/>
    <cellStyle name="백분율 3 4 8" xfId="0"/>
    <cellStyle name="백분율 3 4 9" xfId="0"/>
    <cellStyle name="백분율 3 5" xfId="0"/>
    <cellStyle name="백분율 3 5 10" xfId="0"/>
    <cellStyle name="백분율 3 5 11" xfId="0"/>
    <cellStyle name="백분율 3 5 12" xfId="0"/>
    <cellStyle name="백분율 3 5 2" xfId="0"/>
    <cellStyle name="백분율 3 5 2 2" xfId="0"/>
    <cellStyle name="백분율 3 5 2 3" xfId="0"/>
    <cellStyle name="백분율 3 5 2 4" xfId="0"/>
    <cellStyle name="백분율 3 5 2 5" xfId="0"/>
    <cellStyle name="백분율 3 5 2 6" xfId="0"/>
    <cellStyle name="백분율 3 5 2 7" xfId="0"/>
    <cellStyle name="백분율 3 5 2 8" xfId="0"/>
    <cellStyle name="백분율 3 5 3" xfId="0"/>
    <cellStyle name="백분율 3 5 4" xfId="0"/>
    <cellStyle name="백분율 3 5 5" xfId="0"/>
    <cellStyle name="백분율 3 5 6" xfId="0"/>
    <cellStyle name="백분율 3 5 7" xfId="0"/>
    <cellStyle name="백분율 3 5 8" xfId="0"/>
    <cellStyle name="백분율 3 5 9" xfId="0"/>
    <cellStyle name="백분율 3 6" xfId="0"/>
    <cellStyle name="백분율 3 6 10" xfId="0"/>
    <cellStyle name="백분율 3 6 11" xfId="0"/>
    <cellStyle name="백분율 3 6 12" xfId="0"/>
    <cellStyle name="백분율 3 6 2" xfId="0"/>
    <cellStyle name="백분율 3 6 2 2" xfId="0"/>
    <cellStyle name="백분율 3 6 2 3" xfId="0"/>
    <cellStyle name="백분율 3 6 2 4" xfId="0"/>
    <cellStyle name="백분율 3 6 2 5" xfId="0"/>
    <cellStyle name="백분율 3 6 2 6" xfId="0"/>
    <cellStyle name="백분율 3 6 2 7" xfId="0"/>
    <cellStyle name="백분율 3 6 2 8" xfId="0"/>
    <cellStyle name="백분율 3 6 3" xfId="0"/>
    <cellStyle name="백분율 3 6 4" xfId="0"/>
    <cellStyle name="백분율 3 6 5" xfId="0"/>
    <cellStyle name="백분율 3 6 6" xfId="0"/>
    <cellStyle name="백분율 3 6 7" xfId="0"/>
    <cellStyle name="백분율 3 6 8" xfId="0"/>
    <cellStyle name="백분율 3 6 9" xfId="0"/>
    <cellStyle name="백분율 3 7" xfId="0"/>
    <cellStyle name="백분율 3 7 2" xfId="0"/>
    <cellStyle name="백분율 3 7 3" xfId="0"/>
    <cellStyle name="백분율 3 7 4" xfId="0"/>
    <cellStyle name="백분율 3 7 5" xfId="0"/>
    <cellStyle name="백분율 3 7 6" xfId="0"/>
    <cellStyle name="백분율 3 7 7" xfId="0"/>
    <cellStyle name="백분율 3 7 8" xfId="0"/>
    <cellStyle name="백분율 3 7 9" xfId="0"/>
    <cellStyle name="백분율 3 8" xfId="0"/>
    <cellStyle name="백분율 3 9" xfId="0"/>
    <cellStyle name="백분율 30" xfId="0"/>
    <cellStyle name="백분율 30 2" xfId="0"/>
    <cellStyle name="백분율 30 3" xfId="0"/>
    <cellStyle name="백분율 30 4" xfId="0"/>
    <cellStyle name="백분율 30 5" xfId="0"/>
    <cellStyle name="백분율 31" xfId="0"/>
    <cellStyle name="백분율 31 2" xfId="0"/>
    <cellStyle name="백분율 31 3" xfId="0"/>
    <cellStyle name="백분율 31 4" xfId="0"/>
    <cellStyle name="백분율 31 5" xfId="0"/>
    <cellStyle name="백분율 32" xfId="0"/>
    <cellStyle name="백분율 32 2" xfId="0"/>
    <cellStyle name="백분율 32 3" xfId="0"/>
    <cellStyle name="백분율 32 4" xfId="0"/>
    <cellStyle name="백분율 32 5" xfId="0"/>
    <cellStyle name="백분율 33" xfId="0"/>
    <cellStyle name="백분율 33 2" xfId="0"/>
    <cellStyle name="백분율 33 3" xfId="0"/>
    <cellStyle name="백분율 33 4" xfId="0"/>
    <cellStyle name="백분율 33 5" xfId="0"/>
    <cellStyle name="백분율 34" xfId="0"/>
    <cellStyle name="백분율 34 2" xfId="0"/>
    <cellStyle name="백분율 34 3" xfId="0"/>
    <cellStyle name="백분율 34 4" xfId="0"/>
    <cellStyle name="백분율 34 5" xfId="0"/>
    <cellStyle name="백분율 35" xfId="0"/>
    <cellStyle name="백분율 35 2" xfId="0"/>
    <cellStyle name="백분율 35 3" xfId="0"/>
    <cellStyle name="백분율 35 4" xfId="0"/>
    <cellStyle name="백분율 35 5" xfId="0"/>
    <cellStyle name="백분율 36" xfId="0"/>
    <cellStyle name="백분율 36 2" xfId="0"/>
    <cellStyle name="백분율 36 3" xfId="0"/>
    <cellStyle name="백분율 36 4" xfId="0"/>
    <cellStyle name="백분율 36 5" xfId="0"/>
    <cellStyle name="백분율 37" xfId="0"/>
    <cellStyle name="백분율 37 2" xfId="0"/>
    <cellStyle name="백분율 37 3" xfId="0"/>
    <cellStyle name="백분율 37 4" xfId="0"/>
    <cellStyle name="백분율 37 5" xfId="0"/>
    <cellStyle name="백분율 38" xfId="0"/>
    <cellStyle name="백분율 38 2" xfId="0"/>
    <cellStyle name="백분율 38 3" xfId="0"/>
    <cellStyle name="백분율 38 4" xfId="0"/>
    <cellStyle name="백분율 38 5" xfId="0"/>
    <cellStyle name="백분율 39" xfId="0"/>
    <cellStyle name="백분율 39 2" xfId="0"/>
    <cellStyle name="백분율 39 3" xfId="0"/>
    <cellStyle name="백분율 39 4" xfId="0"/>
    <cellStyle name="백분율 39 5" xfId="0"/>
    <cellStyle name="백분율 4" xfId="0"/>
    <cellStyle name="백분율 4 2" xfId="0"/>
    <cellStyle name="백분율 4 2 2" xfId="0"/>
    <cellStyle name="백분율 4 2 3" xfId="0"/>
    <cellStyle name="백분율 4 3" xfId="0"/>
    <cellStyle name="백분율 4 3 2" xfId="0"/>
    <cellStyle name="백분율 4 3 3" xfId="0"/>
    <cellStyle name="백분율 4 3 4" xfId="0"/>
    <cellStyle name="백분율 4 4" xfId="0"/>
    <cellStyle name="백분율 4 5" xfId="0"/>
    <cellStyle name="백분율 4 6" xfId="0"/>
    <cellStyle name="백분율 4 7" xfId="0"/>
    <cellStyle name="백분율 4 8" xfId="0"/>
    <cellStyle name="백분율 40" xfId="0"/>
    <cellStyle name="백분율 40 2" xfId="0"/>
    <cellStyle name="백분율 40 3" xfId="0"/>
    <cellStyle name="백분율 40 4" xfId="0"/>
    <cellStyle name="백분율 40 5" xfId="0"/>
    <cellStyle name="백분율 41" xfId="0"/>
    <cellStyle name="백분율 41 2" xfId="0"/>
    <cellStyle name="백분율 41 3" xfId="0"/>
    <cellStyle name="백분율 41 4" xfId="0"/>
    <cellStyle name="백분율 41 5" xfId="0"/>
    <cellStyle name="백분율 42" xfId="0"/>
    <cellStyle name="백분율 42 2" xfId="0"/>
    <cellStyle name="백분율 42 3" xfId="0"/>
    <cellStyle name="백분율 42 4" xfId="0"/>
    <cellStyle name="백분율 42 5" xfId="0"/>
    <cellStyle name="백분율 43" xfId="0"/>
    <cellStyle name="백분율 43 2" xfId="0"/>
    <cellStyle name="백분율 43 3" xfId="0"/>
    <cellStyle name="백분율 43 4" xfId="0"/>
    <cellStyle name="백분율 43 5" xfId="0"/>
    <cellStyle name="백분율 44" xfId="0"/>
    <cellStyle name="백분율 44 2" xfId="0"/>
    <cellStyle name="백분율 44 3" xfId="0"/>
    <cellStyle name="백분율 44 4" xfId="0"/>
    <cellStyle name="백분율 44 5" xfId="0"/>
    <cellStyle name="백분율 45" xfId="0"/>
    <cellStyle name="백분율 45 2" xfId="0"/>
    <cellStyle name="백분율 45 3" xfId="0"/>
    <cellStyle name="백분율 45 4" xfId="0"/>
    <cellStyle name="백분율 45 5" xfId="0"/>
    <cellStyle name="백분율 46" xfId="0"/>
    <cellStyle name="백분율 46 2" xfId="0"/>
    <cellStyle name="백분율 46 3" xfId="0"/>
    <cellStyle name="백분율 46 4" xfId="0"/>
    <cellStyle name="백분율 46 5" xfId="0"/>
    <cellStyle name="백분율 47" xfId="0"/>
    <cellStyle name="백분율 47 2" xfId="0"/>
    <cellStyle name="백분율 47 3" xfId="0"/>
    <cellStyle name="백분율 47 4" xfId="0"/>
    <cellStyle name="백분율 47 5" xfId="0"/>
    <cellStyle name="백분율 48" xfId="0"/>
    <cellStyle name="백분율 48 2" xfId="0"/>
    <cellStyle name="백분율 48 3" xfId="0"/>
    <cellStyle name="백분율 48 4" xfId="0"/>
    <cellStyle name="백분율 48 5" xfId="0"/>
    <cellStyle name="백분율 49" xfId="0"/>
    <cellStyle name="백분율 49 2" xfId="0"/>
    <cellStyle name="백분율 49 3" xfId="0"/>
    <cellStyle name="백분율 49 4" xfId="0"/>
    <cellStyle name="백분율 49 5" xfId="0"/>
    <cellStyle name="백분율 5" xfId="0"/>
    <cellStyle name="백분율 5 2" xfId="0"/>
    <cellStyle name="백분율 5 2 2" xfId="0"/>
    <cellStyle name="백분율 5 2 3" xfId="0"/>
    <cellStyle name="백분율 5 3" xfId="0"/>
    <cellStyle name="백분율 5 3 2" xfId="0"/>
    <cellStyle name="백분율 5 3 3" xfId="0"/>
    <cellStyle name="백분율 5 4" xfId="0"/>
    <cellStyle name="백분율 5 5" xfId="0"/>
    <cellStyle name="백분율 5 6" xfId="0"/>
    <cellStyle name="백분율 5 7" xfId="0"/>
    <cellStyle name="백분율 5 8" xfId="0"/>
    <cellStyle name="백분율 50" xfId="0"/>
    <cellStyle name="백분율 50 2" xfId="0"/>
    <cellStyle name="백분율 50 3" xfId="0"/>
    <cellStyle name="백분율 50 4" xfId="0"/>
    <cellStyle name="백분율 50 5" xfId="0"/>
    <cellStyle name="백분율 51" xfId="0"/>
    <cellStyle name="백분율 51 2" xfId="0"/>
    <cellStyle name="백분율 51 3" xfId="0"/>
    <cellStyle name="백분율 51 4" xfId="0"/>
    <cellStyle name="백분율 51 5" xfId="0"/>
    <cellStyle name="백분율 52" xfId="0"/>
    <cellStyle name="백분율 52 2" xfId="0"/>
    <cellStyle name="백분율 52 3" xfId="0"/>
    <cellStyle name="백분율 52 4" xfId="0"/>
    <cellStyle name="백분율 52 5" xfId="0"/>
    <cellStyle name="백분율 53" xfId="0"/>
    <cellStyle name="백분율 53 2" xfId="0"/>
    <cellStyle name="백분율 53 3" xfId="0"/>
    <cellStyle name="백분율 53 4" xfId="0"/>
    <cellStyle name="백분율 53 5" xfId="0"/>
    <cellStyle name="백분율 54" xfId="0"/>
    <cellStyle name="백분율 54 2" xfId="0"/>
    <cellStyle name="백분율 54 3" xfId="0"/>
    <cellStyle name="백분율 54 4" xfId="0"/>
    <cellStyle name="백분율 54 5" xfId="0"/>
    <cellStyle name="백분율 55" xfId="0"/>
    <cellStyle name="백분율 55 2" xfId="0"/>
    <cellStyle name="백분율 55 3" xfId="0"/>
    <cellStyle name="백분율 55 4" xfId="0"/>
    <cellStyle name="백분율 55 5" xfId="0"/>
    <cellStyle name="백분율 56" xfId="0"/>
    <cellStyle name="백분율 56 2" xfId="0"/>
    <cellStyle name="백분율 56 3" xfId="0"/>
    <cellStyle name="백분율 56 4" xfId="0"/>
    <cellStyle name="백분율 56 5" xfId="0"/>
    <cellStyle name="백분율 57" xfId="0"/>
    <cellStyle name="백분율 57 2" xfId="0"/>
    <cellStyle name="백분율 57 3" xfId="0"/>
    <cellStyle name="백분율 57 4" xfId="0"/>
    <cellStyle name="백분율 57 5" xfId="0"/>
    <cellStyle name="백분율 58" xfId="0"/>
    <cellStyle name="백분율 58 2" xfId="0"/>
    <cellStyle name="백분율 58 3" xfId="0"/>
    <cellStyle name="백분율 58 4" xfId="0"/>
    <cellStyle name="백분율 58 5" xfId="0"/>
    <cellStyle name="백분율 59" xfId="0"/>
    <cellStyle name="백분율 59 2" xfId="0"/>
    <cellStyle name="백분율 59 3" xfId="0"/>
    <cellStyle name="백분율 59 4" xfId="0"/>
    <cellStyle name="백분율 59 5" xfId="0"/>
    <cellStyle name="백분율 6" xfId="0"/>
    <cellStyle name="백분율 6 2" xfId="0"/>
    <cellStyle name="백분율 6 2 2" xfId="0"/>
    <cellStyle name="백분율 6 3" xfId="0"/>
    <cellStyle name="백분율 6 3 2" xfId="0"/>
    <cellStyle name="백분율 6 3 3" xfId="0"/>
    <cellStyle name="백분율 6 4" xfId="0"/>
    <cellStyle name="백분율 6 5" xfId="0"/>
    <cellStyle name="백분율 6 6" xfId="0"/>
    <cellStyle name="백분율 6 7" xfId="0"/>
    <cellStyle name="백분율 6 8" xfId="0"/>
    <cellStyle name="백분율 60" xfId="0"/>
    <cellStyle name="백분율 60 2" xfId="0"/>
    <cellStyle name="백분율 60 3" xfId="0"/>
    <cellStyle name="백분율 60 4" xfId="0"/>
    <cellStyle name="백분율 60 5" xfId="0"/>
    <cellStyle name="백분율 61" xfId="0"/>
    <cellStyle name="백분율 61 2" xfId="0"/>
    <cellStyle name="백분율 61 3" xfId="0"/>
    <cellStyle name="백분율 61 4" xfId="0"/>
    <cellStyle name="백분율 61 5" xfId="0"/>
    <cellStyle name="백분율 62" xfId="0"/>
    <cellStyle name="백분율 62 2" xfId="0"/>
    <cellStyle name="백분율 62 3" xfId="0"/>
    <cellStyle name="백분율 62 4" xfId="0"/>
    <cellStyle name="백분율 62 5" xfId="0"/>
    <cellStyle name="백분율 63" xfId="0"/>
    <cellStyle name="백분율 63 2" xfId="0"/>
    <cellStyle name="백분율 63 3" xfId="0"/>
    <cellStyle name="백분율 63 4" xfId="0"/>
    <cellStyle name="백분율 63 5" xfId="0"/>
    <cellStyle name="백분율 64" xfId="0"/>
    <cellStyle name="백분율 64 2" xfId="0"/>
    <cellStyle name="백분율 64 3" xfId="0"/>
    <cellStyle name="백분율 64 4" xfId="0"/>
    <cellStyle name="백분율 64 5" xfId="0"/>
    <cellStyle name="백분율 65" xfId="0"/>
    <cellStyle name="백분율 66" xfId="0"/>
    <cellStyle name="백분율 66 2" xfId="0"/>
    <cellStyle name="백분율 66 2 2" xfId="0"/>
    <cellStyle name="백분율 66 3" xfId="0"/>
    <cellStyle name="백분율 67" xfId="0"/>
    <cellStyle name="백분율 68" xfId="0"/>
    <cellStyle name="백분율 7" xfId="0"/>
    <cellStyle name="백분율 7 2" xfId="0"/>
    <cellStyle name="백분율 7 2 2" xfId="0"/>
    <cellStyle name="백분율 7 3" xfId="0"/>
    <cellStyle name="백분율 7 3 2" xfId="0"/>
    <cellStyle name="백분율 7 3 3" xfId="0"/>
    <cellStyle name="백분율 7 4" xfId="0"/>
    <cellStyle name="백분율 7 5" xfId="0"/>
    <cellStyle name="백분율 7 6" xfId="0"/>
    <cellStyle name="백분율 7 7" xfId="0"/>
    <cellStyle name="백분율 7 8" xfId="0"/>
    <cellStyle name="백분율 8" xfId="0"/>
    <cellStyle name="백분율 8 2" xfId="0"/>
    <cellStyle name="백분율 8 2 2" xfId="0"/>
    <cellStyle name="백분율 8 3" xfId="0"/>
    <cellStyle name="백분율 8 4" xfId="0"/>
    <cellStyle name="백분율 8 5" xfId="0"/>
    <cellStyle name="백분율 8 6" xfId="0"/>
    <cellStyle name="백분율 9" xfId="0"/>
    <cellStyle name="백분율 9 2" xfId="0"/>
    <cellStyle name="백분율 9 2 2" xfId="0"/>
    <cellStyle name="백분율 9 3" xfId="0"/>
    <cellStyle name="백분율 9 4" xfId="0"/>
    <cellStyle name="백분율 9 5" xfId="0"/>
    <cellStyle name="백분율 9 6" xfId="0"/>
    <cellStyle name="보고서" xfId="0"/>
    <cellStyle name="보고서 2" xfId="0"/>
    <cellStyle name="보고서 3" xfId="0"/>
    <cellStyle name="보통 2" xfId="0"/>
    <cellStyle name="보통 2 10" xfId="0"/>
    <cellStyle name="보통 2 11" xfId="0"/>
    <cellStyle name="보통 2 12" xfId="0"/>
    <cellStyle name="보통 2 13" xfId="0"/>
    <cellStyle name="보통 2 2" xfId="0"/>
    <cellStyle name="보통 2 2 10" xfId="0"/>
    <cellStyle name="보통 2 2 11" xfId="0"/>
    <cellStyle name="보통 2 2 12" xfId="0"/>
    <cellStyle name="보통 2 2 13" xfId="0"/>
    <cellStyle name="보통 2 2 2" xfId="0"/>
    <cellStyle name="보통 2 2 2 2" xfId="0"/>
    <cellStyle name="보통 2 2 2 3" xfId="0"/>
    <cellStyle name="보통 2 2 2 4" xfId="0"/>
    <cellStyle name="보통 2 2 2 5" xfId="0"/>
    <cellStyle name="보통 2 2 2 6" xfId="0"/>
    <cellStyle name="보통 2 2 2 7" xfId="0"/>
    <cellStyle name="보통 2 2 2 8" xfId="0"/>
    <cellStyle name="보통 2 2 2_Sheet2" xfId="0"/>
    <cellStyle name="보통 2 2 3" xfId="0"/>
    <cellStyle name="보통 2 2 4" xfId="0"/>
    <cellStyle name="보통 2 2 5" xfId="0"/>
    <cellStyle name="보통 2 2 6" xfId="0"/>
    <cellStyle name="보통 2 2 7" xfId="0"/>
    <cellStyle name="보통 2 2 8" xfId="0"/>
    <cellStyle name="보통 2 2 9" xfId="0"/>
    <cellStyle name="보통 2 2_Sheet2" xfId="0"/>
    <cellStyle name="보통 2 3" xfId="0"/>
    <cellStyle name="보통 2 3 2" xfId="0"/>
    <cellStyle name="보통 2 3 3" xfId="0"/>
    <cellStyle name="보통 2 3 4" xfId="0"/>
    <cellStyle name="보통 2 3 5" xfId="0"/>
    <cellStyle name="보통 2 3 6" xfId="0"/>
    <cellStyle name="보통 2 3 7" xfId="0"/>
    <cellStyle name="보통 2 3 8" xfId="0"/>
    <cellStyle name="보통 2 3 9" xfId="0"/>
    <cellStyle name="보통 2 3_Sheet2" xfId="0"/>
    <cellStyle name="보통 2 4" xfId="0"/>
    <cellStyle name="보통 2 4 2" xfId="0"/>
    <cellStyle name="보통 2 5" xfId="0"/>
    <cellStyle name="보통 2 5 2" xfId="0"/>
    <cellStyle name="보통 2 6" xfId="0"/>
    <cellStyle name="보통 2 6 2" xfId="0"/>
    <cellStyle name="보통 2 6 3" xfId="0"/>
    <cellStyle name="보통 2 6 4" xfId="0"/>
    <cellStyle name="보통 2 7" xfId="0"/>
    <cellStyle name="보통 2 7 2" xfId="0"/>
    <cellStyle name="보통 2 8" xfId="0"/>
    <cellStyle name="보통 2 9" xfId="0"/>
    <cellStyle name="보통 2_(안성)-(공판도매분사)_월별수지예산" xfId="0"/>
    <cellStyle name="보통 3" xfId="0"/>
    <cellStyle name="보통 3 10" xfId="0"/>
    <cellStyle name="보통 3 11" xfId="0"/>
    <cellStyle name="보통 3 12" xfId="0"/>
    <cellStyle name="보통 3 2" xfId="0"/>
    <cellStyle name="보통 3 2 2" xfId="0"/>
    <cellStyle name="보통 3 2 3" xfId="0"/>
    <cellStyle name="보통 3 2 4" xfId="0"/>
    <cellStyle name="보통 3 2 5" xfId="0"/>
    <cellStyle name="보통 3 2 6" xfId="0"/>
    <cellStyle name="보통 3 2 7" xfId="0"/>
    <cellStyle name="보통 3 2 8" xfId="0"/>
    <cellStyle name="보통 3 2 9" xfId="0"/>
    <cellStyle name="보통 3 2_Sheet2" xfId="0"/>
    <cellStyle name="보통 3 3" xfId="0"/>
    <cellStyle name="보통 3 3 2" xfId="0"/>
    <cellStyle name="보통 3 4" xfId="0"/>
    <cellStyle name="보통 3 4 2" xfId="0"/>
    <cellStyle name="보통 3 5" xfId="0"/>
    <cellStyle name="보통 3 5 2" xfId="0"/>
    <cellStyle name="보통 3 6" xfId="0"/>
    <cellStyle name="보통 3 6 2" xfId="0"/>
    <cellStyle name="보통 3 6 3" xfId="0"/>
    <cellStyle name="보통 3 7" xfId="0"/>
    <cellStyle name="보통 3 7 2" xfId="0"/>
    <cellStyle name="보통 3 8" xfId="0"/>
    <cellStyle name="보통 3 9" xfId="0"/>
    <cellStyle name="보통 3_(안성)-(공판도매분사)_월별수지예산" xfId="0"/>
    <cellStyle name="보통 4" xfId="0"/>
    <cellStyle name="보통 4 2" xfId="0"/>
    <cellStyle name="보통 4 3" xfId="0"/>
    <cellStyle name="보통 4 4" xfId="0"/>
    <cellStyle name="보통 4 5" xfId="0"/>
    <cellStyle name="보통 4 6" xfId="0"/>
    <cellStyle name="보통 4_(안성)-(공판도매분사)_월별수지예산" xfId="0"/>
    <cellStyle name="보통 5" xfId="0"/>
    <cellStyle name="보통 5 2" xfId="0"/>
    <cellStyle name="보통 5 3" xfId="0"/>
    <cellStyle name="보통 5 4" xfId="0"/>
    <cellStyle name="보통 5 5" xfId="0"/>
    <cellStyle name="보통 5 6" xfId="0"/>
    <cellStyle name="보통 5_(안성)-(공판도매분사)_월별수지예산" xfId="0"/>
    <cellStyle name="보통 6" xfId="0"/>
    <cellStyle name="보통 6 2" xfId="0"/>
    <cellStyle name="보통 7" xfId="0"/>
    <cellStyle name="뷭?" xfId="0"/>
    <cellStyle name="븏?_bookship" xfId="0"/>
    <cellStyle name="사용자" xfId="0"/>
    <cellStyle name="새귑[0]_롤痰삠悧 " xfId="0"/>
    <cellStyle name="새귑_롤痰삠悧 " xfId="0"/>
    <cellStyle name="설명 텍스트 2" xfId="0"/>
    <cellStyle name="설명 텍스트 2 10" xfId="0"/>
    <cellStyle name="설명 텍스트 2 11" xfId="0"/>
    <cellStyle name="설명 텍스트 2 12" xfId="0"/>
    <cellStyle name="설명 텍스트 2 13" xfId="0"/>
    <cellStyle name="설명 텍스트 2 2" xfId="0"/>
    <cellStyle name="설명 텍스트 2 2 10" xfId="0"/>
    <cellStyle name="설명 텍스트 2 2 11" xfId="0"/>
    <cellStyle name="설명 텍스트 2 2 12" xfId="0"/>
    <cellStyle name="설명 텍스트 2 2 13" xfId="0"/>
    <cellStyle name="설명 텍스트 2 2 2" xfId="0"/>
    <cellStyle name="설명 텍스트 2 2 2 2" xfId="0"/>
    <cellStyle name="설명 텍스트 2 2 2 3" xfId="0"/>
    <cellStyle name="설명 텍스트 2 2 2 4" xfId="0"/>
    <cellStyle name="설명 텍스트 2 2 2 5" xfId="0"/>
    <cellStyle name="설명 텍스트 2 2 2 6" xfId="0"/>
    <cellStyle name="설명 텍스트 2 2 2 7" xfId="0"/>
    <cellStyle name="설명 텍스트 2 2 2 8" xfId="0"/>
    <cellStyle name="설명 텍스트 2 2 2_Sheet2" xfId="0"/>
    <cellStyle name="설명 텍스트 2 2 3" xfId="0"/>
    <cellStyle name="설명 텍스트 2 2 4" xfId="0"/>
    <cellStyle name="설명 텍스트 2 2 5" xfId="0"/>
    <cellStyle name="설명 텍스트 2 2 6" xfId="0"/>
    <cellStyle name="설명 텍스트 2 2 7" xfId="0"/>
    <cellStyle name="설명 텍스트 2 2 8" xfId="0"/>
    <cellStyle name="설명 텍스트 2 2 9" xfId="0"/>
    <cellStyle name="설명 텍스트 2 2_Sheet2" xfId="0"/>
    <cellStyle name="설명 텍스트 2 3" xfId="0"/>
    <cellStyle name="설명 텍스트 2 3 2" xfId="0"/>
    <cellStyle name="설명 텍스트 2 3 3" xfId="0"/>
    <cellStyle name="설명 텍스트 2 3 4" xfId="0"/>
    <cellStyle name="설명 텍스트 2 3 5" xfId="0"/>
    <cellStyle name="설명 텍스트 2 3 6" xfId="0"/>
    <cellStyle name="설명 텍스트 2 3 7" xfId="0"/>
    <cellStyle name="설명 텍스트 2 3 8" xfId="0"/>
    <cellStyle name="설명 텍스트 2 3 9" xfId="0"/>
    <cellStyle name="설명 텍스트 2 3_Sheet2" xfId="0"/>
    <cellStyle name="설명 텍스트 2 4" xfId="0"/>
    <cellStyle name="설명 텍스트 2 4 2" xfId="0"/>
    <cellStyle name="설명 텍스트 2 5" xfId="0"/>
    <cellStyle name="설명 텍스트 2 5 2" xfId="0"/>
    <cellStyle name="설명 텍스트 2 6" xfId="0"/>
    <cellStyle name="설명 텍스트 2 6 2" xfId="0"/>
    <cellStyle name="설명 텍스트 2 7" xfId="0"/>
    <cellStyle name="설명 텍스트 2 8" xfId="0"/>
    <cellStyle name="설명 텍스트 2 9" xfId="0"/>
    <cellStyle name="설명 텍스트 2_(안성)-(공판도매분사)_월별수지예산" xfId="0"/>
    <cellStyle name="설명 텍스트 3" xfId="0"/>
    <cellStyle name="설명 텍스트 3 10" xfId="0"/>
    <cellStyle name="설명 텍스트 3 11" xfId="0"/>
    <cellStyle name="설명 텍스트 3 12" xfId="0"/>
    <cellStyle name="설명 텍스트 3 2" xfId="0"/>
    <cellStyle name="설명 텍스트 3 2 2" xfId="0"/>
    <cellStyle name="설명 텍스트 3 2 3" xfId="0"/>
    <cellStyle name="설명 텍스트 3 2 4" xfId="0"/>
    <cellStyle name="설명 텍스트 3 2 5" xfId="0"/>
    <cellStyle name="설명 텍스트 3 2 6" xfId="0"/>
    <cellStyle name="설명 텍스트 3 2 7" xfId="0"/>
    <cellStyle name="설명 텍스트 3 2 8" xfId="0"/>
    <cellStyle name="설명 텍스트 3 2 9" xfId="0"/>
    <cellStyle name="설명 텍스트 3 2_Sheet2" xfId="0"/>
    <cellStyle name="설명 텍스트 3 3" xfId="0"/>
    <cellStyle name="설명 텍스트 3 3 2" xfId="0"/>
    <cellStyle name="설명 텍스트 3 4" xfId="0"/>
    <cellStyle name="설명 텍스트 3 4 2" xfId="0"/>
    <cellStyle name="설명 텍스트 3 5" xfId="0"/>
    <cellStyle name="설명 텍스트 3 5 2" xfId="0"/>
    <cellStyle name="설명 텍스트 3 6" xfId="0"/>
    <cellStyle name="설명 텍스트 3 7" xfId="0"/>
    <cellStyle name="설명 텍스트 3 8" xfId="0"/>
    <cellStyle name="설명 텍스트 3 9" xfId="0"/>
    <cellStyle name="설명 텍스트 3_(안성)-(공판도매분사)_월별수지예산" xfId="0"/>
    <cellStyle name="설명 텍스트 4" xfId="0"/>
    <cellStyle name="설명 텍스트 4 2" xfId="0"/>
    <cellStyle name="설명 텍스트 4 3" xfId="0"/>
    <cellStyle name="설명 텍스트 4 4" xfId="0"/>
    <cellStyle name="설명 텍스트 4 5" xfId="0"/>
    <cellStyle name="설명 텍스트 4 6" xfId="0"/>
    <cellStyle name="설명 텍스트 4_(안성)-(공판도매분사)_월별수지예산" xfId="0"/>
    <cellStyle name="설명 텍스트 5" xfId="0"/>
    <cellStyle name="설명 텍스트 5 2" xfId="0"/>
    <cellStyle name="설명 텍스트 5 3" xfId="0"/>
    <cellStyle name="설명 텍스트 5 4" xfId="0"/>
    <cellStyle name="설명 텍스트 5 5" xfId="0"/>
    <cellStyle name="설명 텍스트 5 6" xfId="0"/>
    <cellStyle name="설명 텍스트 5_(안성)-(공판도매분사)_월별수지예산" xfId="0"/>
    <cellStyle name="설명 텍스트 6" xfId="0"/>
    <cellStyle name="설명 텍스트 6 2" xfId="0"/>
    <cellStyle name="설명 텍스트 7" xfId="0"/>
    <cellStyle name="셀 확인 2" xfId="0"/>
    <cellStyle name="셀 확인 2 10" xfId="0"/>
    <cellStyle name="셀 확인 2 11" xfId="0"/>
    <cellStyle name="셀 확인 2 12" xfId="0"/>
    <cellStyle name="셀 확인 2 13" xfId="0"/>
    <cellStyle name="셀 확인 2 14" xfId="0"/>
    <cellStyle name="셀 확인 2 15" xfId="0"/>
    <cellStyle name="셀 확인 2 16" xfId="0"/>
    <cellStyle name="셀 확인 2 17" xfId="0"/>
    <cellStyle name="셀 확인 2 18" xfId="0"/>
    <cellStyle name="셀 확인 2 2" xfId="0"/>
    <cellStyle name="셀 확인 2 2 10" xfId="0"/>
    <cellStyle name="셀 확인 2 2 11" xfId="0"/>
    <cellStyle name="셀 확인 2 2 12" xfId="0"/>
    <cellStyle name="셀 확인 2 2 13" xfId="0"/>
    <cellStyle name="셀 확인 2 2 2" xfId="0"/>
    <cellStyle name="셀 확인 2 2 2 2" xfId="0"/>
    <cellStyle name="셀 확인 2 2 2 3" xfId="0"/>
    <cellStyle name="셀 확인 2 2 2 4" xfId="0"/>
    <cellStyle name="셀 확인 2 2 2 5" xfId="0"/>
    <cellStyle name="셀 확인 2 2 2 6" xfId="0"/>
    <cellStyle name="셀 확인 2 2 2 7" xfId="0"/>
    <cellStyle name="셀 확인 2 2 2 8" xfId="0"/>
    <cellStyle name="셀 확인 2 2 2_Sheet2" xfId="0"/>
    <cellStyle name="셀 확인 2 2 3" xfId="0"/>
    <cellStyle name="셀 확인 2 2 4" xfId="0"/>
    <cellStyle name="셀 확인 2 2 5" xfId="0"/>
    <cellStyle name="셀 확인 2 2 6" xfId="0"/>
    <cellStyle name="셀 확인 2 2 7" xfId="0"/>
    <cellStyle name="셀 확인 2 2 8" xfId="0"/>
    <cellStyle name="셀 확인 2 2 9" xfId="0"/>
    <cellStyle name="셀 확인 2 2_Sheet2" xfId="0"/>
    <cellStyle name="셀 확인 2 3" xfId="0"/>
    <cellStyle name="셀 확인 2 3 10" xfId="0"/>
    <cellStyle name="셀 확인 2 3 11" xfId="0"/>
    <cellStyle name="셀 확인 2 3 12" xfId="0"/>
    <cellStyle name="셀 확인 2 3 2" xfId="0"/>
    <cellStyle name="셀 확인 2 3 2 2" xfId="0"/>
    <cellStyle name="셀 확인 2 3 2 3" xfId="0"/>
    <cellStyle name="셀 확인 2 3 2 4" xfId="0"/>
    <cellStyle name="셀 확인 2 3 2 5" xfId="0"/>
    <cellStyle name="셀 확인 2 3 2 6" xfId="0"/>
    <cellStyle name="셀 확인 2 3 2 7" xfId="0"/>
    <cellStyle name="셀 확인 2 3 2 8" xfId="0"/>
    <cellStyle name="셀 확인 2 3 2_Sheet2" xfId="0"/>
    <cellStyle name="셀 확인 2 3 3" xfId="0"/>
    <cellStyle name="셀 확인 2 3 4" xfId="0"/>
    <cellStyle name="셀 확인 2 3 5" xfId="0"/>
    <cellStyle name="셀 확인 2 3 6" xfId="0"/>
    <cellStyle name="셀 확인 2 3 7" xfId="0"/>
    <cellStyle name="셀 확인 2 3 8" xfId="0"/>
    <cellStyle name="셀 확인 2 3 9" xfId="0"/>
    <cellStyle name="셀 확인 2 3_Sheet2" xfId="0"/>
    <cellStyle name="셀 확인 2 4" xfId="0"/>
    <cellStyle name="셀 확인 2 4 10" xfId="0"/>
    <cellStyle name="셀 확인 2 4 11" xfId="0"/>
    <cellStyle name="셀 확인 2 4 12" xfId="0"/>
    <cellStyle name="셀 확인 2 4 2" xfId="0"/>
    <cellStyle name="셀 확인 2 4 2 2" xfId="0"/>
    <cellStyle name="셀 확인 2 4 2 3" xfId="0"/>
    <cellStyle name="셀 확인 2 4 2 4" xfId="0"/>
    <cellStyle name="셀 확인 2 4 2 5" xfId="0"/>
    <cellStyle name="셀 확인 2 4 2 6" xfId="0"/>
    <cellStyle name="셀 확인 2 4 2 7" xfId="0"/>
    <cellStyle name="셀 확인 2 4 2 8" xfId="0"/>
    <cellStyle name="셀 확인 2 4 2_Sheet2" xfId="0"/>
    <cellStyle name="셀 확인 2 4 3" xfId="0"/>
    <cellStyle name="셀 확인 2 4 4" xfId="0"/>
    <cellStyle name="셀 확인 2 4 5" xfId="0"/>
    <cellStyle name="셀 확인 2 4 6" xfId="0"/>
    <cellStyle name="셀 확인 2 4 7" xfId="0"/>
    <cellStyle name="셀 확인 2 4 8" xfId="0"/>
    <cellStyle name="셀 확인 2 4 9" xfId="0"/>
    <cellStyle name="셀 확인 2 4_Sheet2" xfId="0"/>
    <cellStyle name="셀 확인 2 5" xfId="0"/>
    <cellStyle name="셀 확인 2 5 10" xfId="0"/>
    <cellStyle name="셀 확인 2 5 11" xfId="0"/>
    <cellStyle name="셀 확인 2 5 12" xfId="0"/>
    <cellStyle name="셀 확인 2 5 2" xfId="0"/>
    <cellStyle name="셀 확인 2 5 2 2" xfId="0"/>
    <cellStyle name="셀 확인 2 5 2 3" xfId="0"/>
    <cellStyle name="셀 확인 2 5 2 4" xfId="0"/>
    <cellStyle name="셀 확인 2 5 2 5" xfId="0"/>
    <cellStyle name="셀 확인 2 5 2 6" xfId="0"/>
    <cellStyle name="셀 확인 2 5 2 7" xfId="0"/>
    <cellStyle name="셀 확인 2 5 2 8" xfId="0"/>
    <cellStyle name="셀 확인 2 5 2_Sheet2" xfId="0"/>
    <cellStyle name="셀 확인 2 5 3" xfId="0"/>
    <cellStyle name="셀 확인 2 5 4" xfId="0"/>
    <cellStyle name="셀 확인 2 5 5" xfId="0"/>
    <cellStyle name="셀 확인 2 5 6" xfId="0"/>
    <cellStyle name="셀 확인 2 5 7" xfId="0"/>
    <cellStyle name="셀 확인 2 5 8" xfId="0"/>
    <cellStyle name="셀 확인 2 5 9" xfId="0"/>
    <cellStyle name="셀 확인 2 5_Sheet2" xfId="0"/>
    <cellStyle name="셀 확인 2 6" xfId="0"/>
    <cellStyle name="셀 확인 2 6 10" xfId="0"/>
    <cellStyle name="셀 확인 2 6 11" xfId="0"/>
    <cellStyle name="셀 확인 2 6 12" xfId="0"/>
    <cellStyle name="셀 확인 2 6 2" xfId="0"/>
    <cellStyle name="셀 확인 2 6 2 2" xfId="0"/>
    <cellStyle name="셀 확인 2 6 2 3" xfId="0"/>
    <cellStyle name="셀 확인 2 6 2 4" xfId="0"/>
    <cellStyle name="셀 확인 2 6 2 5" xfId="0"/>
    <cellStyle name="셀 확인 2 6 2 6" xfId="0"/>
    <cellStyle name="셀 확인 2 6 2 7" xfId="0"/>
    <cellStyle name="셀 확인 2 6 2 8" xfId="0"/>
    <cellStyle name="셀 확인 2 6 2_Sheet2" xfId="0"/>
    <cellStyle name="셀 확인 2 6 3" xfId="0"/>
    <cellStyle name="셀 확인 2 6 4" xfId="0"/>
    <cellStyle name="셀 확인 2 6 5" xfId="0"/>
    <cellStyle name="셀 확인 2 6 6" xfId="0"/>
    <cellStyle name="셀 확인 2 6 7" xfId="0"/>
    <cellStyle name="셀 확인 2 6 8" xfId="0"/>
    <cellStyle name="셀 확인 2 6 9" xfId="0"/>
    <cellStyle name="셀 확인 2 6_Sheet2" xfId="0"/>
    <cellStyle name="셀 확인 2 7" xfId="0"/>
    <cellStyle name="셀 확인 2 8" xfId="0"/>
    <cellStyle name="셀 확인 2 9" xfId="0"/>
    <cellStyle name="셀 확인 2 9 2" xfId="0"/>
    <cellStyle name="셀 확인 2 9 3" xfId="0"/>
    <cellStyle name="셀 확인 2 9 4" xfId="0"/>
    <cellStyle name="셀 확인 2 9 5" xfId="0"/>
    <cellStyle name="셀 확인 2 9 6" xfId="0"/>
    <cellStyle name="셀 확인 2 9 7" xfId="0"/>
    <cellStyle name="셀 확인 2 9 8" xfId="0"/>
    <cellStyle name="셀 확인 2 9_Sheet2" xfId="0"/>
    <cellStyle name="셀 확인 2_(안성)-(공판도매분사)_월별수지예산" xfId="0"/>
    <cellStyle name="셀 확인 3" xfId="0"/>
    <cellStyle name="셀 확인 3 10" xfId="0"/>
    <cellStyle name="셀 확인 3 11" xfId="0"/>
    <cellStyle name="셀 확인 3 12" xfId="0"/>
    <cellStyle name="셀 확인 3 13" xfId="0"/>
    <cellStyle name="셀 확인 3 14" xfId="0"/>
    <cellStyle name="셀 확인 3 15" xfId="0"/>
    <cellStyle name="셀 확인 3 16" xfId="0"/>
    <cellStyle name="셀 확인 3 17" xfId="0"/>
    <cellStyle name="셀 확인 3 2" xfId="0"/>
    <cellStyle name="셀 확인 3 2 10" xfId="0"/>
    <cellStyle name="셀 확인 3 2 11" xfId="0"/>
    <cellStyle name="셀 확인 3 2 12" xfId="0"/>
    <cellStyle name="셀 확인 3 2 2" xfId="0"/>
    <cellStyle name="셀 확인 3 2 2 2" xfId="0"/>
    <cellStyle name="셀 확인 3 2 2 3" xfId="0"/>
    <cellStyle name="셀 확인 3 2 2 4" xfId="0"/>
    <cellStyle name="셀 확인 3 2 2 5" xfId="0"/>
    <cellStyle name="셀 확인 3 2 2 6" xfId="0"/>
    <cellStyle name="셀 확인 3 2 2 7" xfId="0"/>
    <cellStyle name="셀 확인 3 2 2 8" xfId="0"/>
    <cellStyle name="셀 확인 3 2 2_Sheet2" xfId="0"/>
    <cellStyle name="셀 확인 3 2 3" xfId="0"/>
    <cellStyle name="셀 확인 3 2 4" xfId="0"/>
    <cellStyle name="셀 확인 3 2 5" xfId="0"/>
    <cellStyle name="셀 확인 3 2 6" xfId="0"/>
    <cellStyle name="셀 확인 3 2 7" xfId="0"/>
    <cellStyle name="셀 확인 3 2 8" xfId="0"/>
    <cellStyle name="셀 확인 3 2 9" xfId="0"/>
    <cellStyle name="셀 확인 3 2_Sheet2" xfId="0"/>
    <cellStyle name="셀 확인 3 3" xfId="0"/>
    <cellStyle name="셀 확인 3 3 10" xfId="0"/>
    <cellStyle name="셀 확인 3 3 11" xfId="0"/>
    <cellStyle name="셀 확인 3 3 12" xfId="0"/>
    <cellStyle name="셀 확인 3 3 2" xfId="0"/>
    <cellStyle name="셀 확인 3 3 2 2" xfId="0"/>
    <cellStyle name="셀 확인 3 3 2 3" xfId="0"/>
    <cellStyle name="셀 확인 3 3 2 4" xfId="0"/>
    <cellStyle name="셀 확인 3 3 2 5" xfId="0"/>
    <cellStyle name="셀 확인 3 3 2 6" xfId="0"/>
    <cellStyle name="셀 확인 3 3 2 7" xfId="0"/>
    <cellStyle name="셀 확인 3 3 2 8" xfId="0"/>
    <cellStyle name="셀 확인 3 3 2_Sheet2" xfId="0"/>
    <cellStyle name="셀 확인 3 3 3" xfId="0"/>
    <cellStyle name="셀 확인 3 3 4" xfId="0"/>
    <cellStyle name="셀 확인 3 3 5" xfId="0"/>
    <cellStyle name="셀 확인 3 3 6" xfId="0"/>
    <cellStyle name="셀 확인 3 3 7" xfId="0"/>
    <cellStyle name="셀 확인 3 3 8" xfId="0"/>
    <cellStyle name="셀 확인 3 3 9" xfId="0"/>
    <cellStyle name="셀 확인 3 3_Sheet2" xfId="0"/>
    <cellStyle name="셀 확인 3 4" xfId="0"/>
    <cellStyle name="셀 확인 3 4 10" xfId="0"/>
    <cellStyle name="셀 확인 3 4 11" xfId="0"/>
    <cellStyle name="셀 확인 3 4 12" xfId="0"/>
    <cellStyle name="셀 확인 3 4 2" xfId="0"/>
    <cellStyle name="셀 확인 3 4 2 2" xfId="0"/>
    <cellStyle name="셀 확인 3 4 2 3" xfId="0"/>
    <cellStyle name="셀 확인 3 4 2 4" xfId="0"/>
    <cellStyle name="셀 확인 3 4 2 5" xfId="0"/>
    <cellStyle name="셀 확인 3 4 2 6" xfId="0"/>
    <cellStyle name="셀 확인 3 4 2 7" xfId="0"/>
    <cellStyle name="셀 확인 3 4 2 8" xfId="0"/>
    <cellStyle name="셀 확인 3 4 2_Sheet2" xfId="0"/>
    <cellStyle name="셀 확인 3 4 3" xfId="0"/>
    <cellStyle name="셀 확인 3 4 4" xfId="0"/>
    <cellStyle name="셀 확인 3 4 5" xfId="0"/>
    <cellStyle name="셀 확인 3 4 6" xfId="0"/>
    <cellStyle name="셀 확인 3 4 7" xfId="0"/>
    <cellStyle name="셀 확인 3 4 8" xfId="0"/>
    <cellStyle name="셀 확인 3 4 9" xfId="0"/>
    <cellStyle name="셀 확인 3 4_Sheet2" xfId="0"/>
    <cellStyle name="셀 확인 3 5" xfId="0"/>
    <cellStyle name="셀 확인 3 5 10" xfId="0"/>
    <cellStyle name="셀 확인 3 5 11" xfId="0"/>
    <cellStyle name="셀 확인 3 5 12" xfId="0"/>
    <cellStyle name="셀 확인 3 5 2" xfId="0"/>
    <cellStyle name="셀 확인 3 5 2 2" xfId="0"/>
    <cellStyle name="셀 확인 3 5 2 3" xfId="0"/>
    <cellStyle name="셀 확인 3 5 2 4" xfId="0"/>
    <cellStyle name="셀 확인 3 5 2 5" xfId="0"/>
    <cellStyle name="셀 확인 3 5 2 6" xfId="0"/>
    <cellStyle name="셀 확인 3 5 2 7" xfId="0"/>
    <cellStyle name="셀 확인 3 5 2 8" xfId="0"/>
    <cellStyle name="셀 확인 3 5 2_Sheet2" xfId="0"/>
    <cellStyle name="셀 확인 3 5 3" xfId="0"/>
    <cellStyle name="셀 확인 3 5 4" xfId="0"/>
    <cellStyle name="셀 확인 3 5 5" xfId="0"/>
    <cellStyle name="셀 확인 3 5 6" xfId="0"/>
    <cellStyle name="셀 확인 3 5 7" xfId="0"/>
    <cellStyle name="셀 확인 3 5 8" xfId="0"/>
    <cellStyle name="셀 확인 3 5 9" xfId="0"/>
    <cellStyle name="셀 확인 3 5_Sheet2" xfId="0"/>
    <cellStyle name="셀 확인 3 6" xfId="0"/>
    <cellStyle name="셀 확인 3 7" xfId="0"/>
    <cellStyle name="셀 확인 3 8" xfId="0"/>
    <cellStyle name="셀 확인 3 8 2" xfId="0"/>
    <cellStyle name="셀 확인 3 8 3" xfId="0"/>
    <cellStyle name="셀 확인 3 8 4" xfId="0"/>
    <cellStyle name="셀 확인 3 8 5" xfId="0"/>
    <cellStyle name="셀 확인 3 8 6" xfId="0"/>
    <cellStyle name="셀 확인 3 8 7" xfId="0"/>
    <cellStyle name="셀 확인 3 8 8" xfId="0"/>
    <cellStyle name="셀 확인 3 8_Sheet2" xfId="0"/>
    <cellStyle name="셀 확인 3 9" xfId="0"/>
    <cellStyle name="셀 확인 3_(안성)-(공판도매분사)_월별수지예산" xfId="0"/>
    <cellStyle name="셀 확인 4" xfId="0"/>
    <cellStyle name="셀 확인 4 10" xfId="0"/>
    <cellStyle name="셀 확인 4 11" xfId="0"/>
    <cellStyle name="셀 확인 4 12" xfId="0"/>
    <cellStyle name="셀 확인 4 2" xfId="0"/>
    <cellStyle name="셀 확인 4 2 2" xfId="0"/>
    <cellStyle name="셀 확인 4 2 3" xfId="0"/>
    <cellStyle name="셀 확인 4 2 4" xfId="0"/>
    <cellStyle name="셀 확인 4 2 5" xfId="0"/>
    <cellStyle name="셀 확인 4 2 6" xfId="0"/>
    <cellStyle name="셀 확인 4 2 7" xfId="0"/>
    <cellStyle name="셀 확인 4 2 8" xfId="0"/>
    <cellStyle name="셀 확인 4 2 9" xfId="0"/>
    <cellStyle name="셀 확인 4 2_Sheet2" xfId="0"/>
    <cellStyle name="셀 확인 4 3" xfId="0"/>
    <cellStyle name="셀 확인 4 3 2" xfId="0"/>
    <cellStyle name="셀 확인 4 4" xfId="0"/>
    <cellStyle name="셀 확인 4 4 2" xfId="0"/>
    <cellStyle name="셀 확인 4 5" xfId="0"/>
    <cellStyle name="셀 확인 4 5 2" xfId="0"/>
    <cellStyle name="셀 확인 4 6" xfId="0"/>
    <cellStyle name="셀 확인 4 7" xfId="0"/>
    <cellStyle name="셀 확인 4 8" xfId="0"/>
    <cellStyle name="셀 확인 4 9" xfId="0"/>
    <cellStyle name="셀 확인 4_(안성)-(공판도매분사)_월별수지예산" xfId="0"/>
    <cellStyle name="셀 확인 5" xfId="0"/>
    <cellStyle name="셀 확인 5 2" xfId="0"/>
    <cellStyle name="셀 확인 5 3" xfId="0"/>
    <cellStyle name="셀 확인 5 4" xfId="0"/>
    <cellStyle name="셀 확인 5 5" xfId="0"/>
    <cellStyle name="셀 확인 5 6" xfId="0"/>
    <cellStyle name="셀 확인 5_(안성)-(공판도매분사)_월별수지예산" xfId="0"/>
    <cellStyle name="셀 확인 6" xfId="0"/>
    <cellStyle name="셀 확인 6 2" xfId="0"/>
    <cellStyle name="셀 확인 7" xfId="0"/>
    <cellStyle name="셀 확인 8" xfId="0"/>
    <cellStyle name="숫자" xfId="0"/>
    <cellStyle name="숫자 2" xfId="0"/>
    <cellStyle name="숫자 3" xfId="0"/>
    <cellStyle name="숫자 4" xfId="0"/>
    <cellStyle name="숫자(R)" xfId="0"/>
    <cellStyle name="숫자(R) 10" xfId="0"/>
    <cellStyle name="숫자(R) 11" xfId="0"/>
    <cellStyle name="숫자(R) 12" xfId="0"/>
    <cellStyle name="숫자(R) 2" xfId="0"/>
    <cellStyle name="숫자(R) 2 2" xfId="0"/>
    <cellStyle name="숫자(R) 2 3" xfId="0"/>
    <cellStyle name="숫자(R) 2 4" xfId="0"/>
    <cellStyle name="숫자(R) 2 5" xfId="0"/>
    <cellStyle name="숫자(R) 2 6" xfId="0"/>
    <cellStyle name="숫자(R) 2 7" xfId="0"/>
    <cellStyle name="숫자(R) 2 8" xfId="0"/>
    <cellStyle name="숫자(R) 2_Sheet2" xfId="0"/>
    <cellStyle name="숫자(R) 3" xfId="0"/>
    <cellStyle name="숫자(R) 4" xfId="0"/>
    <cellStyle name="숫자(R) 5" xfId="0"/>
    <cellStyle name="숫자(R) 6" xfId="0"/>
    <cellStyle name="숫자(R) 7" xfId="0"/>
    <cellStyle name="숫자(R) 8" xfId="0"/>
    <cellStyle name="숫자(R) 9" xfId="0"/>
    <cellStyle name="숫자(R)_Sheet2" xfId="0"/>
    <cellStyle name="쉼표 2" xfId="0"/>
    <cellStyle name="쉼표 2 2" xfId="0"/>
    <cellStyle name="쉼표 2 2 2" xfId="0"/>
    <cellStyle name="쉼표 2 3" xfId="0"/>
    <cellStyle name="쉼표 2 4" xfId="0"/>
    <cellStyle name="쉼표 2 5" xfId="0"/>
    <cellStyle name="쉼표 3" xfId="0"/>
    <cellStyle name="쉼표 3 2" xfId="0"/>
    <cellStyle name="쉼표 3 3" xfId="0"/>
    <cellStyle name="쉼표 3 4" xfId="0"/>
    <cellStyle name="쉼표 3 5" xfId="0"/>
    <cellStyle name="쉼표 [0] 10" xfId="0"/>
    <cellStyle name="쉼표 [0] 10 2" xfId="0"/>
    <cellStyle name="쉼표 [0] 10 2 2" xfId="0"/>
    <cellStyle name="쉼표 [0] 10 2 3" xfId="0"/>
    <cellStyle name="쉼표 [0] 10 2 4" xfId="0"/>
    <cellStyle name="쉼표 [0] 10 2 5" xfId="0"/>
    <cellStyle name="쉼표 [0] 10 2 6" xfId="0"/>
    <cellStyle name="쉼표 [0] 10 2 7" xfId="0"/>
    <cellStyle name="쉼표 [0] 10 2 8" xfId="0"/>
    <cellStyle name="쉼표 [0] 10 3" xfId="0"/>
    <cellStyle name="쉼표 [0] 10 3 2" xfId="0"/>
    <cellStyle name="쉼표 [0] 10 4" xfId="0"/>
    <cellStyle name="쉼표 [0] 10 5" xfId="0"/>
    <cellStyle name="쉼표 [0] 10 6" xfId="0"/>
    <cellStyle name="쉼표 [0] 10 7" xfId="0"/>
    <cellStyle name="쉼표 [0] 10 8" xfId="0"/>
    <cellStyle name="쉼표 [0] 10 9" xfId="0"/>
    <cellStyle name="쉼표 [0] 11" xfId="0"/>
    <cellStyle name="쉼표 [0] 11 10" xfId="0"/>
    <cellStyle name="쉼표 [0] 11 11" xfId="0"/>
    <cellStyle name="쉼표 [0] 11 2" xfId="0"/>
    <cellStyle name="쉼표 [0] 11 2 2" xfId="0"/>
    <cellStyle name="쉼표 [0] 11 2 2 2" xfId="0"/>
    <cellStyle name="쉼표 [0] 11 2 2 2 2" xfId="0"/>
    <cellStyle name="쉼표 [0] 11 2 2 3" xfId="0"/>
    <cellStyle name="쉼표 [0] 11 2 2 4" xfId="0"/>
    <cellStyle name="쉼표 [0] 11 2 3" xfId="0"/>
    <cellStyle name="쉼표 [0] 11 2 3 2" xfId="0"/>
    <cellStyle name="쉼표 [0] 11 2 3 2 2" xfId="0"/>
    <cellStyle name="쉼표 [0] 11 2 3 3" xfId="0"/>
    <cellStyle name="쉼표 [0] 11 2 3 4" xfId="0"/>
    <cellStyle name="쉼표 [0] 11 2 4" xfId="0"/>
    <cellStyle name="쉼표 [0] 11 2 4 2" xfId="0"/>
    <cellStyle name="쉼표 [0] 11 2 4 3" xfId="0"/>
    <cellStyle name="쉼표 [0] 11 2 5" xfId="0"/>
    <cellStyle name="쉼표 [0] 11 2 5 2" xfId="0"/>
    <cellStyle name="쉼표 [0] 11 2 5 3" xfId="0"/>
    <cellStyle name="쉼표 [0] 11 2 6" xfId="0"/>
    <cellStyle name="쉼표 [0] 11 2 6 2" xfId="0"/>
    <cellStyle name="쉼표 [0] 11 2 7" xfId="0"/>
    <cellStyle name="쉼표 [0] 11 2 7 2" xfId="0"/>
    <cellStyle name="쉼표 [0] 11 2 8" xfId="0"/>
    <cellStyle name="쉼표 [0] 11 2 9" xfId="0"/>
    <cellStyle name="쉼표 [0] 11 3" xfId="0"/>
    <cellStyle name="쉼표 [0] 11 3 2" xfId="0"/>
    <cellStyle name="쉼표 [0] 11 3 2 2" xfId="0"/>
    <cellStyle name="쉼표 [0] 11 3 2 2 2" xfId="0"/>
    <cellStyle name="쉼표 [0] 11 3 2 3" xfId="0"/>
    <cellStyle name="쉼표 [0] 11 3 3" xfId="0"/>
    <cellStyle name="쉼표 [0] 11 3 3 2" xfId="0"/>
    <cellStyle name="쉼표 [0] 11 3 3 2 2" xfId="0"/>
    <cellStyle name="쉼표 [0] 11 3 3 3" xfId="0"/>
    <cellStyle name="쉼표 [0] 11 3 4" xfId="0"/>
    <cellStyle name="쉼표 [0] 11 3 4 2" xfId="0"/>
    <cellStyle name="쉼표 [0] 11 3 5" xfId="0"/>
    <cellStyle name="쉼표 [0] 11 3 5 2" xfId="0"/>
    <cellStyle name="쉼표 [0] 11 3 6" xfId="0"/>
    <cellStyle name="쉼표 [0] 11 3 7" xfId="0"/>
    <cellStyle name="쉼표 [0] 11 3 8" xfId="0"/>
    <cellStyle name="쉼표 [0] 11 4" xfId="0"/>
    <cellStyle name="쉼표 [0] 11 4 2" xfId="0"/>
    <cellStyle name="쉼표 [0] 11 4 2 2" xfId="0"/>
    <cellStyle name="쉼표 [0] 11 4 3" xfId="0"/>
    <cellStyle name="쉼표 [0] 11 4 4" xfId="0"/>
    <cellStyle name="쉼표 [0] 11 5" xfId="0"/>
    <cellStyle name="쉼표 [0] 11 5 2" xfId="0"/>
    <cellStyle name="쉼표 [0] 11 5 2 2" xfId="0"/>
    <cellStyle name="쉼표 [0] 11 5 3" xfId="0"/>
    <cellStyle name="쉼표 [0] 11 5 4" xfId="0"/>
    <cellStyle name="쉼표 [0] 11 6" xfId="0"/>
    <cellStyle name="쉼표 [0] 11 6 2" xfId="0"/>
    <cellStyle name="쉼표 [0] 11 6 3" xfId="0"/>
    <cellStyle name="쉼표 [0] 11 7" xfId="0"/>
    <cellStyle name="쉼표 [0] 11 7 2" xfId="0"/>
    <cellStyle name="쉼표 [0] 11 7 3" xfId="0"/>
    <cellStyle name="쉼표 [0] 11 8" xfId="0"/>
    <cellStyle name="쉼표 [0] 11 9" xfId="0"/>
    <cellStyle name="쉼표 [0] 12" xfId="0"/>
    <cellStyle name="쉼표 [0] 12 2" xfId="0"/>
    <cellStyle name="쉼표 [0] 12 2 10" xfId="0"/>
    <cellStyle name="쉼표 [0] 12 2 11" xfId="0"/>
    <cellStyle name="쉼표 [0] 12 2 12" xfId="0"/>
    <cellStyle name="쉼표 [0] 12 2 13" xfId="0"/>
    <cellStyle name="쉼표 [0] 12 2 14" xfId="0"/>
    <cellStyle name="쉼표 [0] 12 2 15" xfId="0"/>
    <cellStyle name="쉼표 [0] 12 2 16" xfId="0"/>
    <cellStyle name="쉼표 [0] 12 2 17" xfId="0"/>
    <cellStyle name="쉼표 [0] 12 2 18" xfId="0"/>
    <cellStyle name="쉼표 [0] 12 2 19" xfId="0"/>
    <cellStyle name="쉼표 [0] 12 2 2" xfId="0"/>
    <cellStyle name="쉼표 [0] 12 2 2 2" xfId="0"/>
    <cellStyle name="쉼표 [0] 12 2 2 2 2" xfId="0"/>
    <cellStyle name="쉼표 [0] 12 2 2 3" xfId="0"/>
    <cellStyle name="쉼표 [0] 12 2 20" xfId="0"/>
    <cellStyle name="쉼표 [0] 12 2 21" xfId="0"/>
    <cellStyle name="쉼표 [0] 12 2 22" xfId="0"/>
    <cellStyle name="쉼표 [0] 12 2 23" xfId="0"/>
    <cellStyle name="쉼표 [0] 12 2 24" xfId="0"/>
    <cellStyle name="쉼표 [0] 12 2 25" xfId="0"/>
    <cellStyle name="쉼표 [0] 12 2 26" xfId="0"/>
    <cellStyle name="쉼표 [0] 12 2 3" xfId="0"/>
    <cellStyle name="쉼표 [0] 12 2 3 2" xfId="0"/>
    <cellStyle name="쉼표 [0] 12 2 3 3" xfId="0"/>
    <cellStyle name="쉼표 [0] 12 2 4" xfId="0"/>
    <cellStyle name="쉼표 [0] 12 2 4 2" xfId="0"/>
    <cellStyle name="쉼표 [0] 12 2 4 3" xfId="0"/>
    <cellStyle name="쉼표 [0] 12 2 5" xfId="0"/>
    <cellStyle name="쉼표 [0] 12 2 5 2" xfId="0"/>
    <cellStyle name="쉼표 [0] 12 2 6" xfId="0"/>
    <cellStyle name="쉼표 [0] 12 2 6 2" xfId="0"/>
    <cellStyle name="쉼표 [0] 12 2 7" xfId="0"/>
    <cellStyle name="쉼표 [0] 12 2 8" xfId="0"/>
    <cellStyle name="쉼표 [0] 12 2 9" xfId="0"/>
    <cellStyle name="쉼표 [0] 12 3" xfId="0"/>
    <cellStyle name="쉼표 [0] 12 3 2" xfId="0"/>
    <cellStyle name="쉼표 [0] 12 3 2 2" xfId="0"/>
    <cellStyle name="쉼표 [0] 12 3 3" xfId="0"/>
    <cellStyle name="쉼표 [0] 12 3 4" xfId="0"/>
    <cellStyle name="쉼표 [0] 12 4" xfId="0"/>
    <cellStyle name="쉼표 [0] 12 4 2" xfId="0"/>
    <cellStyle name="쉼표 [0] 12 4 3" xfId="0"/>
    <cellStyle name="쉼표 [0] 12 5" xfId="0"/>
    <cellStyle name="쉼표 [0] 12 5 2" xfId="0"/>
    <cellStyle name="쉼표 [0] 12 5 3" xfId="0"/>
    <cellStyle name="쉼표 [0] 12 6" xfId="0"/>
    <cellStyle name="쉼표 [0] 12 6 2" xfId="0"/>
    <cellStyle name="쉼표 [0] 12 7" xfId="0"/>
    <cellStyle name="쉼표 [0] 12 7 2" xfId="0"/>
    <cellStyle name="쉼표 [0] 12 8" xfId="0"/>
    <cellStyle name="쉼표 [0] 13" xfId="0"/>
    <cellStyle name="쉼표 [0] 13 10" xfId="0"/>
    <cellStyle name="쉼표 [0] 13 2" xfId="0"/>
    <cellStyle name="쉼표 [0] 13 2 2" xfId="0"/>
    <cellStyle name="쉼표 [0] 13 2 2 2" xfId="0"/>
    <cellStyle name="쉼표 [0] 13 2 2 3" xfId="0"/>
    <cellStyle name="쉼표 [0] 13 2 3" xfId="0"/>
    <cellStyle name="쉼표 [0] 13 2 3 2" xfId="0"/>
    <cellStyle name="쉼표 [0] 13 2 4" xfId="0"/>
    <cellStyle name="쉼표 [0] 13 2 5" xfId="0"/>
    <cellStyle name="쉼표 [0] 13 2 6" xfId="0"/>
    <cellStyle name="쉼표 [0] 13 2 7" xfId="0"/>
    <cellStyle name="쉼표 [0] 13 3" xfId="0"/>
    <cellStyle name="쉼표 [0] 13 3 2" xfId="0"/>
    <cellStyle name="쉼표 [0] 13 3 2 2" xfId="0"/>
    <cellStyle name="쉼표 [0] 13 3 3" xfId="0"/>
    <cellStyle name="쉼표 [0] 13 3 4" xfId="0"/>
    <cellStyle name="쉼표 [0] 13 4" xfId="0"/>
    <cellStyle name="쉼표 [0] 13 4 2" xfId="0"/>
    <cellStyle name="쉼표 [0] 13 4 3" xfId="0"/>
    <cellStyle name="쉼표 [0] 13 5" xfId="0"/>
    <cellStyle name="쉼표 [0] 13 5 2" xfId="0"/>
    <cellStyle name="쉼표 [0] 13 5 3" xfId="0"/>
    <cellStyle name="쉼표 [0] 13 6" xfId="0"/>
    <cellStyle name="쉼표 [0] 13 6 2" xfId="0"/>
    <cellStyle name="쉼표 [0] 13 7" xfId="0"/>
    <cellStyle name="쉼표 [0] 13 7 2" xfId="0"/>
    <cellStyle name="쉼표 [0] 13 8" xfId="0"/>
    <cellStyle name="쉼표 [0] 13 8 2" xfId="0"/>
    <cellStyle name="쉼표 [0] 13 9" xfId="0"/>
    <cellStyle name="쉼표 [0] 14" xfId="0"/>
    <cellStyle name="쉼표 [0] 14 2" xfId="0"/>
    <cellStyle name="쉼표 [0] 14 2 2" xfId="0"/>
    <cellStyle name="쉼표 [0] 14 2 3" xfId="0"/>
    <cellStyle name="쉼표 [0] 14 2 4" xfId="0"/>
    <cellStyle name="쉼표 [0] 14 2 5" xfId="0"/>
    <cellStyle name="쉼표 [0] 14 2 6" xfId="0"/>
    <cellStyle name="쉼표 [0] 14 3" xfId="0"/>
    <cellStyle name="쉼표 [0] 14 4" xfId="0"/>
    <cellStyle name="쉼표 [0] 14 5" xfId="0"/>
    <cellStyle name="쉼표 [0] 14 6" xfId="0"/>
    <cellStyle name="쉼표 [0] 14 7" xfId="0"/>
    <cellStyle name="쉼표 [0] 15" xfId="0"/>
    <cellStyle name="쉼표 [0] 15 2" xfId="0"/>
    <cellStyle name="쉼표 [0] 15 2 2" xfId="0"/>
    <cellStyle name="쉼표 [0] 15 2 2 2" xfId="0"/>
    <cellStyle name="쉼표 [0] 15 2 2 3" xfId="0"/>
    <cellStyle name="쉼표 [0] 15 2 3" xfId="0"/>
    <cellStyle name="쉼표 [0] 15 2 3 2" xfId="0"/>
    <cellStyle name="쉼표 [0] 15 2 4" xfId="0"/>
    <cellStyle name="쉼표 [0] 15 2 5" xfId="0"/>
    <cellStyle name="쉼표 [0] 15 2 6" xfId="0"/>
    <cellStyle name="쉼표 [0] 15 2 7" xfId="0"/>
    <cellStyle name="쉼표 [0] 15 3" xfId="0"/>
    <cellStyle name="쉼표 [0] 15 3 2" xfId="0"/>
    <cellStyle name="쉼표 [0] 15 3 2 2" xfId="0"/>
    <cellStyle name="쉼표 [0] 15 3 3" xfId="0"/>
    <cellStyle name="쉼표 [0] 15 3 4" xfId="0"/>
    <cellStyle name="쉼표 [0] 15 4" xfId="0"/>
    <cellStyle name="쉼표 [0] 15 4 2" xfId="0"/>
    <cellStyle name="쉼표 [0] 15 4 3" xfId="0"/>
    <cellStyle name="쉼표 [0] 15 5" xfId="0"/>
    <cellStyle name="쉼표 [0] 15 5 2" xfId="0"/>
    <cellStyle name="쉼표 [0] 15 5 3" xfId="0"/>
    <cellStyle name="쉼표 [0] 15 6" xfId="0"/>
    <cellStyle name="쉼표 [0] 15 6 2" xfId="0"/>
    <cellStyle name="쉼표 [0] 15 7" xfId="0"/>
    <cellStyle name="쉼표 [0] 15 7 2" xfId="0"/>
    <cellStyle name="쉼표 [0] 15 8" xfId="0"/>
    <cellStyle name="쉼표 [0] 15 9" xfId="0"/>
    <cellStyle name="쉼표 [0] 16" xfId="0"/>
    <cellStyle name="쉼표 [0] 16 2" xfId="0"/>
    <cellStyle name="쉼표 [0] 16 2 2" xfId="0"/>
    <cellStyle name="쉼표 [0] 16 2 2 2" xfId="0"/>
    <cellStyle name="쉼표 [0] 16 2 2 3" xfId="0"/>
    <cellStyle name="쉼표 [0] 16 2 3" xfId="0"/>
    <cellStyle name="쉼표 [0] 16 2 3 2" xfId="0"/>
    <cellStyle name="쉼표 [0] 16 2 4" xfId="0"/>
    <cellStyle name="쉼표 [0] 16 2 5" xfId="0"/>
    <cellStyle name="쉼표 [0] 16 2 6" xfId="0"/>
    <cellStyle name="쉼표 [0] 16 2 7" xfId="0"/>
    <cellStyle name="쉼표 [0] 16 3" xfId="0"/>
    <cellStyle name="쉼표 [0] 16 3 2" xfId="0"/>
    <cellStyle name="쉼표 [0] 16 3 2 2" xfId="0"/>
    <cellStyle name="쉼표 [0] 16 3 3" xfId="0"/>
    <cellStyle name="쉼표 [0] 16 3 4" xfId="0"/>
    <cellStyle name="쉼표 [0] 16 4" xfId="0"/>
    <cellStyle name="쉼표 [0] 16 4 2" xfId="0"/>
    <cellStyle name="쉼표 [0] 16 4 3" xfId="0"/>
    <cellStyle name="쉼표 [0] 16 5" xfId="0"/>
    <cellStyle name="쉼표 [0] 16 5 2" xfId="0"/>
    <cellStyle name="쉼표 [0] 16 5 3" xfId="0"/>
    <cellStyle name="쉼표 [0] 16 6" xfId="0"/>
    <cellStyle name="쉼표 [0] 16 6 2" xfId="0"/>
    <cellStyle name="쉼표 [0] 16 7" xfId="0"/>
    <cellStyle name="쉼표 [0] 16 7 2" xfId="0"/>
    <cellStyle name="쉼표 [0] 16 8" xfId="0"/>
    <cellStyle name="쉼표 [0] 16 9" xfId="0"/>
    <cellStyle name="쉼표 [0] 17" xfId="0"/>
    <cellStyle name="쉼표 [0] 17 2" xfId="0"/>
    <cellStyle name="쉼표 [0] 17 2 2" xfId="0"/>
    <cellStyle name="쉼표 [0] 17 2 2 2" xfId="0"/>
    <cellStyle name="쉼표 [0] 17 2 3" xfId="0"/>
    <cellStyle name="쉼표 [0] 17 2 4" xfId="0"/>
    <cellStyle name="쉼표 [0] 17 3" xfId="0"/>
    <cellStyle name="쉼표 [0] 17 3 2" xfId="0"/>
    <cellStyle name="쉼표 [0] 17 3 2 2" xfId="0"/>
    <cellStyle name="쉼표 [0] 17 3 3" xfId="0"/>
    <cellStyle name="쉼표 [0] 17 3 4" xfId="0"/>
    <cellStyle name="쉼표 [0] 17 4" xfId="0"/>
    <cellStyle name="쉼표 [0] 17 4 2" xfId="0"/>
    <cellStyle name="쉼표 [0] 17 4 3" xfId="0"/>
    <cellStyle name="쉼표 [0] 17 5" xfId="0"/>
    <cellStyle name="쉼표 [0] 17 5 2" xfId="0"/>
    <cellStyle name="쉼표 [0] 17 5 3" xfId="0"/>
    <cellStyle name="쉼표 [0] 17 6" xfId="0"/>
    <cellStyle name="쉼표 [0] 17 6 2" xfId="0"/>
    <cellStyle name="쉼표 [0] 17 7" xfId="0"/>
    <cellStyle name="쉼표 [0] 17 7 2" xfId="0"/>
    <cellStyle name="쉼표 [0] 17 8" xfId="0"/>
    <cellStyle name="쉼표 [0] 18" xfId="0"/>
    <cellStyle name="쉼표 [0] 18 2" xfId="0"/>
    <cellStyle name="쉼표 [0] 18 2 2" xfId="0"/>
    <cellStyle name="쉼표 [0] 18 2 2 2" xfId="0"/>
    <cellStyle name="쉼표 [0] 18 2 3" xfId="0"/>
    <cellStyle name="쉼표 [0] 18 2 4" xfId="0"/>
    <cellStyle name="쉼표 [0] 18 3" xfId="0"/>
    <cellStyle name="쉼표 [0] 18 3 2" xfId="0"/>
    <cellStyle name="쉼표 [0] 18 3 2 2" xfId="0"/>
    <cellStyle name="쉼표 [0] 18 3 3" xfId="0"/>
    <cellStyle name="쉼표 [0] 18 3 4" xfId="0"/>
    <cellStyle name="쉼표 [0] 18 4" xfId="0"/>
    <cellStyle name="쉼표 [0] 18 4 2" xfId="0"/>
    <cellStyle name="쉼표 [0] 18 4 3" xfId="0"/>
    <cellStyle name="쉼표 [0] 18 5" xfId="0"/>
    <cellStyle name="쉼표 [0] 18 5 2" xfId="0"/>
    <cellStyle name="쉼표 [0] 18 5 3" xfId="0"/>
    <cellStyle name="쉼표 [0] 18 6" xfId="0"/>
    <cellStyle name="쉼표 [0] 18 6 2" xfId="0"/>
    <cellStyle name="쉼표 [0] 18 7" xfId="0"/>
    <cellStyle name="쉼표 [0] 18 7 2" xfId="0"/>
    <cellStyle name="쉼표 [0] 18 8" xfId="0"/>
    <cellStyle name="쉼표 [0] 19" xfId="0"/>
    <cellStyle name="쉼표 [0] 19 2" xfId="0"/>
    <cellStyle name="쉼표 [0] 19 2 2" xfId="0"/>
    <cellStyle name="쉼표 [0] 19 2 2 2" xfId="0"/>
    <cellStyle name="쉼표 [0] 19 2 3" xfId="0"/>
    <cellStyle name="쉼표 [0] 19 2 4" xfId="0"/>
    <cellStyle name="쉼표 [0] 19 3" xfId="0"/>
    <cellStyle name="쉼표 [0] 19 3 2" xfId="0"/>
    <cellStyle name="쉼표 [0] 19 3 2 2" xfId="0"/>
    <cellStyle name="쉼표 [0] 19 3 3" xfId="0"/>
    <cellStyle name="쉼표 [0] 19 3 4" xfId="0"/>
    <cellStyle name="쉼표 [0] 19 4" xfId="0"/>
    <cellStyle name="쉼표 [0] 19 4 2" xfId="0"/>
    <cellStyle name="쉼표 [0] 19 4 3" xfId="0"/>
    <cellStyle name="쉼표 [0] 19 5" xfId="0"/>
    <cellStyle name="쉼표 [0] 19 5 2" xfId="0"/>
    <cellStyle name="쉼표 [0] 19 5 3" xfId="0"/>
    <cellStyle name="쉼표 [0] 19 6" xfId="0"/>
    <cellStyle name="쉼표 [0] 19 6 2" xfId="0"/>
    <cellStyle name="쉼표 [0] 19 7" xfId="0"/>
    <cellStyle name="쉼표 [0] 19 7 2" xfId="0"/>
    <cellStyle name="쉼표 [0] 19 8" xfId="0"/>
    <cellStyle name="쉼표 [0] 2" xfId="0"/>
    <cellStyle name="쉼표 [0] 2 10" xfId="0"/>
    <cellStyle name="쉼표 [0] 2 10 2" xfId="0"/>
    <cellStyle name="쉼표 [0] 2 10 3" xfId="0"/>
    <cellStyle name="쉼표 [0] 2 11" xfId="0"/>
    <cellStyle name="쉼표 [0] 2 11 2" xfId="0"/>
    <cellStyle name="쉼표 [0] 2 12" xfId="0"/>
    <cellStyle name="쉼표 [0] 2 12 2" xfId="0"/>
    <cellStyle name="쉼표 [0] 2 13" xfId="0"/>
    <cellStyle name="쉼표 [0] 2 13 2" xfId="0"/>
    <cellStyle name="쉼표 [0] 2 14" xfId="0"/>
    <cellStyle name="쉼표 [0] 2 14 2" xfId="0"/>
    <cellStyle name="쉼표 [0] 2 15" xfId="0"/>
    <cellStyle name="쉼표 [0] 2 15 2" xfId="0"/>
    <cellStyle name="쉼표 [0] 2 16" xfId="0"/>
    <cellStyle name="쉼표 [0] 2 16 2" xfId="0"/>
    <cellStyle name="쉼표 [0] 2 17" xfId="0"/>
    <cellStyle name="쉼표 [0] 2 17 2" xfId="0"/>
    <cellStyle name="쉼표 [0] 2 18" xfId="0"/>
    <cellStyle name="쉼표 [0] 2 18 2" xfId="0"/>
    <cellStyle name="쉼표 [0] 2 19" xfId="0"/>
    <cellStyle name="쉼표 [0] 2 19 2" xfId="0"/>
    <cellStyle name="쉼표 [0] 2 2" xfId="0"/>
    <cellStyle name="쉼표 [0] 2 2 10" xfId="0"/>
    <cellStyle name="쉼표 [0] 2 2 10 2" xfId="0"/>
    <cellStyle name="쉼표 [0] 2 2 10 2 2" xfId="0"/>
    <cellStyle name="쉼표 [0] 2 2 10 3" xfId="0"/>
    <cellStyle name="쉼표 [0] 2 2 10 4" xfId="0"/>
    <cellStyle name="쉼표 [0] 2 2 11" xfId="0"/>
    <cellStyle name="쉼표 [0] 2 2 11 2" xfId="0"/>
    <cellStyle name="쉼표 [0] 2 2 11 2 2" xfId="0"/>
    <cellStyle name="쉼표 [0] 2 2 11 3" xfId="0"/>
    <cellStyle name="쉼표 [0] 2 2 11 4" xfId="0"/>
    <cellStyle name="쉼표 [0] 2 2 12" xfId="0"/>
    <cellStyle name="쉼표 [0] 2 2 12 2" xfId="0"/>
    <cellStyle name="쉼표 [0] 2 2 12 3" xfId="0"/>
    <cellStyle name="쉼표 [0] 2 2 13" xfId="0"/>
    <cellStyle name="쉼표 [0] 2 2 13 2" xfId="0"/>
    <cellStyle name="쉼표 [0] 2 2 13 3" xfId="0"/>
    <cellStyle name="쉼표 [0] 2 2 14" xfId="0"/>
    <cellStyle name="쉼표 [0] 2 2 15" xfId="0"/>
    <cellStyle name="쉼표 [0] 2 2 16" xfId="0"/>
    <cellStyle name="쉼표 [0] 2 2 2" xfId="0"/>
    <cellStyle name="쉼표 [0] 2 2 2 10" xfId="0"/>
    <cellStyle name="쉼표 [0] 2 2 2 11" xfId="0"/>
    <cellStyle name="쉼표 [0] 2 2 2 12" xfId="0"/>
    <cellStyle name="쉼표 [0] 2 2 2 13" xfId="0"/>
    <cellStyle name="쉼표 [0] 2 2 2 2" xfId="0"/>
    <cellStyle name="쉼표 [0] 2 2 2 2 2" xfId="0"/>
    <cellStyle name="쉼표 [0] 2 2 2 2 2 2" xfId="0"/>
    <cellStyle name="쉼표 [0] 2 2 2 2 3" xfId="0"/>
    <cellStyle name="쉼표 [0] 2 2 2 2 3 2" xfId="0"/>
    <cellStyle name="쉼표 [0] 2 2 2 2 4" xfId="0"/>
    <cellStyle name="쉼표 [0] 2 2 2 2 5" xfId="0"/>
    <cellStyle name="쉼표 [0] 2 2 2 2 6" xfId="0"/>
    <cellStyle name="쉼표 [0] 2 2 2 2 7" xfId="0"/>
    <cellStyle name="쉼표 [0] 2 2 2 2 8" xfId="0"/>
    <cellStyle name="쉼표 [0] 2 2 2 2 9" xfId="0"/>
    <cellStyle name="쉼표 [0] 2 2 2 3" xfId="0"/>
    <cellStyle name="쉼표 [0] 2 2 2 3 2" xfId="0"/>
    <cellStyle name="쉼표 [0] 2 2 2 4" xfId="0"/>
    <cellStyle name="쉼표 [0] 2 2 2 5" xfId="0"/>
    <cellStyle name="쉼표 [0] 2 2 2 6" xfId="0"/>
    <cellStyle name="쉼표 [0] 2 2 2 7" xfId="0"/>
    <cellStyle name="쉼표 [0] 2 2 2 8" xfId="0"/>
    <cellStyle name="쉼표 [0] 2 2 2 9" xfId="0"/>
    <cellStyle name="쉼표 [0] 2 2 3" xfId="0"/>
    <cellStyle name="쉼표 [0] 2 2 3 10" xfId="0"/>
    <cellStyle name="쉼표 [0] 2 2 3 11" xfId="0"/>
    <cellStyle name="쉼표 [0] 2 2 3 2" xfId="0"/>
    <cellStyle name="쉼표 [0] 2 2 3 2 2" xfId="0"/>
    <cellStyle name="쉼표 [0] 2 2 3 2 3" xfId="0"/>
    <cellStyle name="쉼표 [0] 2 2 3 3" xfId="0"/>
    <cellStyle name="쉼표 [0] 2 2 3 4" xfId="0"/>
    <cellStyle name="쉼표 [0] 2 2 3 5" xfId="0"/>
    <cellStyle name="쉼표 [0] 2 2 3 6" xfId="0"/>
    <cellStyle name="쉼표 [0] 2 2 3 7" xfId="0"/>
    <cellStyle name="쉼표 [0] 2 2 3 8" xfId="0"/>
    <cellStyle name="쉼표 [0] 2 2 3 9" xfId="0"/>
    <cellStyle name="쉼표 [0] 2 2 4" xfId="0"/>
    <cellStyle name="쉼표 [0] 2 2 4 2" xfId="0"/>
    <cellStyle name="쉼표 [0] 2 2 4 2 2" xfId="0"/>
    <cellStyle name="쉼표 [0] 2 2 4 3" xfId="0"/>
    <cellStyle name="쉼표 [0] 2 2 5" xfId="0"/>
    <cellStyle name="쉼표 [0] 2 2 5 2" xfId="0"/>
    <cellStyle name="쉼표 [0] 2 2 5 2 2" xfId="0"/>
    <cellStyle name="쉼표 [0] 2 2 5 2 2 2" xfId="0"/>
    <cellStyle name="쉼표 [0] 2 2 5 2 3" xfId="0"/>
    <cellStyle name="쉼표 [0] 2 2 5 2 4" xfId="0"/>
    <cellStyle name="쉼표 [0] 2 2 5 3" xfId="0"/>
    <cellStyle name="쉼표 [0] 2 2 5 3 2" xfId="0"/>
    <cellStyle name="쉼표 [0] 2 2 5 3 2 2" xfId="0"/>
    <cellStyle name="쉼표 [0] 2 2 5 3 3" xfId="0"/>
    <cellStyle name="쉼표 [0] 2 2 5 4" xfId="0"/>
    <cellStyle name="쉼표 [0] 2 2 5 4 2" xfId="0"/>
    <cellStyle name="쉼표 [0] 2 2 5 5" xfId="0"/>
    <cellStyle name="쉼표 [0] 2 2 5 5 2" xfId="0"/>
    <cellStyle name="쉼표 [0] 2 2 5 6" xfId="0"/>
    <cellStyle name="쉼표 [0] 2 2 5 7" xfId="0"/>
    <cellStyle name="쉼표 [0] 2 2 5 8" xfId="0"/>
    <cellStyle name="쉼표 [0] 2 2 6" xfId="0"/>
    <cellStyle name="쉼표 [0] 2 2 6 2" xfId="0"/>
    <cellStyle name="쉼표 [0] 2 2 6 2 2" xfId="0"/>
    <cellStyle name="쉼표 [0] 2 2 6 2 2 2" xfId="0"/>
    <cellStyle name="쉼표 [0] 2 2 6 2 3" xfId="0"/>
    <cellStyle name="쉼표 [0] 2 2 6 2 4" xfId="0"/>
    <cellStyle name="쉼표 [0] 2 2 6 3" xfId="0"/>
    <cellStyle name="쉼표 [0] 2 2 6 3 2" xfId="0"/>
    <cellStyle name="쉼표 [0] 2 2 6 3 2 2" xfId="0"/>
    <cellStyle name="쉼표 [0] 2 2 6 3 3" xfId="0"/>
    <cellStyle name="쉼표 [0] 2 2 6 4" xfId="0"/>
    <cellStyle name="쉼표 [0] 2 2 6 4 2" xfId="0"/>
    <cellStyle name="쉼표 [0] 2 2 6 5" xfId="0"/>
    <cellStyle name="쉼표 [0] 2 2 6 5 2" xfId="0"/>
    <cellStyle name="쉼표 [0] 2 2 6 6" xfId="0"/>
    <cellStyle name="쉼표 [0] 2 2 6 7" xfId="0"/>
    <cellStyle name="쉼표 [0] 2 2 6 8" xfId="0"/>
    <cellStyle name="쉼표 [0] 2 2 7" xfId="0"/>
    <cellStyle name="쉼표 [0] 2 2 7 2" xfId="0"/>
    <cellStyle name="쉼표 [0] 2 2 7 2 2" xfId="0"/>
    <cellStyle name="쉼표 [0] 2 2 7 2 2 2" xfId="0"/>
    <cellStyle name="쉼표 [0] 2 2 7 2 3" xfId="0"/>
    <cellStyle name="쉼표 [0] 2 2 7 3" xfId="0"/>
    <cellStyle name="쉼표 [0] 2 2 7 3 2" xfId="0"/>
    <cellStyle name="쉼표 [0] 2 2 7 3 2 2" xfId="0"/>
    <cellStyle name="쉼표 [0] 2 2 7 3 3" xfId="0"/>
    <cellStyle name="쉼표 [0] 2 2 7 4" xfId="0"/>
    <cellStyle name="쉼표 [0] 2 2 7 4 2" xfId="0"/>
    <cellStyle name="쉼표 [0] 2 2 7 5" xfId="0"/>
    <cellStyle name="쉼표 [0] 2 2 7 5 2" xfId="0"/>
    <cellStyle name="쉼표 [0] 2 2 7 6" xfId="0"/>
    <cellStyle name="쉼표 [0] 2 2 7 7" xfId="0"/>
    <cellStyle name="쉼표 [0] 2 2 7 8" xfId="0"/>
    <cellStyle name="쉼표 [0] 2 2 7 9" xfId="0"/>
    <cellStyle name="쉼표 [0] 2 2 8" xfId="0"/>
    <cellStyle name="쉼표 [0] 2 2 8 2" xfId="0"/>
    <cellStyle name="쉼표 [0] 2 2 8 2 2" xfId="0"/>
    <cellStyle name="쉼표 [0] 2 2 8 2 2 2" xfId="0"/>
    <cellStyle name="쉼표 [0] 2 2 8 2 3" xfId="0"/>
    <cellStyle name="쉼표 [0] 2 2 8 3" xfId="0"/>
    <cellStyle name="쉼표 [0] 2 2 8 3 2" xfId="0"/>
    <cellStyle name="쉼표 [0] 2 2 8 3 2 2" xfId="0"/>
    <cellStyle name="쉼표 [0] 2 2 8 3 3" xfId="0"/>
    <cellStyle name="쉼표 [0] 2 2 8 4" xfId="0"/>
    <cellStyle name="쉼표 [0] 2 2 8 4 2" xfId="0"/>
    <cellStyle name="쉼표 [0] 2 2 8 5" xfId="0"/>
    <cellStyle name="쉼표 [0] 2 2 8 5 2" xfId="0"/>
    <cellStyle name="쉼표 [0] 2 2 8 6" xfId="0"/>
    <cellStyle name="쉼표 [0] 2 2 8 7" xfId="0"/>
    <cellStyle name="쉼표 [0] 2 2 8 8" xfId="0"/>
    <cellStyle name="쉼표 [0] 2 2 8 9" xfId="0"/>
    <cellStyle name="쉼표 [0] 2 2 9" xfId="0"/>
    <cellStyle name="쉼표 [0] 2 2 9 2" xfId="0"/>
    <cellStyle name="쉼표 [0] 2 2 9 2 2" xfId="0"/>
    <cellStyle name="쉼표 [0] 2 2 9 2 2 2" xfId="0"/>
    <cellStyle name="쉼표 [0] 2 2 9 2 3" xfId="0"/>
    <cellStyle name="쉼표 [0] 2 2 9 3" xfId="0"/>
    <cellStyle name="쉼표 [0] 2 2 9 3 2" xfId="0"/>
    <cellStyle name="쉼표 [0] 2 2 9 3 2 2" xfId="0"/>
    <cellStyle name="쉼표 [0] 2 2 9 3 3" xfId="0"/>
    <cellStyle name="쉼표 [0] 2 2 9 4" xfId="0"/>
    <cellStyle name="쉼표 [0] 2 2 9 4 2" xfId="0"/>
    <cellStyle name="쉼표 [0] 2 2 9 5" xfId="0"/>
    <cellStyle name="쉼표 [0] 2 2 9 5 2" xfId="0"/>
    <cellStyle name="쉼표 [0] 2 2 9 6" xfId="0"/>
    <cellStyle name="쉼표 [0] 2 2 9 7" xfId="0"/>
    <cellStyle name="쉼표 [0] 2 2 9 8" xfId="0"/>
    <cellStyle name="쉼표 [0] 2 2 9 9" xfId="0"/>
    <cellStyle name="쉼표 [0] 2 20" xfId="0"/>
    <cellStyle name="쉼표 [0] 2 3" xfId="0"/>
    <cellStyle name="쉼표 [0] 2 3 10" xfId="0"/>
    <cellStyle name="쉼표 [0] 2 3 10 2" xfId="0"/>
    <cellStyle name="쉼표 [0] 2 3 11" xfId="0"/>
    <cellStyle name="쉼표 [0] 2 3 11 2" xfId="0"/>
    <cellStyle name="쉼표 [0] 2 3 12" xfId="0"/>
    <cellStyle name="쉼표 [0] 2 3 13" xfId="0"/>
    <cellStyle name="쉼표 [0] 2 3 14" xfId="0"/>
    <cellStyle name="쉼표 [0] 2 3 2" xfId="0"/>
    <cellStyle name="쉼표 [0] 2 3 2 10" xfId="0"/>
    <cellStyle name="쉼표 [0] 2 3 2 11" xfId="0"/>
    <cellStyle name="쉼표 [0] 2 3 2 12" xfId="0"/>
    <cellStyle name="쉼표 [0] 2 3 2 13" xfId="0"/>
    <cellStyle name="쉼표 [0] 2 3 2 14" xfId="0"/>
    <cellStyle name="쉼표 [0] 2 3 2 2" xfId="0"/>
    <cellStyle name="쉼표 [0] 2 3 2 2 2" xfId="0"/>
    <cellStyle name="쉼표 [0] 2 3 2 2 3" xfId="0"/>
    <cellStyle name="쉼표 [0] 2 3 2 2 4" xfId="0"/>
    <cellStyle name="쉼표 [0] 2 3 2 2 5" xfId="0"/>
    <cellStyle name="쉼표 [0] 2 3 2 2 6" xfId="0"/>
    <cellStyle name="쉼표 [0] 2 3 2 2 7" xfId="0"/>
    <cellStyle name="쉼표 [0] 2 3 2 2 8" xfId="0"/>
    <cellStyle name="쉼표 [0] 2 3 2 3" xfId="0"/>
    <cellStyle name="쉼표 [0] 2 3 2 4" xfId="0"/>
    <cellStyle name="쉼표 [0] 2 3 2 5" xfId="0"/>
    <cellStyle name="쉼표 [0] 2 3 2 6" xfId="0"/>
    <cellStyle name="쉼표 [0] 2 3 2 7" xfId="0"/>
    <cellStyle name="쉼표 [0] 2 3 2 8" xfId="0"/>
    <cellStyle name="쉼표 [0] 2 3 2 9" xfId="0"/>
    <cellStyle name="쉼표 [0] 2 3 3" xfId="0"/>
    <cellStyle name="쉼표 [0] 2 3 3 10" xfId="0"/>
    <cellStyle name="쉼표 [0] 2 3 3 2" xfId="0"/>
    <cellStyle name="쉼표 [0] 2 3 3 2 2" xfId="0"/>
    <cellStyle name="쉼표 [0] 2 3 3 2 2 2" xfId="0"/>
    <cellStyle name="쉼표 [0] 2 3 3 2 3" xfId="0"/>
    <cellStyle name="쉼표 [0] 2 3 3 2 4" xfId="0"/>
    <cellStyle name="쉼표 [0] 2 3 3 2 5" xfId="0"/>
    <cellStyle name="쉼표 [0] 2 3 3 3" xfId="0"/>
    <cellStyle name="쉼표 [0] 2 3 3 3 2" xfId="0"/>
    <cellStyle name="쉼표 [0] 2 3 3 3 2 2" xfId="0"/>
    <cellStyle name="쉼표 [0] 2 3 3 3 3" xfId="0"/>
    <cellStyle name="쉼표 [0] 2 3 3 3 4" xfId="0"/>
    <cellStyle name="쉼표 [0] 2 3 3 3 5" xfId="0"/>
    <cellStyle name="쉼표 [0] 2 3 3 4" xfId="0"/>
    <cellStyle name="쉼표 [0] 2 3 3 4 2" xfId="0"/>
    <cellStyle name="쉼표 [0] 2 3 3 4 3" xfId="0"/>
    <cellStyle name="쉼표 [0] 2 3 3 5" xfId="0"/>
    <cellStyle name="쉼표 [0] 2 3 3 5 2" xfId="0"/>
    <cellStyle name="쉼표 [0] 2 3 3 5 3" xfId="0"/>
    <cellStyle name="쉼표 [0] 2 3 3 6" xfId="0"/>
    <cellStyle name="쉼표 [0] 2 3 3 6 2" xfId="0"/>
    <cellStyle name="쉼표 [0] 2 3 3 7" xfId="0"/>
    <cellStyle name="쉼표 [0] 2 3 3 7 2" xfId="0"/>
    <cellStyle name="쉼표 [0] 2 3 3 8" xfId="0"/>
    <cellStyle name="쉼표 [0] 2 3 3 9" xfId="0"/>
    <cellStyle name="쉼표 [0] 2 3 4" xfId="0"/>
    <cellStyle name="쉼표 [0] 2 3 4 2" xfId="0"/>
    <cellStyle name="쉼표 [0] 2 3 4 2 2" xfId="0"/>
    <cellStyle name="쉼표 [0] 2 3 4 2 2 2" xfId="0"/>
    <cellStyle name="쉼표 [0] 2 3 4 2 3" xfId="0"/>
    <cellStyle name="쉼표 [0] 2 3 4 2 4" xfId="0"/>
    <cellStyle name="쉼표 [0] 2 3 4 3" xfId="0"/>
    <cellStyle name="쉼표 [0] 2 3 4 3 2" xfId="0"/>
    <cellStyle name="쉼표 [0] 2 3 4 3 2 2" xfId="0"/>
    <cellStyle name="쉼표 [0] 2 3 4 3 3" xfId="0"/>
    <cellStyle name="쉼표 [0] 2 3 4 4" xfId="0"/>
    <cellStyle name="쉼표 [0] 2 3 4 4 2" xfId="0"/>
    <cellStyle name="쉼표 [0] 2 3 4 5" xfId="0"/>
    <cellStyle name="쉼표 [0] 2 3 4 5 2" xfId="0"/>
    <cellStyle name="쉼표 [0] 2 3 4 6" xfId="0"/>
    <cellStyle name="쉼표 [0] 2 3 4 7" xfId="0"/>
    <cellStyle name="쉼표 [0] 2 3 4 8" xfId="0"/>
    <cellStyle name="쉼표 [0] 2 3 5" xfId="0"/>
    <cellStyle name="쉼표 [0] 2 3 5 2" xfId="0"/>
    <cellStyle name="쉼표 [0] 2 3 5 2 2" xfId="0"/>
    <cellStyle name="쉼표 [0] 2 3 5 2 2 2" xfId="0"/>
    <cellStyle name="쉼표 [0] 2 3 5 2 3" xfId="0"/>
    <cellStyle name="쉼표 [0] 2 3 5 3" xfId="0"/>
    <cellStyle name="쉼표 [0] 2 3 5 3 2" xfId="0"/>
    <cellStyle name="쉼표 [0] 2 3 5 3 2 2" xfId="0"/>
    <cellStyle name="쉼표 [0] 2 3 5 3 3" xfId="0"/>
    <cellStyle name="쉼표 [0] 2 3 5 4" xfId="0"/>
    <cellStyle name="쉼표 [0] 2 3 5 4 2" xfId="0"/>
    <cellStyle name="쉼표 [0] 2 3 5 5" xfId="0"/>
    <cellStyle name="쉼표 [0] 2 3 5 5 2" xfId="0"/>
    <cellStyle name="쉼표 [0] 2 3 5 6" xfId="0"/>
    <cellStyle name="쉼표 [0] 2 3 5 7" xfId="0"/>
    <cellStyle name="쉼표 [0] 2 3 5 8" xfId="0"/>
    <cellStyle name="쉼표 [0] 2 3 6" xfId="0"/>
    <cellStyle name="쉼표 [0] 2 3 6 2" xfId="0"/>
    <cellStyle name="쉼표 [0] 2 3 6 2 2" xfId="0"/>
    <cellStyle name="쉼표 [0] 2 3 6 3" xfId="0"/>
    <cellStyle name="쉼표 [0] 2 3 6 4" xfId="0"/>
    <cellStyle name="쉼표 [0] 2 3 6 5" xfId="0"/>
    <cellStyle name="쉼표 [0] 2 3 7" xfId="0"/>
    <cellStyle name="쉼표 [0] 2 3 7 2" xfId="0"/>
    <cellStyle name="쉼표 [0] 2 3 7 2 2" xfId="0"/>
    <cellStyle name="쉼표 [0] 2 3 7 3" xfId="0"/>
    <cellStyle name="쉼표 [0] 2 3 7 4" xfId="0"/>
    <cellStyle name="쉼표 [0] 2 3 8" xfId="0"/>
    <cellStyle name="쉼표 [0] 2 3 8 2" xfId="0"/>
    <cellStyle name="쉼표 [0] 2 3 8 3" xfId="0"/>
    <cellStyle name="쉼표 [0] 2 3 9" xfId="0"/>
    <cellStyle name="쉼표 [0] 2 3 9 2" xfId="0"/>
    <cellStyle name="쉼표 [0] 2 3 9 3" xfId="0"/>
    <cellStyle name="쉼표 [0] 2 4" xfId="0"/>
    <cellStyle name="쉼표 [0] 2 4 10" xfId="0"/>
    <cellStyle name="쉼표 [0] 2 4 11" xfId="0"/>
    <cellStyle name="쉼표 [0] 2 4 12" xfId="0"/>
    <cellStyle name="쉼표 [0] 2 4 13" xfId="0"/>
    <cellStyle name="쉼표 [0] 2 4 2" xfId="0"/>
    <cellStyle name="쉼표 [0] 2 4 2 10" xfId="0"/>
    <cellStyle name="쉼표 [0] 2 4 2 2" xfId="0"/>
    <cellStyle name="쉼표 [0] 2 4 2 2 2" xfId="0"/>
    <cellStyle name="쉼표 [0] 2 4 2 3" xfId="0"/>
    <cellStyle name="쉼표 [0] 2 4 2 4" xfId="0"/>
    <cellStyle name="쉼표 [0] 2 4 2 5" xfId="0"/>
    <cellStyle name="쉼표 [0] 2 4 2 6" xfId="0"/>
    <cellStyle name="쉼표 [0] 2 4 2 7" xfId="0"/>
    <cellStyle name="쉼표 [0] 2 4 2 8" xfId="0"/>
    <cellStyle name="쉼표 [0] 2 4 2 9" xfId="0"/>
    <cellStyle name="쉼표 [0] 2 4 3" xfId="0"/>
    <cellStyle name="쉼표 [0] 2 4 3 2" xfId="0"/>
    <cellStyle name="쉼표 [0] 2 4 3 3" xfId="0"/>
    <cellStyle name="쉼표 [0] 2 4 4" xfId="0"/>
    <cellStyle name="쉼표 [0] 2 4 4 2" xfId="0"/>
    <cellStyle name="쉼표 [0] 2 4 5" xfId="0"/>
    <cellStyle name="쉼표 [0] 2 4 6" xfId="0"/>
    <cellStyle name="쉼표 [0] 2 4 7" xfId="0"/>
    <cellStyle name="쉼표 [0] 2 4 8" xfId="0"/>
    <cellStyle name="쉼표 [0] 2 4 9" xfId="0"/>
    <cellStyle name="쉼표 [0] 2 5" xfId="0"/>
    <cellStyle name="쉼표 [0] 2 5 10" xfId="0"/>
    <cellStyle name="쉼표 [0] 2 5 11" xfId="0"/>
    <cellStyle name="쉼표 [0] 2 5 12" xfId="0"/>
    <cellStyle name="쉼표 [0] 2 5 13" xfId="0"/>
    <cellStyle name="쉼표 [0] 2 5 2" xfId="0"/>
    <cellStyle name="쉼표 [0] 2 5 2 10" xfId="0"/>
    <cellStyle name="쉼표 [0] 2 5 2 2" xfId="0"/>
    <cellStyle name="쉼표 [0] 2 5 2 3" xfId="0"/>
    <cellStyle name="쉼표 [0] 2 5 2 4" xfId="0"/>
    <cellStyle name="쉼표 [0] 2 5 2 5" xfId="0"/>
    <cellStyle name="쉼표 [0] 2 5 2 6" xfId="0"/>
    <cellStyle name="쉼표 [0] 2 5 2 7" xfId="0"/>
    <cellStyle name="쉼표 [0] 2 5 2 8" xfId="0"/>
    <cellStyle name="쉼표 [0] 2 5 2 9" xfId="0"/>
    <cellStyle name="쉼표 [0] 2 5 3" xfId="0"/>
    <cellStyle name="쉼표 [0] 2 5 3 2" xfId="0"/>
    <cellStyle name="쉼표 [0] 2 5 4" xfId="0"/>
    <cellStyle name="쉼표 [0] 2 5 4 2" xfId="0"/>
    <cellStyle name="쉼표 [0] 2 5 5" xfId="0"/>
    <cellStyle name="쉼표 [0] 2 5 6" xfId="0"/>
    <cellStyle name="쉼표 [0] 2 5 7" xfId="0"/>
    <cellStyle name="쉼표 [0] 2 5 8" xfId="0"/>
    <cellStyle name="쉼표 [0] 2 5 9" xfId="0"/>
    <cellStyle name="쉼표 [0] 2 6" xfId="0"/>
    <cellStyle name="쉼표 [0] 2 6 10" xfId="0"/>
    <cellStyle name="쉼표 [0] 2 6 11" xfId="0"/>
    <cellStyle name="쉼표 [0] 2 6 12" xfId="0"/>
    <cellStyle name="쉼표 [0] 2 6 13" xfId="0"/>
    <cellStyle name="쉼표 [0] 2 6 2" xfId="0"/>
    <cellStyle name="쉼표 [0] 2 6 2 10" xfId="0"/>
    <cellStyle name="쉼표 [0] 2 6 2 2" xfId="0"/>
    <cellStyle name="쉼표 [0] 2 6 2 2 2" xfId="0"/>
    <cellStyle name="쉼표 [0] 2 6 2 2 3" xfId="0"/>
    <cellStyle name="쉼표 [0] 2 6 2 3" xfId="0"/>
    <cellStyle name="쉼표 [0] 2 6 2 3 2" xfId="0"/>
    <cellStyle name="쉼표 [0] 2 6 2 4" xfId="0"/>
    <cellStyle name="쉼표 [0] 2 6 2 5" xfId="0"/>
    <cellStyle name="쉼표 [0] 2 6 2 6" xfId="0"/>
    <cellStyle name="쉼표 [0] 2 6 2 7" xfId="0"/>
    <cellStyle name="쉼표 [0] 2 6 2 8" xfId="0"/>
    <cellStyle name="쉼표 [0] 2 6 2 9" xfId="0"/>
    <cellStyle name="쉼표 [0] 2 6 3" xfId="0"/>
    <cellStyle name="쉼표 [0] 2 6 3 2" xfId="0"/>
    <cellStyle name="쉼표 [0] 2 6 3 2 2" xfId="0"/>
    <cellStyle name="쉼표 [0] 2 6 3 3" xfId="0"/>
    <cellStyle name="쉼표 [0] 2 6 3 4" xfId="0"/>
    <cellStyle name="쉼표 [0] 2 6 4" xfId="0"/>
    <cellStyle name="쉼표 [0] 2 6 4 2" xfId="0"/>
    <cellStyle name="쉼표 [0] 2 6 4 3" xfId="0"/>
    <cellStyle name="쉼표 [0] 2 6 5" xfId="0"/>
    <cellStyle name="쉼표 [0] 2 6 5 2" xfId="0"/>
    <cellStyle name="쉼표 [0] 2 6 5 3" xfId="0"/>
    <cellStyle name="쉼표 [0] 2 6 6" xfId="0"/>
    <cellStyle name="쉼표 [0] 2 6 6 2" xfId="0"/>
    <cellStyle name="쉼표 [0] 2 6 7" xfId="0"/>
    <cellStyle name="쉼표 [0] 2 6 7 2" xfId="0"/>
    <cellStyle name="쉼표 [0] 2 6 8" xfId="0"/>
    <cellStyle name="쉼표 [0] 2 6 9" xfId="0"/>
    <cellStyle name="쉼표 [0] 2 7" xfId="0"/>
    <cellStyle name="쉼표 [0] 2 7 10" xfId="0"/>
    <cellStyle name="쉼표 [0] 2 7 11" xfId="0"/>
    <cellStyle name="쉼표 [0] 2 7 12" xfId="0"/>
    <cellStyle name="쉼표 [0] 2 7 13" xfId="0"/>
    <cellStyle name="쉼표 [0] 2 7 2" xfId="0"/>
    <cellStyle name="쉼표 [0] 2 7 2 2" xfId="0"/>
    <cellStyle name="쉼표 [0] 2 7 2 2 2" xfId="0"/>
    <cellStyle name="쉼표 [0] 2 7 2 2 3" xfId="0"/>
    <cellStyle name="쉼표 [0] 2 7 2 3" xfId="0"/>
    <cellStyle name="쉼표 [0] 2 7 2 3 2" xfId="0"/>
    <cellStyle name="쉼표 [0] 2 7 2 4" xfId="0"/>
    <cellStyle name="쉼표 [0] 2 7 2 5" xfId="0"/>
    <cellStyle name="쉼표 [0] 2 7 2 6" xfId="0"/>
    <cellStyle name="쉼표 [0] 2 7 2 7" xfId="0"/>
    <cellStyle name="쉼표 [0] 2 7 2 8" xfId="0"/>
    <cellStyle name="쉼표 [0] 2 7 2 9" xfId="0"/>
    <cellStyle name="쉼표 [0] 2 7 3" xfId="0"/>
    <cellStyle name="쉼표 [0] 2 7 3 2" xfId="0"/>
    <cellStyle name="쉼표 [0] 2 7 3 2 2" xfId="0"/>
    <cellStyle name="쉼표 [0] 2 7 3 3" xfId="0"/>
    <cellStyle name="쉼표 [0] 2 7 3 4" xfId="0"/>
    <cellStyle name="쉼표 [0] 2 7 4" xfId="0"/>
    <cellStyle name="쉼표 [0] 2 7 4 2" xfId="0"/>
    <cellStyle name="쉼표 [0] 2 7 4 3" xfId="0"/>
    <cellStyle name="쉼표 [0] 2 7 5" xfId="0"/>
    <cellStyle name="쉼표 [0] 2 7 5 2" xfId="0"/>
    <cellStyle name="쉼표 [0] 2 7 5 3" xfId="0"/>
    <cellStyle name="쉼표 [0] 2 7 6" xfId="0"/>
    <cellStyle name="쉼표 [0] 2 7 6 2" xfId="0"/>
    <cellStyle name="쉼표 [0] 2 7 7" xfId="0"/>
    <cellStyle name="쉼표 [0] 2 7 7 2" xfId="0"/>
    <cellStyle name="쉼표 [0] 2 7 8" xfId="0"/>
    <cellStyle name="쉼표 [0] 2 7 9" xfId="0"/>
    <cellStyle name="쉼표 [0] 2 8" xfId="0"/>
    <cellStyle name="쉼표 [0] 2 8 10" xfId="0"/>
    <cellStyle name="쉼표 [0] 2 8 11" xfId="0"/>
    <cellStyle name="쉼표 [0] 2 8 12" xfId="0"/>
    <cellStyle name="쉼표 [0] 2 8 13" xfId="0"/>
    <cellStyle name="쉼표 [0] 2 8 2" xfId="0"/>
    <cellStyle name="쉼표 [0] 2 8 2 2" xfId="0"/>
    <cellStyle name="쉼표 [0] 2 8 2 3" xfId="0"/>
    <cellStyle name="쉼표 [0] 2 8 2 4" xfId="0"/>
    <cellStyle name="쉼표 [0] 2 8 2 5" xfId="0"/>
    <cellStyle name="쉼표 [0] 2 8 2 6" xfId="0"/>
    <cellStyle name="쉼표 [0] 2 8 2 7" xfId="0"/>
    <cellStyle name="쉼표 [0] 2 8 2 8" xfId="0"/>
    <cellStyle name="쉼표 [0] 2 8 3" xfId="0"/>
    <cellStyle name="쉼표 [0] 2 8 4" xfId="0"/>
    <cellStyle name="쉼표 [0] 2 8 5" xfId="0"/>
    <cellStyle name="쉼표 [0] 2 8 6" xfId="0"/>
    <cellStyle name="쉼표 [0] 2 8 7" xfId="0"/>
    <cellStyle name="쉼표 [0] 2 8 8" xfId="0"/>
    <cellStyle name="쉼표 [0] 2 8 9" xfId="0"/>
    <cellStyle name="쉼표 [0] 2 9" xfId="0"/>
    <cellStyle name="쉼표 [0] 2 9 2" xfId="0"/>
    <cellStyle name="쉼표 [0] 2 9 2 2" xfId="0"/>
    <cellStyle name="쉼표 [0] 2 9 3" xfId="0"/>
    <cellStyle name="쉼표 [0] 20" xfId="0"/>
    <cellStyle name="쉼표 [0] 20 2" xfId="0"/>
    <cellStyle name="쉼표 [0] 20 2 2" xfId="0"/>
    <cellStyle name="쉼표 [0] 20 2 2 2" xfId="0"/>
    <cellStyle name="쉼표 [0] 20 2 3" xfId="0"/>
    <cellStyle name="쉼표 [0] 20 2 4" xfId="0"/>
    <cellStyle name="쉼표 [0] 20 3" xfId="0"/>
    <cellStyle name="쉼표 [0] 20 3 2" xfId="0"/>
    <cellStyle name="쉼표 [0] 20 3 2 2" xfId="0"/>
    <cellStyle name="쉼표 [0] 20 3 3" xfId="0"/>
    <cellStyle name="쉼표 [0] 20 3 4" xfId="0"/>
    <cellStyle name="쉼표 [0] 20 4" xfId="0"/>
    <cellStyle name="쉼표 [0] 20 4 2" xfId="0"/>
    <cellStyle name="쉼표 [0] 20 4 3" xfId="0"/>
    <cellStyle name="쉼표 [0] 20 5" xfId="0"/>
    <cellStyle name="쉼표 [0] 20 5 2" xfId="0"/>
    <cellStyle name="쉼표 [0] 20 5 3" xfId="0"/>
    <cellStyle name="쉼표 [0] 20 6" xfId="0"/>
    <cellStyle name="쉼표 [0] 20 6 2" xfId="0"/>
    <cellStyle name="쉼표 [0] 20 7" xfId="0"/>
    <cellStyle name="쉼표 [0] 20 8" xfId="0"/>
    <cellStyle name="쉼표 [0] 21" xfId="0"/>
    <cellStyle name="쉼표 [0] 21 2" xfId="0"/>
    <cellStyle name="쉼표 [0] 21 2 2" xfId="0"/>
    <cellStyle name="쉼표 [0] 21 2 2 2" xfId="0"/>
    <cellStyle name="쉼표 [0] 21 2 3" xfId="0"/>
    <cellStyle name="쉼표 [0] 21 2 4" xfId="0"/>
    <cellStyle name="쉼표 [0] 21 2 5" xfId="0"/>
    <cellStyle name="쉼표 [0] 21 3" xfId="0"/>
    <cellStyle name="쉼표 [0] 21 3 2" xfId="0"/>
    <cellStyle name="쉼표 [0] 21 3 2 2" xfId="0"/>
    <cellStyle name="쉼표 [0] 21 3 3" xfId="0"/>
    <cellStyle name="쉼표 [0] 21 3 4" xfId="0"/>
    <cellStyle name="쉼표 [0] 21 4" xfId="0"/>
    <cellStyle name="쉼표 [0] 21 4 2" xfId="0"/>
    <cellStyle name="쉼표 [0] 21 4 3" xfId="0"/>
    <cellStyle name="쉼표 [0] 21 5" xfId="0"/>
    <cellStyle name="쉼표 [0] 21 5 2" xfId="0"/>
    <cellStyle name="쉼표 [0] 21 5 3" xfId="0"/>
    <cellStyle name="쉼표 [0] 21 6" xfId="0"/>
    <cellStyle name="쉼표 [0] 21 6 2" xfId="0"/>
    <cellStyle name="쉼표 [0] 21 7" xfId="0"/>
    <cellStyle name="쉼표 [0] 21 8" xfId="0"/>
    <cellStyle name="쉼표 [0] 22" xfId="0"/>
    <cellStyle name="쉼표 [0] 22 2" xfId="0"/>
    <cellStyle name="쉼표 [0] 22 2 2" xfId="0"/>
    <cellStyle name="쉼표 [0] 22 2 3" xfId="0"/>
    <cellStyle name="쉼표 [0] 22 3" xfId="0"/>
    <cellStyle name="쉼표 [0] 22 3 2" xfId="0"/>
    <cellStyle name="쉼표 [0] 22 4" xfId="0"/>
    <cellStyle name="쉼표 [0] 22 5" xfId="0"/>
    <cellStyle name="쉼표 [0] 22 6" xfId="0"/>
    <cellStyle name="쉼표 [0] 22 7" xfId="0"/>
    <cellStyle name="쉼표 [0] 23" xfId="0"/>
    <cellStyle name="쉼표 [0] 23 2" xfId="0"/>
    <cellStyle name="쉼표 [0] 23 2 2" xfId="0"/>
    <cellStyle name="쉼표 [0] 23 3" xfId="0"/>
    <cellStyle name="쉼표 [0] 23 4" xfId="0"/>
    <cellStyle name="쉼표 [0] 23 5" xfId="0"/>
    <cellStyle name="쉼표 [0] 23 6" xfId="0"/>
    <cellStyle name="쉼표 [0] 23 7" xfId="0"/>
    <cellStyle name="쉼표 [0] 24" xfId="0"/>
    <cellStyle name="쉼표 [0] 24 2" xfId="0"/>
    <cellStyle name="쉼표 [0] 24 3" xfId="0"/>
    <cellStyle name="쉼표 [0] 24 4" xfId="0"/>
    <cellStyle name="쉼표 [0] 24 5" xfId="0"/>
    <cellStyle name="쉼표 [0] 24 6" xfId="0"/>
    <cellStyle name="쉼표 [0] 24 7" xfId="0"/>
    <cellStyle name="쉼표 [0] 25" xfId="0"/>
    <cellStyle name="쉼표 [0] 25 2" xfId="0"/>
    <cellStyle name="쉼표 [0] 25 3" xfId="0"/>
    <cellStyle name="쉼표 [0] 25 4" xfId="0"/>
    <cellStyle name="쉼표 [0] 25 5" xfId="0"/>
    <cellStyle name="쉼표 [0] 25 6" xfId="0"/>
    <cellStyle name="쉼표 [0] 26" xfId="0"/>
    <cellStyle name="쉼표 [0] 26 2" xfId="0"/>
    <cellStyle name="쉼표 [0] 26 3" xfId="0"/>
    <cellStyle name="쉼표 [0] 26 4" xfId="0"/>
    <cellStyle name="쉼표 [0] 26 5" xfId="0"/>
    <cellStyle name="쉼표 [0] 26 6" xfId="0"/>
    <cellStyle name="쉼표 [0] 27" xfId="0"/>
    <cellStyle name="쉼표 [0] 27 2" xfId="0"/>
    <cellStyle name="쉼표 [0] 27 3" xfId="0"/>
    <cellStyle name="쉼표 [0] 27 4" xfId="0"/>
    <cellStyle name="쉼표 [0] 27 5" xfId="0"/>
    <cellStyle name="쉼표 [0] 28" xfId="0"/>
    <cellStyle name="쉼표 [0] 28 2" xfId="0"/>
    <cellStyle name="쉼표 [0] 28 3" xfId="0"/>
    <cellStyle name="쉼표 [0] 28 4" xfId="0"/>
    <cellStyle name="쉼표 [0] 28 5" xfId="0"/>
    <cellStyle name="쉼표 [0] 29" xfId="0"/>
    <cellStyle name="쉼표 [0] 29 2" xfId="0"/>
    <cellStyle name="쉼표 [0] 29 3" xfId="0"/>
    <cellStyle name="쉼표 [0] 29 4" xfId="0"/>
    <cellStyle name="쉼표 [0] 29 5" xfId="0"/>
    <cellStyle name="쉼표 [0] 3" xfId="0"/>
    <cellStyle name="쉼표 [0] 3 10" xfId="0"/>
    <cellStyle name="쉼표 [0] 3 10 2" xfId="0"/>
    <cellStyle name="쉼표 [0] 3 10 2 2" xfId="0"/>
    <cellStyle name="쉼표 [0] 3 10 2 3" xfId="0"/>
    <cellStyle name="쉼표 [0] 3 10 3" xfId="0"/>
    <cellStyle name="쉼표 [0] 3 10 4" xfId="0"/>
    <cellStyle name="쉼표 [0] 3 10 5" xfId="0"/>
    <cellStyle name="쉼표 [0] 3 11" xfId="0"/>
    <cellStyle name="쉼표 [0] 3 11 2" xfId="0"/>
    <cellStyle name="쉼표 [0] 3 11 2 2" xfId="0"/>
    <cellStyle name="쉼표 [0] 3 11 3" xfId="0"/>
    <cellStyle name="쉼표 [0] 3 11 4" xfId="0"/>
    <cellStyle name="쉼표 [0] 3 12" xfId="0"/>
    <cellStyle name="쉼표 [0] 3 12 2" xfId="0"/>
    <cellStyle name="쉼표 [0] 3 12 3" xfId="0"/>
    <cellStyle name="쉼표 [0] 3 13" xfId="0"/>
    <cellStyle name="쉼표 [0] 3 13 2" xfId="0"/>
    <cellStyle name="쉼표 [0] 3 14" xfId="0"/>
    <cellStyle name="쉼표 [0] 3 15" xfId="0"/>
    <cellStyle name="쉼표 [0] 3 16" xfId="0"/>
    <cellStyle name="쉼표 [0] 3 2" xfId="0"/>
    <cellStyle name="쉼표 [0] 3 2 10" xfId="0"/>
    <cellStyle name="쉼표 [0] 3 2 11" xfId="0"/>
    <cellStyle name="쉼표 [0] 3 2 12" xfId="0"/>
    <cellStyle name="쉼표 [0] 3 2 2" xfId="0"/>
    <cellStyle name="쉼표 [0] 3 2 2 2" xfId="0"/>
    <cellStyle name="쉼표 [0] 3 2 2 2 2" xfId="0"/>
    <cellStyle name="쉼표 [0] 3 2 2 3" xfId="0"/>
    <cellStyle name="쉼표 [0] 3 2 3" xfId="0"/>
    <cellStyle name="쉼표 [0] 3 2 3 2" xfId="0"/>
    <cellStyle name="쉼표 [0] 3 2 3 2 2" xfId="0"/>
    <cellStyle name="쉼표 [0] 3 2 3 2 2 2" xfId="0"/>
    <cellStyle name="쉼표 [0] 3 2 3 2 3" xfId="0"/>
    <cellStyle name="쉼표 [0] 3 2 3 3" xfId="0"/>
    <cellStyle name="쉼표 [0] 3 2 3 3 2" xfId="0"/>
    <cellStyle name="쉼표 [0] 3 2 3 3 2 2" xfId="0"/>
    <cellStyle name="쉼표 [0] 3 2 3 3 3" xfId="0"/>
    <cellStyle name="쉼표 [0] 3 2 3 4" xfId="0"/>
    <cellStyle name="쉼표 [0] 3 2 3 4 2" xfId="0"/>
    <cellStyle name="쉼표 [0] 3 2 3 5" xfId="0"/>
    <cellStyle name="쉼표 [0] 3 2 3 5 2" xfId="0"/>
    <cellStyle name="쉼표 [0] 3 2 3 6" xfId="0"/>
    <cellStyle name="쉼표 [0] 3 2 3 7" xfId="0"/>
    <cellStyle name="쉼표 [0] 3 2 3 8" xfId="0"/>
    <cellStyle name="쉼표 [0] 3 2 3 9" xfId="0"/>
    <cellStyle name="쉼표 [0] 3 2 4" xfId="0"/>
    <cellStyle name="쉼표 [0] 3 2 4 2" xfId="0"/>
    <cellStyle name="쉼표 [0] 3 2 4 2 2" xfId="0"/>
    <cellStyle name="쉼표 [0] 3 2 4 2 2 2" xfId="0"/>
    <cellStyle name="쉼표 [0] 3 2 4 2 3" xfId="0"/>
    <cellStyle name="쉼표 [0] 3 2 4 3" xfId="0"/>
    <cellStyle name="쉼표 [0] 3 2 4 3 2" xfId="0"/>
    <cellStyle name="쉼표 [0] 3 2 4 3 2 2" xfId="0"/>
    <cellStyle name="쉼표 [0] 3 2 4 3 3" xfId="0"/>
    <cellStyle name="쉼표 [0] 3 2 4 4" xfId="0"/>
    <cellStyle name="쉼표 [0] 3 2 4 4 2" xfId="0"/>
    <cellStyle name="쉼표 [0] 3 2 4 5" xfId="0"/>
    <cellStyle name="쉼표 [0] 3 2 4 5 2" xfId="0"/>
    <cellStyle name="쉼표 [0] 3 2 4 6" xfId="0"/>
    <cellStyle name="쉼표 [0] 3 2 4 7" xfId="0"/>
    <cellStyle name="쉼표 [0] 3 2 4 8" xfId="0"/>
    <cellStyle name="쉼표 [0] 3 2 4 9" xfId="0"/>
    <cellStyle name="쉼표 [0] 3 2 5" xfId="0"/>
    <cellStyle name="쉼표 [0] 3 2 5 2" xfId="0"/>
    <cellStyle name="쉼표 [0] 3 2 5 2 2" xfId="0"/>
    <cellStyle name="쉼표 [0] 3 2 5 2 2 2" xfId="0"/>
    <cellStyle name="쉼표 [0] 3 2 5 2 3" xfId="0"/>
    <cellStyle name="쉼표 [0] 3 2 5 3" xfId="0"/>
    <cellStyle name="쉼표 [0] 3 2 5 3 2" xfId="0"/>
    <cellStyle name="쉼표 [0] 3 2 5 3 2 2" xfId="0"/>
    <cellStyle name="쉼표 [0] 3 2 5 3 3" xfId="0"/>
    <cellStyle name="쉼표 [0] 3 2 5 4" xfId="0"/>
    <cellStyle name="쉼표 [0] 3 2 5 4 2" xfId="0"/>
    <cellStyle name="쉼표 [0] 3 2 5 5" xfId="0"/>
    <cellStyle name="쉼표 [0] 3 2 5 5 2" xfId="0"/>
    <cellStyle name="쉼표 [0] 3 2 5 6" xfId="0"/>
    <cellStyle name="쉼표 [0] 3 2 5 7" xfId="0"/>
    <cellStyle name="쉼표 [0] 3 2 5 8" xfId="0"/>
    <cellStyle name="쉼표 [0] 3 2 6" xfId="0"/>
    <cellStyle name="쉼표 [0] 3 2 6 2" xfId="0"/>
    <cellStyle name="쉼표 [0] 3 2 6 2 2" xfId="0"/>
    <cellStyle name="쉼표 [0] 3 2 6 3" xfId="0"/>
    <cellStyle name="쉼표 [0] 3 2 6 4" xfId="0"/>
    <cellStyle name="쉼표 [0] 3 2 6 5" xfId="0"/>
    <cellStyle name="쉼표 [0] 3 2 7" xfId="0"/>
    <cellStyle name="쉼표 [0] 3 2 7 2" xfId="0"/>
    <cellStyle name="쉼표 [0] 3 2 7 2 2" xfId="0"/>
    <cellStyle name="쉼표 [0] 3 2 7 3" xfId="0"/>
    <cellStyle name="쉼표 [0] 3 2 7 4" xfId="0"/>
    <cellStyle name="쉼표 [0] 3 2 8" xfId="0"/>
    <cellStyle name="쉼표 [0] 3 2 8 2" xfId="0"/>
    <cellStyle name="쉼표 [0] 3 2 8 3" xfId="0"/>
    <cellStyle name="쉼표 [0] 3 2 9" xfId="0"/>
    <cellStyle name="쉼표 [0] 3 2 9 2" xfId="0"/>
    <cellStyle name="쉼표 [0] 3 3" xfId="0"/>
    <cellStyle name="쉼표 [0] 3 3 2" xfId="0"/>
    <cellStyle name="쉼표 [0] 3 3 2 2" xfId="0"/>
    <cellStyle name="쉼표 [0] 3 3 3" xfId="0"/>
    <cellStyle name="쉼표 [0] 3 3 3 2" xfId="0"/>
    <cellStyle name="쉼표 [0] 3 3 4" xfId="0"/>
    <cellStyle name="쉼표 [0] 3 3 5" xfId="0"/>
    <cellStyle name="쉼표 [0] 3 3 6" xfId="0"/>
    <cellStyle name="쉼표 [0] 3 4" xfId="0"/>
    <cellStyle name="쉼표 [0] 3 4 2" xfId="0"/>
    <cellStyle name="쉼표 [0] 3 4 2 2" xfId="0"/>
    <cellStyle name="쉼표 [0] 3 4 2 2 2" xfId="0"/>
    <cellStyle name="쉼표 [0] 3 4 2 3" xfId="0"/>
    <cellStyle name="쉼표 [0] 3 4 2 4" xfId="0"/>
    <cellStyle name="쉼표 [0] 3 4 3" xfId="0"/>
    <cellStyle name="쉼표 [0] 3 4 3 2" xfId="0"/>
    <cellStyle name="쉼표 [0] 3 4 3 2 2" xfId="0"/>
    <cellStyle name="쉼표 [0] 3 4 3 3" xfId="0"/>
    <cellStyle name="쉼표 [0] 3 4 4" xfId="0"/>
    <cellStyle name="쉼표 [0] 3 4 4 2" xfId="0"/>
    <cellStyle name="쉼표 [0] 3 4 5" xfId="0"/>
    <cellStyle name="쉼표 [0] 3 4 5 2" xfId="0"/>
    <cellStyle name="쉼표 [0] 3 4 6" xfId="0"/>
    <cellStyle name="쉼표 [0] 3 4 7" xfId="0"/>
    <cellStyle name="쉼표 [0] 3 4 8" xfId="0"/>
    <cellStyle name="쉼표 [0] 3 4 9" xfId="0"/>
    <cellStyle name="쉼표 [0] 3 5" xfId="0"/>
    <cellStyle name="쉼표 [0] 3 5 2" xfId="0"/>
    <cellStyle name="쉼표 [0] 3 5 2 2" xfId="0"/>
    <cellStyle name="쉼표 [0] 3 5 2 2 2" xfId="0"/>
    <cellStyle name="쉼표 [0] 3 5 2 3" xfId="0"/>
    <cellStyle name="쉼표 [0] 3 5 3" xfId="0"/>
    <cellStyle name="쉼표 [0] 3 5 3 2" xfId="0"/>
    <cellStyle name="쉼표 [0] 3 5 3 2 2" xfId="0"/>
    <cellStyle name="쉼표 [0] 3 5 3 3" xfId="0"/>
    <cellStyle name="쉼표 [0] 3 5 4" xfId="0"/>
    <cellStyle name="쉼표 [0] 3 5 4 2" xfId="0"/>
    <cellStyle name="쉼표 [0] 3 5 5" xfId="0"/>
    <cellStyle name="쉼표 [0] 3 5 5 2" xfId="0"/>
    <cellStyle name="쉼표 [0] 3 5 6" xfId="0"/>
    <cellStyle name="쉼표 [0] 3 5 7" xfId="0"/>
    <cellStyle name="쉼표 [0] 3 5 8" xfId="0"/>
    <cellStyle name="쉼표 [0] 3 5 9" xfId="0"/>
    <cellStyle name="쉼표 [0] 3 6" xfId="0"/>
    <cellStyle name="쉼표 [0] 3 6 2" xfId="0"/>
    <cellStyle name="쉼표 [0] 3 6 3" xfId="0"/>
    <cellStyle name="쉼표 [0] 3 6 4" xfId="0"/>
    <cellStyle name="쉼표 [0] 3 7" xfId="0"/>
    <cellStyle name="쉼표 [0] 3 7 2" xfId="0"/>
    <cellStyle name="쉼표 [0] 3 7 2 2" xfId="0"/>
    <cellStyle name="쉼표 [0] 3 7 2 2 2" xfId="0"/>
    <cellStyle name="쉼표 [0] 3 7 2 3" xfId="0"/>
    <cellStyle name="쉼표 [0] 3 7 2 4" xfId="0"/>
    <cellStyle name="쉼표 [0] 3 7 3" xfId="0"/>
    <cellStyle name="쉼표 [0] 3 7 3 2" xfId="0"/>
    <cellStyle name="쉼표 [0] 3 7 3 2 2" xfId="0"/>
    <cellStyle name="쉼표 [0] 3 7 3 3" xfId="0"/>
    <cellStyle name="쉼표 [0] 3 7 4" xfId="0"/>
    <cellStyle name="쉼표 [0] 3 7 4 2" xfId="0"/>
    <cellStyle name="쉼표 [0] 3 7 5" xfId="0"/>
    <cellStyle name="쉼표 [0] 3 7 5 2" xfId="0"/>
    <cellStyle name="쉼표 [0] 3 7 6" xfId="0"/>
    <cellStyle name="쉼표 [0] 3 7 7" xfId="0"/>
    <cellStyle name="쉼표 [0] 3 7 8" xfId="0"/>
    <cellStyle name="쉼표 [0] 3 7 9" xfId="0"/>
    <cellStyle name="쉼표 [0] 3 8" xfId="0"/>
    <cellStyle name="쉼표 [0] 3 8 2" xfId="0"/>
    <cellStyle name="쉼표 [0] 3 8 2 2" xfId="0"/>
    <cellStyle name="쉼표 [0] 3 8 2 2 2" xfId="0"/>
    <cellStyle name="쉼표 [0] 3 8 2 3" xfId="0"/>
    <cellStyle name="쉼표 [0] 3 8 2 4" xfId="0"/>
    <cellStyle name="쉼표 [0] 3 8 3" xfId="0"/>
    <cellStyle name="쉼표 [0] 3 8 3 2" xfId="0"/>
    <cellStyle name="쉼표 [0] 3 8 3 2 2" xfId="0"/>
    <cellStyle name="쉼표 [0] 3 8 3 3" xfId="0"/>
    <cellStyle name="쉼표 [0] 3 8 4" xfId="0"/>
    <cellStyle name="쉼표 [0] 3 8 4 2" xfId="0"/>
    <cellStyle name="쉼표 [0] 3 8 5" xfId="0"/>
    <cellStyle name="쉼표 [0] 3 8 5 2" xfId="0"/>
    <cellStyle name="쉼표 [0] 3 8 6" xfId="0"/>
    <cellStyle name="쉼표 [0] 3 8 7" xfId="0"/>
    <cellStyle name="쉼표 [0] 3 8 8" xfId="0"/>
    <cellStyle name="쉼표 [0] 3 8 9" xfId="0"/>
    <cellStyle name="쉼표 [0] 3 9" xfId="0"/>
    <cellStyle name="쉼표 [0] 3 9 2" xfId="0"/>
    <cellStyle name="쉼표 [0] 3 9 2 2" xfId="0"/>
    <cellStyle name="쉼표 [0] 3 9 2 2 2" xfId="0"/>
    <cellStyle name="쉼표 [0] 3 9 2 3" xfId="0"/>
    <cellStyle name="쉼표 [0] 3 9 3" xfId="0"/>
    <cellStyle name="쉼표 [0] 3 9 3 2" xfId="0"/>
    <cellStyle name="쉼표 [0] 3 9 3 2 2" xfId="0"/>
    <cellStyle name="쉼표 [0] 3 9 3 3" xfId="0"/>
    <cellStyle name="쉼표 [0] 3 9 4" xfId="0"/>
    <cellStyle name="쉼표 [0] 3 9 4 2" xfId="0"/>
    <cellStyle name="쉼표 [0] 3 9 5" xfId="0"/>
    <cellStyle name="쉼표 [0] 3 9 5 2" xfId="0"/>
    <cellStyle name="쉼표 [0] 3 9 6" xfId="0"/>
    <cellStyle name="쉼표 [0] 3 9 7" xfId="0"/>
    <cellStyle name="쉼표 [0] 3 9 8" xfId="0"/>
    <cellStyle name="쉼표 [0] 30" xfId="0"/>
    <cellStyle name="쉼표 [0] 30 2" xfId="0"/>
    <cellStyle name="쉼표 [0] 30 3" xfId="0"/>
    <cellStyle name="쉼표 [0] 30 4" xfId="0"/>
    <cellStyle name="쉼표 [0] 30 5" xfId="0"/>
    <cellStyle name="쉼표 [0] 31" xfId="0"/>
    <cellStyle name="쉼표 [0] 31 2" xfId="0"/>
    <cellStyle name="쉼표 [0] 31 3" xfId="0"/>
    <cellStyle name="쉼표 [0] 31 4" xfId="0"/>
    <cellStyle name="쉼표 [0] 31 5" xfId="0"/>
    <cellStyle name="쉼표 [0] 32" xfId="0"/>
    <cellStyle name="쉼표 [0] 32 2" xfId="0"/>
    <cellStyle name="쉼표 [0] 32 3" xfId="0"/>
    <cellStyle name="쉼표 [0] 32 4" xfId="0"/>
    <cellStyle name="쉼표 [0] 32 5" xfId="0"/>
    <cellStyle name="쉼표 [0] 33" xfId="0"/>
    <cellStyle name="쉼표 [0] 33 2" xfId="0"/>
    <cellStyle name="쉼표 [0] 33 3" xfId="0"/>
    <cellStyle name="쉼표 [0] 33 4" xfId="0"/>
    <cellStyle name="쉼표 [0] 33 5" xfId="0"/>
    <cellStyle name="쉼표 [0] 34" xfId="0"/>
    <cellStyle name="쉼표 [0] 34 2" xfId="0"/>
    <cellStyle name="쉼표 [0] 34 3" xfId="0"/>
    <cellStyle name="쉼표 [0] 34 4" xfId="0"/>
    <cellStyle name="쉼표 [0] 34 5" xfId="0"/>
    <cellStyle name="쉼표 [0] 35" xfId="0"/>
    <cellStyle name="쉼표 [0] 35 2" xfId="0"/>
    <cellStyle name="쉼표 [0] 35 3" xfId="0"/>
    <cellStyle name="쉼표 [0] 35 4" xfId="0"/>
    <cellStyle name="쉼표 [0] 35 5" xfId="0"/>
    <cellStyle name="쉼표 [0] 36" xfId="0"/>
    <cellStyle name="쉼표 [0] 36 2" xfId="0"/>
    <cellStyle name="쉼표 [0] 36 3" xfId="0"/>
    <cellStyle name="쉼표 [0] 36 4" xfId="0"/>
    <cellStyle name="쉼표 [0] 36 5" xfId="0"/>
    <cellStyle name="쉼표 [0] 37" xfId="0"/>
    <cellStyle name="쉼표 [0] 37 2" xfId="0"/>
    <cellStyle name="쉼표 [0] 37 3" xfId="0"/>
    <cellStyle name="쉼표 [0] 37 4" xfId="0"/>
    <cellStyle name="쉼표 [0] 37 5" xfId="0"/>
    <cellStyle name="쉼표 [0] 38" xfId="0"/>
    <cellStyle name="쉼표 [0] 38 2" xfId="0"/>
    <cellStyle name="쉼표 [0] 38 3" xfId="0"/>
    <cellStyle name="쉼표 [0] 38 4" xfId="0"/>
    <cellStyle name="쉼표 [0] 38 5" xfId="0"/>
    <cellStyle name="쉼표 [0] 39" xfId="0"/>
    <cellStyle name="쉼표 [0] 39 2" xfId="0"/>
    <cellStyle name="쉼표 [0] 39 3" xfId="0"/>
    <cellStyle name="쉼표 [0] 39 4" xfId="0"/>
    <cellStyle name="쉼표 [0] 39 5" xfId="0"/>
    <cellStyle name="쉼표 [0] 3_2 남해-비상계획제출 배정예산 수정후 3차" xfId="0"/>
    <cellStyle name="쉼표 [0] 4" xfId="0"/>
    <cellStyle name="쉼표 [0] 4 10" xfId="0"/>
    <cellStyle name="쉼표 [0] 4 11" xfId="0"/>
    <cellStyle name="쉼표 [0] 4 2" xfId="0"/>
    <cellStyle name="쉼표 [0] 4 2 2" xfId="0"/>
    <cellStyle name="쉼표 [0] 4 2 2 2" xfId="0"/>
    <cellStyle name="쉼표 [0] 4 2 3" xfId="0"/>
    <cellStyle name="쉼표 [0] 4 2 4" xfId="0"/>
    <cellStyle name="쉼표 [0] 4 2 5" xfId="0"/>
    <cellStyle name="쉼표 [0] 4 2 6" xfId="0"/>
    <cellStyle name="쉼표 [0] 4 2 7" xfId="0"/>
    <cellStyle name="쉼표 [0] 4 2 8" xfId="0"/>
    <cellStyle name="쉼표 [0] 4 3" xfId="0"/>
    <cellStyle name="쉼표 [0] 4 3 2" xfId="0"/>
    <cellStyle name="쉼표 [0] 4 3 3" xfId="0"/>
    <cellStyle name="쉼표 [0] 4 4" xfId="0"/>
    <cellStyle name="쉼표 [0] 4 4 2" xfId="0"/>
    <cellStyle name="쉼표 [0] 4 4 2 2" xfId="0"/>
    <cellStyle name="쉼표 [0] 4 4 3" xfId="0"/>
    <cellStyle name="쉼표 [0] 4 4 3 2" xfId="0"/>
    <cellStyle name="쉼표 [0] 4 4 4" xfId="0"/>
    <cellStyle name="쉼표 [0] 4 5" xfId="0"/>
    <cellStyle name="쉼표 [0] 4 5 2" xfId="0"/>
    <cellStyle name="쉼표 [0] 4 5 3" xfId="0"/>
    <cellStyle name="쉼표 [0] 4 6" xfId="0"/>
    <cellStyle name="쉼표 [0] 4 7" xfId="0"/>
    <cellStyle name="쉼표 [0] 4 7 2" xfId="0"/>
    <cellStyle name="쉼표 [0] 4 8" xfId="0"/>
    <cellStyle name="쉼표 [0] 4 8 2" xfId="0"/>
    <cellStyle name="쉼표 [0] 4 9" xfId="0"/>
    <cellStyle name="쉼표 [0] 40" xfId="0"/>
    <cellStyle name="쉼표 [0] 40 2" xfId="0"/>
    <cellStyle name="쉼표 [0] 40 3" xfId="0"/>
    <cellStyle name="쉼표 [0] 40 4" xfId="0"/>
    <cellStyle name="쉼표 [0] 40 5" xfId="0"/>
    <cellStyle name="쉼표 [0] 41" xfId="0"/>
    <cellStyle name="쉼표 [0] 41 2" xfId="0"/>
    <cellStyle name="쉼표 [0] 41 3" xfId="0"/>
    <cellStyle name="쉼표 [0] 41 4" xfId="0"/>
    <cellStyle name="쉼표 [0] 41 5" xfId="0"/>
    <cellStyle name="쉼표 [0] 42" xfId="0"/>
    <cellStyle name="쉼표 [0] 42 2" xfId="0"/>
    <cellStyle name="쉼표 [0] 42 3" xfId="0"/>
    <cellStyle name="쉼표 [0] 42 4" xfId="0"/>
    <cellStyle name="쉼표 [0] 42 5" xfId="0"/>
    <cellStyle name="쉼표 [0] 43" xfId="0"/>
    <cellStyle name="쉼표 [0] 43 2" xfId="0"/>
    <cellStyle name="쉼표 [0] 43 3" xfId="0"/>
    <cellStyle name="쉼표 [0] 43 4" xfId="0"/>
    <cellStyle name="쉼표 [0] 43 5" xfId="0"/>
    <cellStyle name="쉼표 [0] 44" xfId="0"/>
    <cellStyle name="쉼표 [0] 44 2" xfId="0"/>
    <cellStyle name="쉼표 [0] 44 3" xfId="0"/>
    <cellStyle name="쉼표 [0] 44 4" xfId="0"/>
    <cellStyle name="쉼표 [0] 44 5" xfId="0"/>
    <cellStyle name="쉼표 [0] 45" xfId="0"/>
    <cellStyle name="쉼표 [0] 45 2" xfId="0"/>
    <cellStyle name="쉼표 [0] 45 3" xfId="0"/>
    <cellStyle name="쉼표 [0] 45 4" xfId="0"/>
    <cellStyle name="쉼표 [0] 45 5" xfId="0"/>
    <cellStyle name="쉼표 [0] 46" xfId="0"/>
    <cellStyle name="쉼표 [0] 46 2" xfId="0"/>
    <cellStyle name="쉼표 [0] 46 3" xfId="0"/>
    <cellStyle name="쉼표 [0] 46 4" xfId="0"/>
    <cellStyle name="쉼표 [0] 46 5" xfId="0"/>
    <cellStyle name="쉼표 [0] 47" xfId="0"/>
    <cellStyle name="쉼표 [0] 47 2" xfId="0"/>
    <cellStyle name="쉼표 [0] 47 3" xfId="0"/>
    <cellStyle name="쉼표 [0] 47 4" xfId="0"/>
    <cellStyle name="쉼표 [0] 47 5" xfId="0"/>
    <cellStyle name="쉼표 [0] 48" xfId="0"/>
    <cellStyle name="쉼표 [0] 48 2" xfId="0"/>
    <cellStyle name="쉼표 [0] 48 3" xfId="0"/>
    <cellStyle name="쉼표 [0] 48 4" xfId="0"/>
    <cellStyle name="쉼표 [0] 48 5" xfId="0"/>
    <cellStyle name="쉼표 [0] 49" xfId="0"/>
    <cellStyle name="쉼표 [0] 49 2" xfId="0"/>
    <cellStyle name="쉼표 [0] 49 3" xfId="0"/>
    <cellStyle name="쉼표 [0] 49 4" xfId="0"/>
    <cellStyle name="쉼표 [0] 49 5" xfId="0"/>
    <cellStyle name="쉼표 [0] 5" xfId="0"/>
    <cellStyle name="쉼표 [0] 5 10" xfId="0"/>
    <cellStyle name="쉼표 [0] 5 2" xfId="0"/>
    <cellStyle name="쉼표 [0] 5 2 2" xfId="0"/>
    <cellStyle name="쉼표 [0] 5 2 2 2" xfId="0"/>
    <cellStyle name="쉼표 [0] 5 2 2 3" xfId="0"/>
    <cellStyle name="쉼표 [0] 5 2 3" xfId="0"/>
    <cellStyle name="쉼표 [0] 5 2 4" xfId="0"/>
    <cellStyle name="쉼표 [0] 5 2 5" xfId="0"/>
    <cellStyle name="쉼표 [0] 5 2 6" xfId="0"/>
    <cellStyle name="쉼표 [0] 5 2 7" xfId="0"/>
    <cellStyle name="쉼표 [0] 5 2 8" xfId="0"/>
    <cellStyle name="쉼표 [0] 5 3" xfId="0"/>
    <cellStyle name="쉼표 [0] 5 3 2" xfId="0"/>
    <cellStyle name="쉼표 [0] 5 3 2 2" xfId="0"/>
    <cellStyle name="쉼표 [0] 5 3 3" xfId="0"/>
    <cellStyle name="쉼표 [0] 5 3 4" xfId="0"/>
    <cellStyle name="쉼표 [0] 5 3 5" xfId="0"/>
    <cellStyle name="쉼표 [0] 5 3 6" xfId="0"/>
    <cellStyle name="쉼표 [0] 5 4" xfId="0"/>
    <cellStyle name="쉼표 [0] 5 4 2" xfId="0"/>
    <cellStyle name="쉼표 [0] 5 4 3" xfId="0"/>
    <cellStyle name="쉼표 [0] 5 4 4" xfId="0"/>
    <cellStyle name="쉼표 [0] 5 5" xfId="0"/>
    <cellStyle name="쉼표 [0] 5 5 2" xfId="0"/>
    <cellStyle name="쉼표 [0] 5 5 3" xfId="0"/>
    <cellStyle name="쉼표 [0] 5 5 4" xfId="0"/>
    <cellStyle name="쉼표 [0] 5 6" xfId="0"/>
    <cellStyle name="쉼표 [0] 5 6 2" xfId="0"/>
    <cellStyle name="쉼표 [0] 5 7" xfId="0"/>
    <cellStyle name="쉼표 [0] 5 8" xfId="0"/>
    <cellStyle name="쉼표 [0] 5 9" xfId="0"/>
    <cellStyle name="쉼표 [0] 50" xfId="0"/>
    <cellStyle name="쉼표 [0] 50 2" xfId="0"/>
    <cellStyle name="쉼표 [0] 50 3" xfId="0"/>
    <cellStyle name="쉼표 [0] 50 4" xfId="0"/>
    <cellStyle name="쉼표 [0] 50 5" xfId="0"/>
    <cellStyle name="쉼표 [0] 51" xfId="0"/>
    <cellStyle name="쉼표 [0] 51 2" xfId="0"/>
    <cellStyle name="쉼표 [0] 51 3" xfId="0"/>
    <cellStyle name="쉼표 [0] 51 4" xfId="0"/>
    <cellStyle name="쉼표 [0] 51 5" xfId="0"/>
    <cellStyle name="쉼표 [0] 52" xfId="0"/>
    <cellStyle name="쉼표 [0] 52 2" xfId="0"/>
    <cellStyle name="쉼표 [0] 52 3" xfId="0"/>
    <cellStyle name="쉼표 [0] 52 4" xfId="0"/>
    <cellStyle name="쉼표 [0] 52 5" xfId="0"/>
    <cellStyle name="쉼표 [0] 53" xfId="0"/>
    <cellStyle name="쉼표 [0] 53 2" xfId="0"/>
    <cellStyle name="쉼표 [0] 53 3" xfId="0"/>
    <cellStyle name="쉼표 [0] 53 4" xfId="0"/>
    <cellStyle name="쉼표 [0] 53 5" xfId="0"/>
    <cellStyle name="쉼표 [0] 54" xfId="0"/>
    <cellStyle name="쉼표 [0] 54 2" xfId="0"/>
    <cellStyle name="쉼표 [0] 54 3" xfId="0"/>
    <cellStyle name="쉼표 [0] 54 4" xfId="0"/>
    <cellStyle name="쉼표 [0] 54 5" xfId="0"/>
    <cellStyle name="쉼표 [0] 55" xfId="0"/>
    <cellStyle name="쉼표 [0] 55 2" xfId="0"/>
    <cellStyle name="쉼표 [0] 55 3" xfId="0"/>
    <cellStyle name="쉼표 [0] 55 4" xfId="0"/>
    <cellStyle name="쉼표 [0] 55 5" xfId="0"/>
    <cellStyle name="쉼표 [0] 56" xfId="0"/>
    <cellStyle name="쉼표 [0] 56 2" xfId="0"/>
    <cellStyle name="쉼표 [0] 56 3" xfId="0"/>
    <cellStyle name="쉼표 [0] 56 4" xfId="0"/>
    <cellStyle name="쉼표 [0] 56 5" xfId="0"/>
    <cellStyle name="쉼표 [0] 57" xfId="0"/>
    <cellStyle name="쉼표 [0] 57 2" xfId="0"/>
    <cellStyle name="쉼표 [0] 57 3" xfId="0"/>
    <cellStyle name="쉼표 [0] 57 4" xfId="0"/>
    <cellStyle name="쉼표 [0] 57 5" xfId="0"/>
    <cellStyle name="쉼표 [0] 58" xfId="0"/>
    <cellStyle name="쉼표 [0] 58 2" xfId="0"/>
    <cellStyle name="쉼표 [0] 58 3" xfId="0"/>
    <cellStyle name="쉼표 [0] 58 4" xfId="0"/>
    <cellStyle name="쉼표 [0] 58 5" xfId="0"/>
    <cellStyle name="쉼표 [0] 59" xfId="0"/>
    <cellStyle name="쉼표 [0] 59 2" xfId="0"/>
    <cellStyle name="쉼표 [0] 59 3" xfId="0"/>
    <cellStyle name="쉼표 [0] 59 4" xfId="0"/>
    <cellStyle name="쉼표 [0] 59 5" xfId="0"/>
    <cellStyle name="쉼표 [0] 6" xfId="0"/>
    <cellStyle name="쉼표 [0] 6 10" xfId="0"/>
    <cellStyle name="쉼표 [0] 6 2" xfId="0"/>
    <cellStyle name="쉼표 [0] 6 2 2" xfId="0"/>
    <cellStyle name="쉼표 [0] 6 2 3" xfId="0"/>
    <cellStyle name="쉼표 [0] 6 2 4" xfId="0"/>
    <cellStyle name="쉼표 [0] 6 2 5" xfId="0"/>
    <cellStyle name="쉼표 [0] 6 2 6" xfId="0"/>
    <cellStyle name="쉼표 [0] 6 2 7" xfId="0"/>
    <cellStyle name="쉼표 [0] 6 3" xfId="0"/>
    <cellStyle name="쉼표 [0] 6 3 2" xfId="0"/>
    <cellStyle name="쉼표 [0] 6 3 3" xfId="0"/>
    <cellStyle name="쉼표 [0] 6 3 4" xfId="0"/>
    <cellStyle name="쉼표 [0] 6 4" xfId="0"/>
    <cellStyle name="쉼표 [0] 6 4 2" xfId="0"/>
    <cellStyle name="쉼표 [0] 6 4 3" xfId="0"/>
    <cellStyle name="쉼표 [0] 6 4 4" xfId="0"/>
    <cellStyle name="쉼표 [0] 6 5" xfId="0"/>
    <cellStyle name="쉼표 [0] 6 6" xfId="0"/>
    <cellStyle name="쉼표 [0] 6 6 2" xfId="0"/>
    <cellStyle name="쉼표 [0] 6 7" xfId="0"/>
    <cellStyle name="쉼표 [0] 6 8" xfId="0"/>
    <cellStyle name="쉼표 [0] 6 9" xfId="0"/>
    <cellStyle name="쉼표 [0] 60" xfId="0"/>
    <cellStyle name="쉼표 [0] 60 2" xfId="0"/>
    <cellStyle name="쉼표 [0] 60 3" xfId="0"/>
    <cellStyle name="쉼표 [0] 60 4" xfId="0"/>
    <cellStyle name="쉼표 [0] 60 5" xfId="0"/>
    <cellStyle name="쉼표 [0] 61" xfId="0"/>
    <cellStyle name="쉼표 [0] 61 2" xfId="0"/>
    <cellStyle name="쉼표 [0] 61 3" xfId="0"/>
    <cellStyle name="쉼표 [0] 61 4" xfId="0"/>
    <cellStyle name="쉼표 [0] 61 5" xfId="0"/>
    <cellStyle name="쉼표 [0] 62" xfId="0"/>
    <cellStyle name="쉼표 [0] 62 2" xfId="0"/>
    <cellStyle name="쉼표 [0] 62 3" xfId="0"/>
    <cellStyle name="쉼표 [0] 62 4" xfId="0"/>
    <cellStyle name="쉼표 [0] 62 5" xfId="0"/>
    <cellStyle name="쉼표 [0] 63" xfId="0"/>
    <cellStyle name="쉼표 [0] 63 2" xfId="0"/>
    <cellStyle name="쉼표 [0] 63 3" xfId="0"/>
    <cellStyle name="쉼표 [0] 63 4" xfId="0"/>
    <cellStyle name="쉼표 [0] 63 5" xfId="0"/>
    <cellStyle name="쉼표 [0] 64" xfId="0"/>
    <cellStyle name="쉼표 [0] 64 2" xfId="0"/>
    <cellStyle name="쉼표 [0] 64 3" xfId="0"/>
    <cellStyle name="쉼표 [0] 64 4" xfId="0"/>
    <cellStyle name="쉼표 [0] 64 5" xfId="0"/>
    <cellStyle name="쉼표 [0] 65" xfId="0"/>
    <cellStyle name="쉼표 [0] 65 2" xfId="0"/>
    <cellStyle name="쉼표 [0] 65 2 2" xfId="0"/>
    <cellStyle name="쉼표 [0] 65 3" xfId="0"/>
    <cellStyle name="쉼표 [0] 65 4" xfId="0"/>
    <cellStyle name="쉼표 [0] 65 5" xfId="0"/>
    <cellStyle name="쉼표 [0] 66" xfId="0"/>
    <cellStyle name="쉼표 [0] 66 2" xfId="0"/>
    <cellStyle name="쉼표 [0] 66 3" xfId="0"/>
    <cellStyle name="쉼표 [0] 67" xfId="0"/>
    <cellStyle name="쉼표 [0] 68" xfId="0"/>
    <cellStyle name="쉼표 [0] 69" xfId="0"/>
    <cellStyle name="쉼표 [0] 7" xfId="0"/>
    <cellStyle name="쉼표 [0] 7 2" xfId="0"/>
    <cellStyle name="쉼표 [0] 7 2 2" xfId="0"/>
    <cellStyle name="쉼표 [0] 7 2 2 2" xfId="0"/>
    <cellStyle name="쉼표 [0] 7 2 3" xfId="0"/>
    <cellStyle name="쉼표 [0] 7 2 4" xfId="0"/>
    <cellStyle name="쉼표 [0] 7 2 5" xfId="0"/>
    <cellStyle name="쉼표 [0] 7 2 6" xfId="0"/>
    <cellStyle name="쉼표 [0] 7 3" xfId="0"/>
    <cellStyle name="쉼표 [0] 7 3 2" xfId="0"/>
    <cellStyle name="쉼표 [0] 7 4" xfId="0"/>
    <cellStyle name="쉼표 [0] 7 5" xfId="0"/>
    <cellStyle name="쉼표 [0] 7 6" xfId="0"/>
    <cellStyle name="쉼표 [0] 7 6 2" xfId="0"/>
    <cellStyle name="쉼표 [0] 7 7" xfId="0"/>
    <cellStyle name="쉼표 [0] 7 8" xfId="0"/>
    <cellStyle name="쉼표 [0] 7 9" xfId="0"/>
    <cellStyle name="쉼표 [0] 70" xfId="0"/>
    <cellStyle name="쉼표 [0] 71" xfId="0"/>
    <cellStyle name="쉼표 [0] 72" xfId="0"/>
    <cellStyle name="쉼표 [0] 72 2" xfId="0"/>
    <cellStyle name="쉼표 [0] 72 2 2" xfId="0"/>
    <cellStyle name="쉼표 [0] 72 2 2 2" xfId="0"/>
    <cellStyle name="쉼표 [0] 72 2 2 3" xfId="0"/>
    <cellStyle name="쉼표 [0] 72 2 2 4" xfId="0"/>
    <cellStyle name="쉼표 [0] 72 2 3" xfId="0"/>
    <cellStyle name="쉼표 [0] 72 2 3 2" xfId="0"/>
    <cellStyle name="쉼표 [0] 72 2 3 3" xfId="0"/>
    <cellStyle name="쉼표 [0] 72 2 3 4" xfId="0"/>
    <cellStyle name="쉼표 [0] 72 2 4" xfId="0"/>
    <cellStyle name="쉼표 [0] 72 2 5" xfId="0"/>
    <cellStyle name="쉼표 [0] 72 2 6" xfId="0"/>
    <cellStyle name="쉼표 [0] 72 3" xfId="0"/>
    <cellStyle name="쉼표 [0] 72 3 2" xfId="0"/>
    <cellStyle name="쉼표 [0] 72 3 3" xfId="0"/>
    <cellStyle name="쉼표 [0] 72 3 4" xfId="0"/>
    <cellStyle name="쉼표 [0] 72 4" xfId="0"/>
    <cellStyle name="쉼표 [0] 72 4 2" xfId="0"/>
    <cellStyle name="쉼표 [0] 72 4 3" xfId="0"/>
    <cellStyle name="쉼표 [0] 72 4 4" xfId="0"/>
    <cellStyle name="쉼표 [0] 72 5" xfId="0"/>
    <cellStyle name="쉼표 [0] 72 5 2" xfId="0"/>
    <cellStyle name="쉼표 [0] 72 5 3" xfId="0"/>
    <cellStyle name="쉼표 [0] 72 5 4" xfId="0"/>
    <cellStyle name="쉼표 [0] 72 6" xfId="0"/>
    <cellStyle name="쉼표 [0] 72 7" xfId="0"/>
    <cellStyle name="쉼표 [0] 72 8" xfId="0"/>
    <cellStyle name="쉼표 [0] 73" xfId="0"/>
    <cellStyle name="쉼표 [0] 73 2" xfId="0"/>
    <cellStyle name="쉼표 [0] 73 2 2" xfId="0"/>
    <cellStyle name="쉼표 [0] 73 2 2 2" xfId="0"/>
    <cellStyle name="쉼표 [0] 73 2 2 3" xfId="0"/>
    <cellStyle name="쉼표 [0] 73 2 2 4" xfId="0"/>
    <cellStyle name="쉼표 [0] 73 2 3" xfId="0"/>
    <cellStyle name="쉼표 [0] 73 2 3 2" xfId="0"/>
    <cellStyle name="쉼표 [0] 73 2 3 3" xfId="0"/>
    <cellStyle name="쉼표 [0] 73 2 3 4" xfId="0"/>
    <cellStyle name="쉼표 [0] 73 2 4" xfId="0"/>
    <cellStyle name="쉼표 [0] 73 2 5" xfId="0"/>
    <cellStyle name="쉼표 [0] 73 2 6" xfId="0"/>
    <cellStyle name="쉼표 [0] 73 3" xfId="0"/>
    <cellStyle name="쉼표 [0] 73 3 2" xfId="0"/>
    <cellStyle name="쉼표 [0] 73 3 3" xfId="0"/>
    <cellStyle name="쉼표 [0] 73 3 4" xfId="0"/>
    <cellStyle name="쉼표 [0] 73 4" xfId="0"/>
    <cellStyle name="쉼표 [0] 73 4 2" xfId="0"/>
    <cellStyle name="쉼표 [0] 73 4 2 2" xfId="0"/>
    <cellStyle name="쉼표 [0] 73 4 2 3" xfId="0"/>
    <cellStyle name="쉼표 [0] 73 4 2 4" xfId="0"/>
    <cellStyle name="쉼표 [0] 73 4 3" xfId="0"/>
    <cellStyle name="쉼표 [0] 73 4 3 2" xfId="0"/>
    <cellStyle name="쉼표 [0] 73 4 4" xfId="0"/>
    <cellStyle name="쉼표 [0] 73 4 5" xfId="0"/>
    <cellStyle name="쉼표 [0] 73 5" xfId="0"/>
    <cellStyle name="쉼표 [0] 73 5 2" xfId="0"/>
    <cellStyle name="쉼표 [0] 73 5 3" xfId="0"/>
    <cellStyle name="쉼표 [0] 73 5 4" xfId="0"/>
    <cellStyle name="쉼표 [0] 73 6" xfId="0"/>
    <cellStyle name="쉼표 [0] 73 6 2" xfId="0"/>
    <cellStyle name="쉼표 [0] 73 6 3" xfId="0"/>
    <cellStyle name="쉼표 [0] 73 6 4" xfId="0"/>
    <cellStyle name="쉼표 [0] 73 7" xfId="0"/>
    <cellStyle name="쉼표 [0] 73 8" xfId="0"/>
    <cellStyle name="쉼표 [0] 73 9" xfId="0"/>
    <cellStyle name="쉼표 [0] 74" xfId="0"/>
    <cellStyle name="쉼표 [0] 75" xfId="0"/>
    <cellStyle name="쉼표 [0] 8" xfId="0"/>
    <cellStyle name="쉼표 [0] 8 2" xfId="0"/>
    <cellStyle name="쉼표 [0] 8 2 2" xfId="0"/>
    <cellStyle name="쉼표 [0] 8 2 2 2" xfId="0"/>
    <cellStyle name="쉼표 [0] 8 2 3" xfId="0"/>
    <cellStyle name="쉼표 [0] 8 2 3 2" xfId="0"/>
    <cellStyle name="쉼표 [0] 8 2 4" xfId="0"/>
    <cellStyle name="쉼표 [0] 8 2 5" xfId="0"/>
    <cellStyle name="쉼표 [0] 8 2 6" xfId="0"/>
    <cellStyle name="쉼표 [0] 8 2 7" xfId="0"/>
    <cellStyle name="쉼표 [0] 8 2 8" xfId="0"/>
    <cellStyle name="쉼표 [0] 8 3" xfId="0"/>
    <cellStyle name="쉼표 [0] 8 3 2" xfId="0"/>
    <cellStyle name="쉼표 [0] 8 4" xfId="0"/>
    <cellStyle name="쉼표 [0] 8 5" xfId="0"/>
    <cellStyle name="쉼표 [0] 8 6" xfId="0"/>
    <cellStyle name="쉼표 [0] 8 7" xfId="0"/>
    <cellStyle name="쉼표 [0] 8 8" xfId="0"/>
    <cellStyle name="쉼표 [0] 9" xfId="0"/>
    <cellStyle name="쉼표 [0] 9 2" xfId="0"/>
    <cellStyle name="쉼표 [0] 9 2 2" xfId="0"/>
    <cellStyle name="쉼표 [0] 9 2 3" xfId="0"/>
    <cellStyle name="쉼표 [0] 9 2 4" xfId="0"/>
    <cellStyle name="쉼표 [0] 9 2 5" xfId="0"/>
    <cellStyle name="쉼표 [0] 9 2 6" xfId="0"/>
    <cellStyle name="쉼표 [0] 9 2 7" xfId="0"/>
    <cellStyle name="쉼표 [0] 9 3" xfId="0"/>
    <cellStyle name="쉼표 [0] 9 4" xfId="0"/>
    <cellStyle name="쉼표 [0] 9 5" xfId="0"/>
    <cellStyle name="쉼표 [0] 9 6" xfId="0"/>
    <cellStyle name="쉼표 [0] 9 7" xfId="0"/>
    <cellStyle name="쉼표 [0]_국민 20061231_factbook" xfId="0"/>
    <cellStyle name="스타일 1" xfId="0"/>
    <cellStyle name="스타일 1 2" xfId="0"/>
    <cellStyle name="스타일 1 2 2" xfId="0"/>
    <cellStyle name="스타일 1 3" xfId="0"/>
    <cellStyle name="스타일 2" xfId="0"/>
    <cellStyle name="스타일 2 2" xfId="0"/>
    <cellStyle name="스타일 3" xfId="0"/>
    <cellStyle name="스타일 3 2" xfId="0"/>
    <cellStyle name="스타일 3 3" xfId="0"/>
    <cellStyle name="스타일 4" xfId="0"/>
    <cellStyle name="스타일 4 2" xfId="0"/>
    <cellStyle name="스타일 4 3" xfId="0"/>
    <cellStyle name="스타일 5" xfId="0"/>
    <cellStyle name="스타일 5 2" xfId="0"/>
    <cellStyle name="스타일 5 3" xfId="0"/>
    <cellStyle name="스타일 6" xfId="0"/>
    <cellStyle name="스타일 6 2" xfId="0"/>
    <cellStyle name="스타일 7" xfId="0"/>
    <cellStyle name="스타일 7 2" xfId="0"/>
    <cellStyle name="스타일 8" xfId="0"/>
    <cellStyle name="스타일 8 2" xfId="0"/>
    <cellStyle name="스타일 9" xfId="0"/>
    <cellStyle name="식" xfId="0"/>
    <cellStyle name="식_(11.02.28)_금감원요적립액 변경효과" xfId="0"/>
    <cellStyle name="식_※_1011 실질충당금_회계_기존_kpmg기준_12월결산_기존_60_V5.0(최종)" xfId="0"/>
    <cellStyle name="십억단위" xfId="0"/>
    <cellStyle name="안건회계법인" xfId="0"/>
    <cellStyle name="연결된 셀 2" xfId="0"/>
    <cellStyle name="연결된 셀 2 10" xfId="0"/>
    <cellStyle name="연결된 셀 2 11" xfId="0"/>
    <cellStyle name="연결된 셀 2 12" xfId="0"/>
    <cellStyle name="연결된 셀 2 13" xfId="0"/>
    <cellStyle name="연결된 셀 2 2" xfId="0"/>
    <cellStyle name="연결된 셀 2 2 10" xfId="0"/>
    <cellStyle name="연결된 셀 2 2 11" xfId="0"/>
    <cellStyle name="연결된 셀 2 2 12" xfId="0"/>
    <cellStyle name="연결된 셀 2 2 13" xfId="0"/>
    <cellStyle name="연결된 셀 2 2 2" xfId="0"/>
    <cellStyle name="연결된 셀 2 2 2 2" xfId="0"/>
    <cellStyle name="연결된 셀 2 2 2 3" xfId="0"/>
    <cellStyle name="연결된 셀 2 2 2 4" xfId="0"/>
    <cellStyle name="연결된 셀 2 2 2 5" xfId="0"/>
    <cellStyle name="연결된 셀 2 2 2 6" xfId="0"/>
    <cellStyle name="연결된 셀 2 2 2 7" xfId="0"/>
    <cellStyle name="연결된 셀 2 2 2 8" xfId="0"/>
    <cellStyle name="연결된 셀 2 2 2_Sheet2" xfId="0"/>
    <cellStyle name="연결된 셀 2 2 3" xfId="0"/>
    <cellStyle name="연결된 셀 2 2 4" xfId="0"/>
    <cellStyle name="연결된 셀 2 2 5" xfId="0"/>
    <cellStyle name="연결된 셀 2 2 6" xfId="0"/>
    <cellStyle name="연결된 셀 2 2 7" xfId="0"/>
    <cellStyle name="연결된 셀 2 2 8" xfId="0"/>
    <cellStyle name="연결된 셀 2 2 9" xfId="0"/>
    <cellStyle name="연결된 셀 2 2_Sheet2" xfId="0"/>
    <cellStyle name="연결된 셀 2 3" xfId="0"/>
    <cellStyle name="연결된 셀 2 3 2" xfId="0"/>
    <cellStyle name="연결된 셀 2 3 3" xfId="0"/>
    <cellStyle name="연결된 셀 2 3 4" xfId="0"/>
    <cellStyle name="연결된 셀 2 3 5" xfId="0"/>
    <cellStyle name="연결된 셀 2 3 6" xfId="0"/>
    <cellStyle name="연결된 셀 2 3 7" xfId="0"/>
    <cellStyle name="연결된 셀 2 3 8" xfId="0"/>
    <cellStyle name="연결된 셀 2 3 9" xfId="0"/>
    <cellStyle name="연결된 셀 2 3_Sheet2" xfId="0"/>
    <cellStyle name="연결된 셀 2 4" xfId="0"/>
    <cellStyle name="연결된 셀 2 4 2" xfId="0"/>
    <cellStyle name="연결된 셀 2 5" xfId="0"/>
    <cellStyle name="연결된 셀 2 5 2" xfId="0"/>
    <cellStyle name="연결된 셀 2 6" xfId="0"/>
    <cellStyle name="연결된 셀 2 6 2" xfId="0"/>
    <cellStyle name="연결된 셀 2 6 3" xfId="0"/>
    <cellStyle name="연결된 셀 2 6 4" xfId="0"/>
    <cellStyle name="연결된 셀 2 7" xfId="0"/>
    <cellStyle name="연결된 셀 2 7 2" xfId="0"/>
    <cellStyle name="연결된 셀 2 8" xfId="0"/>
    <cellStyle name="연결된 셀 2 9" xfId="0"/>
    <cellStyle name="연결된 셀 2_(안성)-(공판도매분사)_월별수지예산" xfId="0"/>
    <cellStyle name="연결된 셀 3" xfId="0"/>
    <cellStyle name="연결된 셀 3 10" xfId="0"/>
    <cellStyle name="연결된 셀 3 11" xfId="0"/>
    <cellStyle name="연결된 셀 3 12" xfId="0"/>
    <cellStyle name="연결된 셀 3 2" xfId="0"/>
    <cellStyle name="연결된 셀 3 2 2" xfId="0"/>
    <cellStyle name="연결된 셀 3 2 3" xfId="0"/>
    <cellStyle name="연결된 셀 3 2 4" xfId="0"/>
    <cellStyle name="연결된 셀 3 2 5" xfId="0"/>
    <cellStyle name="연결된 셀 3 2 6" xfId="0"/>
    <cellStyle name="연결된 셀 3 2 7" xfId="0"/>
    <cellStyle name="연결된 셀 3 2 8" xfId="0"/>
    <cellStyle name="연결된 셀 3 2 9" xfId="0"/>
    <cellStyle name="연결된 셀 3 2_Sheet2" xfId="0"/>
    <cellStyle name="연결된 셀 3 3" xfId="0"/>
    <cellStyle name="연결된 셀 3 3 2" xfId="0"/>
    <cellStyle name="연결된 셀 3 4" xfId="0"/>
    <cellStyle name="연결된 셀 3 4 2" xfId="0"/>
    <cellStyle name="연결된 셀 3 5" xfId="0"/>
    <cellStyle name="연결된 셀 3 5 2" xfId="0"/>
    <cellStyle name="연결된 셀 3 6" xfId="0"/>
    <cellStyle name="연결된 셀 3 6 2" xfId="0"/>
    <cellStyle name="연결된 셀 3 6 3" xfId="0"/>
    <cellStyle name="연결된 셀 3 7" xfId="0"/>
    <cellStyle name="연결된 셀 3 7 2" xfId="0"/>
    <cellStyle name="연결된 셀 3 8" xfId="0"/>
    <cellStyle name="연결된 셀 3 9" xfId="0"/>
    <cellStyle name="연결된 셀 3_(안성)-(공판도매분사)_월별수지예산" xfId="0"/>
    <cellStyle name="연결된 셀 4" xfId="0"/>
    <cellStyle name="연결된 셀 4 2" xfId="0"/>
    <cellStyle name="연결된 셀 4 3" xfId="0"/>
    <cellStyle name="연결된 셀 4 4" xfId="0"/>
    <cellStyle name="연결된 셀 4 5" xfId="0"/>
    <cellStyle name="연결된 셀 4 6" xfId="0"/>
    <cellStyle name="연결된 셀 4_(안성)-(공판도매분사)_월별수지예산" xfId="0"/>
    <cellStyle name="연결된 셀 5" xfId="0"/>
    <cellStyle name="연결된 셀 5 2" xfId="0"/>
    <cellStyle name="연결된 셀 5 3" xfId="0"/>
    <cellStyle name="연결된 셀 5 4" xfId="0"/>
    <cellStyle name="연결된 셀 5 5" xfId="0"/>
    <cellStyle name="연결된 셀 5 6" xfId="0"/>
    <cellStyle name="연결된 셀 5_(안성)-(공판도매분사)_월별수지예산" xfId="0"/>
    <cellStyle name="연결된 셀 6" xfId="0"/>
    <cellStyle name="연결된 셀 6 2" xfId="0"/>
    <cellStyle name="연결된 셀 7" xfId="0"/>
    <cellStyle name="요약 2" xfId="0"/>
    <cellStyle name="요약 2 10" xfId="0"/>
    <cellStyle name="요약 2 10 2" xfId="0"/>
    <cellStyle name="요약 2 11" xfId="0"/>
    <cellStyle name="요약 2 11 2" xfId="0"/>
    <cellStyle name="요약 2 12" xfId="0"/>
    <cellStyle name="요약 2 12 2" xfId="0"/>
    <cellStyle name="요약 2 13" xfId="0"/>
    <cellStyle name="요약 2 13 2" xfId="0"/>
    <cellStyle name="요약 2 14" xfId="0"/>
    <cellStyle name="요약 2 14 2" xfId="0"/>
    <cellStyle name="요약 2 15" xfId="0"/>
    <cellStyle name="요약 2 15 2" xfId="0"/>
    <cellStyle name="요약 2 16" xfId="0"/>
    <cellStyle name="요약 2 16 2" xfId="0"/>
    <cellStyle name="요약 2 17" xfId="0"/>
    <cellStyle name="요약 2 17 2" xfId="0"/>
    <cellStyle name="요약 2 18" xfId="0"/>
    <cellStyle name="요약 2 18 2" xfId="0"/>
    <cellStyle name="요약 2 19" xfId="0"/>
    <cellStyle name="요약 2 2" xfId="0"/>
    <cellStyle name="요약 2 2 10" xfId="0"/>
    <cellStyle name="요약 2 2 10 2" xfId="0"/>
    <cellStyle name="요약 2 2 11" xfId="0"/>
    <cellStyle name="요약 2 2 11 2" xfId="0"/>
    <cellStyle name="요약 2 2 12" xfId="0"/>
    <cellStyle name="요약 2 2 12 2" xfId="0"/>
    <cellStyle name="요약 2 2 13" xfId="0"/>
    <cellStyle name="요약 2 2 14" xfId="0"/>
    <cellStyle name="요약 2 2 2" xfId="0"/>
    <cellStyle name="요약 2 2 2 10" xfId="0"/>
    <cellStyle name="요약 2 2 2 2" xfId="0"/>
    <cellStyle name="요약 2 2 2 2 2" xfId="0"/>
    <cellStyle name="요약 2 2 2 2 3" xfId="0"/>
    <cellStyle name="요약 2 2 2 3" xfId="0"/>
    <cellStyle name="요약 2 2 2 3 2" xfId="0"/>
    <cellStyle name="요약 2 2 2 4" xfId="0"/>
    <cellStyle name="요약 2 2 2 4 2" xfId="0"/>
    <cellStyle name="요약 2 2 2 5" xfId="0"/>
    <cellStyle name="요약 2 2 2 5 2" xfId="0"/>
    <cellStyle name="요약 2 2 2 6" xfId="0"/>
    <cellStyle name="요약 2 2 2 6 2" xfId="0"/>
    <cellStyle name="요약 2 2 2 7" xfId="0"/>
    <cellStyle name="요약 2 2 2 7 2" xfId="0"/>
    <cellStyle name="요약 2 2 2 8" xfId="0"/>
    <cellStyle name="요약 2 2 2 8 2" xfId="0"/>
    <cellStyle name="요약 2 2 2 9" xfId="0"/>
    <cellStyle name="요약 2 2 2_Sheet2" xfId="0"/>
    <cellStyle name="요약 2 2 3" xfId="0"/>
    <cellStyle name="요약 2 2 3 2" xfId="0"/>
    <cellStyle name="요약 2 2 3 3" xfId="0"/>
    <cellStyle name="요약 2 2 4" xfId="0"/>
    <cellStyle name="요약 2 2 4 2" xfId="0"/>
    <cellStyle name="요약 2 2 4 3" xfId="0"/>
    <cellStyle name="요약 2 2 5" xfId="0"/>
    <cellStyle name="요약 2 2 5 2" xfId="0"/>
    <cellStyle name="요약 2 2 6" xfId="0"/>
    <cellStyle name="요약 2 2 6 2" xfId="0"/>
    <cellStyle name="요약 2 2 7" xfId="0"/>
    <cellStyle name="요약 2 2 7 2" xfId="0"/>
    <cellStyle name="요약 2 2 8" xfId="0"/>
    <cellStyle name="요약 2 2 8 2" xfId="0"/>
    <cellStyle name="요약 2 2 9" xfId="0"/>
    <cellStyle name="요약 2 2 9 2" xfId="0"/>
    <cellStyle name="요약 2 2_Sheet2" xfId="0"/>
    <cellStyle name="요약 2 3" xfId="0"/>
    <cellStyle name="요약 2 3 10" xfId="0"/>
    <cellStyle name="요약 2 3 10 2" xfId="0"/>
    <cellStyle name="요약 2 3 11" xfId="0"/>
    <cellStyle name="요약 2 3 11 2" xfId="0"/>
    <cellStyle name="요약 2 3 12" xfId="0"/>
    <cellStyle name="요약 2 3 13" xfId="0"/>
    <cellStyle name="요약 2 3 2" xfId="0"/>
    <cellStyle name="요약 2 3 2 10" xfId="0"/>
    <cellStyle name="요약 2 3 2 2" xfId="0"/>
    <cellStyle name="요약 2 3 2 2 2" xfId="0"/>
    <cellStyle name="요약 2 3 2 3" xfId="0"/>
    <cellStyle name="요약 2 3 2 3 2" xfId="0"/>
    <cellStyle name="요약 2 3 2 4" xfId="0"/>
    <cellStyle name="요약 2 3 2 4 2" xfId="0"/>
    <cellStyle name="요약 2 3 2 5" xfId="0"/>
    <cellStyle name="요약 2 3 2 5 2" xfId="0"/>
    <cellStyle name="요약 2 3 2 6" xfId="0"/>
    <cellStyle name="요약 2 3 2 6 2" xfId="0"/>
    <cellStyle name="요약 2 3 2 7" xfId="0"/>
    <cellStyle name="요약 2 3 2 7 2" xfId="0"/>
    <cellStyle name="요약 2 3 2 8" xfId="0"/>
    <cellStyle name="요약 2 3 2 8 2" xfId="0"/>
    <cellStyle name="요약 2 3 2 9" xfId="0"/>
    <cellStyle name="요약 2 3 2_Sheet2" xfId="0"/>
    <cellStyle name="요약 2 3 3" xfId="0"/>
    <cellStyle name="요약 2 3 3 2" xfId="0"/>
    <cellStyle name="요약 2 3 3 3" xfId="0"/>
    <cellStyle name="요약 2 3 4" xfId="0"/>
    <cellStyle name="요약 2 3 4 2" xfId="0"/>
    <cellStyle name="요약 2 3 4 3" xfId="0"/>
    <cellStyle name="요약 2 3 5" xfId="0"/>
    <cellStyle name="요약 2 3 5 2" xfId="0"/>
    <cellStyle name="요약 2 3 6" xfId="0"/>
    <cellStyle name="요약 2 3 6 2" xfId="0"/>
    <cellStyle name="요약 2 3 7" xfId="0"/>
    <cellStyle name="요약 2 3 7 2" xfId="0"/>
    <cellStyle name="요약 2 3 8" xfId="0"/>
    <cellStyle name="요약 2 3 8 2" xfId="0"/>
    <cellStyle name="요약 2 3 9" xfId="0"/>
    <cellStyle name="요약 2 3 9 2" xfId="0"/>
    <cellStyle name="요약 2 3_Sheet2" xfId="0"/>
    <cellStyle name="요약 2 4" xfId="0"/>
    <cellStyle name="요약 2 4 10" xfId="0"/>
    <cellStyle name="요약 2 4 10 2" xfId="0"/>
    <cellStyle name="요약 2 4 11" xfId="0"/>
    <cellStyle name="요약 2 4 11 2" xfId="0"/>
    <cellStyle name="요약 2 4 12" xfId="0"/>
    <cellStyle name="요약 2 4 13" xfId="0"/>
    <cellStyle name="요약 2 4 2" xfId="0"/>
    <cellStyle name="요약 2 4 2 10" xfId="0"/>
    <cellStyle name="요약 2 4 2 2" xfId="0"/>
    <cellStyle name="요약 2 4 2 2 2" xfId="0"/>
    <cellStyle name="요약 2 4 2 3" xfId="0"/>
    <cellStyle name="요약 2 4 2 3 2" xfId="0"/>
    <cellStyle name="요약 2 4 2 4" xfId="0"/>
    <cellStyle name="요약 2 4 2 4 2" xfId="0"/>
    <cellStyle name="요약 2 4 2 5" xfId="0"/>
    <cellStyle name="요약 2 4 2 5 2" xfId="0"/>
    <cellStyle name="요약 2 4 2 6" xfId="0"/>
    <cellStyle name="요약 2 4 2 6 2" xfId="0"/>
    <cellStyle name="요약 2 4 2 7" xfId="0"/>
    <cellStyle name="요약 2 4 2 7 2" xfId="0"/>
    <cellStyle name="요약 2 4 2 8" xfId="0"/>
    <cellStyle name="요약 2 4 2 8 2" xfId="0"/>
    <cellStyle name="요약 2 4 2 9" xfId="0"/>
    <cellStyle name="요약 2 4 2_Sheet2" xfId="0"/>
    <cellStyle name="요약 2 4 3" xfId="0"/>
    <cellStyle name="요약 2 4 3 2" xfId="0"/>
    <cellStyle name="요약 2 4 3 3" xfId="0"/>
    <cellStyle name="요약 2 4 4" xfId="0"/>
    <cellStyle name="요약 2 4 4 2" xfId="0"/>
    <cellStyle name="요약 2 4 4 3" xfId="0"/>
    <cellStyle name="요약 2 4 5" xfId="0"/>
    <cellStyle name="요약 2 4 5 2" xfId="0"/>
    <cellStyle name="요약 2 4 6" xfId="0"/>
    <cellStyle name="요약 2 4 6 2" xfId="0"/>
    <cellStyle name="요약 2 4 7" xfId="0"/>
    <cellStyle name="요약 2 4 7 2" xfId="0"/>
    <cellStyle name="요약 2 4 8" xfId="0"/>
    <cellStyle name="요약 2 4 8 2" xfId="0"/>
    <cellStyle name="요약 2 4 9" xfId="0"/>
    <cellStyle name="요약 2 4 9 2" xfId="0"/>
    <cellStyle name="요약 2 4_Sheet2" xfId="0"/>
    <cellStyle name="요약 2 5" xfId="0"/>
    <cellStyle name="요약 2 5 10" xfId="0"/>
    <cellStyle name="요약 2 5 10 2" xfId="0"/>
    <cellStyle name="요약 2 5 11" xfId="0"/>
    <cellStyle name="요약 2 5 11 2" xfId="0"/>
    <cellStyle name="요약 2 5 12" xfId="0"/>
    <cellStyle name="요약 2 5 13" xfId="0"/>
    <cellStyle name="요약 2 5 2" xfId="0"/>
    <cellStyle name="요약 2 5 2 10" xfId="0"/>
    <cellStyle name="요약 2 5 2 2" xfId="0"/>
    <cellStyle name="요약 2 5 2 2 2" xfId="0"/>
    <cellStyle name="요약 2 5 2 3" xfId="0"/>
    <cellStyle name="요약 2 5 2 3 2" xfId="0"/>
    <cellStyle name="요약 2 5 2 4" xfId="0"/>
    <cellStyle name="요약 2 5 2 4 2" xfId="0"/>
    <cellStyle name="요약 2 5 2 5" xfId="0"/>
    <cellStyle name="요약 2 5 2 5 2" xfId="0"/>
    <cellStyle name="요약 2 5 2 6" xfId="0"/>
    <cellStyle name="요약 2 5 2 6 2" xfId="0"/>
    <cellStyle name="요약 2 5 2 7" xfId="0"/>
    <cellStyle name="요약 2 5 2 7 2" xfId="0"/>
    <cellStyle name="요약 2 5 2 8" xfId="0"/>
    <cellStyle name="요약 2 5 2 8 2" xfId="0"/>
    <cellStyle name="요약 2 5 2 9" xfId="0"/>
    <cellStyle name="요약 2 5 2_Sheet2" xfId="0"/>
    <cellStyle name="요약 2 5 3" xfId="0"/>
    <cellStyle name="요약 2 5 3 2" xfId="0"/>
    <cellStyle name="요약 2 5 3 3" xfId="0"/>
    <cellStyle name="요약 2 5 4" xfId="0"/>
    <cellStyle name="요약 2 5 4 2" xfId="0"/>
    <cellStyle name="요약 2 5 4 3" xfId="0"/>
    <cellStyle name="요약 2 5 5" xfId="0"/>
    <cellStyle name="요약 2 5 5 2" xfId="0"/>
    <cellStyle name="요약 2 5 6" xfId="0"/>
    <cellStyle name="요약 2 5 6 2" xfId="0"/>
    <cellStyle name="요약 2 5 7" xfId="0"/>
    <cellStyle name="요약 2 5 7 2" xfId="0"/>
    <cellStyle name="요약 2 5 8" xfId="0"/>
    <cellStyle name="요약 2 5 8 2" xfId="0"/>
    <cellStyle name="요약 2 5 9" xfId="0"/>
    <cellStyle name="요약 2 5 9 2" xfId="0"/>
    <cellStyle name="요약 2 5_Sheet2" xfId="0"/>
    <cellStyle name="요약 2 6" xfId="0"/>
    <cellStyle name="요약 2 6 10" xfId="0"/>
    <cellStyle name="요약 2 6 10 2" xfId="0"/>
    <cellStyle name="요약 2 6 11" xfId="0"/>
    <cellStyle name="요약 2 6 11 2" xfId="0"/>
    <cellStyle name="요약 2 6 12" xfId="0"/>
    <cellStyle name="요약 2 6 13" xfId="0"/>
    <cellStyle name="요약 2 6 2" xfId="0"/>
    <cellStyle name="요약 2 6 2 10" xfId="0"/>
    <cellStyle name="요약 2 6 2 2" xfId="0"/>
    <cellStyle name="요약 2 6 2 2 2" xfId="0"/>
    <cellStyle name="요약 2 6 2 3" xfId="0"/>
    <cellStyle name="요약 2 6 2 3 2" xfId="0"/>
    <cellStyle name="요약 2 6 2 4" xfId="0"/>
    <cellStyle name="요약 2 6 2 4 2" xfId="0"/>
    <cellStyle name="요약 2 6 2 5" xfId="0"/>
    <cellStyle name="요약 2 6 2 5 2" xfId="0"/>
    <cellStyle name="요약 2 6 2 6" xfId="0"/>
    <cellStyle name="요약 2 6 2 6 2" xfId="0"/>
    <cellStyle name="요약 2 6 2 7" xfId="0"/>
    <cellStyle name="요약 2 6 2 7 2" xfId="0"/>
    <cellStyle name="요약 2 6 2 8" xfId="0"/>
    <cellStyle name="요약 2 6 2 8 2" xfId="0"/>
    <cellStyle name="요약 2 6 2 9" xfId="0"/>
    <cellStyle name="요약 2 6 2_Sheet2" xfId="0"/>
    <cellStyle name="요약 2 6 3" xfId="0"/>
    <cellStyle name="요약 2 6 3 2" xfId="0"/>
    <cellStyle name="요약 2 6 3 3" xfId="0"/>
    <cellStyle name="요약 2 6 4" xfId="0"/>
    <cellStyle name="요약 2 6 4 2" xfId="0"/>
    <cellStyle name="요약 2 6 4 3" xfId="0"/>
    <cellStyle name="요약 2 6 5" xfId="0"/>
    <cellStyle name="요약 2 6 5 2" xfId="0"/>
    <cellStyle name="요약 2 6 6" xfId="0"/>
    <cellStyle name="요약 2 6 6 2" xfId="0"/>
    <cellStyle name="요약 2 6 7" xfId="0"/>
    <cellStyle name="요약 2 6 7 2" xfId="0"/>
    <cellStyle name="요약 2 6 8" xfId="0"/>
    <cellStyle name="요약 2 6 8 2" xfId="0"/>
    <cellStyle name="요약 2 6 9" xfId="0"/>
    <cellStyle name="요약 2 6 9 2" xfId="0"/>
    <cellStyle name="요약 2 6_Sheet2" xfId="0"/>
    <cellStyle name="요약 2 7" xfId="0"/>
    <cellStyle name="요약 2 7 2" xfId="0"/>
    <cellStyle name="요약 2 7 2 2" xfId="0"/>
    <cellStyle name="요약 2 7 3" xfId="0"/>
    <cellStyle name="요약 2 7 4" xfId="0"/>
    <cellStyle name="요약 2 7 5" xfId="0"/>
    <cellStyle name="요약 2 7_수지예산" xfId="0"/>
    <cellStyle name="요약 2 8" xfId="0"/>
    <cellStyle name="요약 2 8 2" xfId="0"/>
    <cellStyle name="요약 2 8 3" xfId="0"/>
    <cellStyle name="요약 2 9" xfId="0"/>
    <cellStyle name="요약 2 9 2" xfId="0"/>
    <cellStyle name="요약 2 9 2 2" xfId="0"/>
    <cellStyle name="요약 2 9 3" xfId="0"/>
    <cellStyle name="요약 2 9 3 2" xfId="0"/>
    <cellStyle name="요약 2 9 4" xfId="0"/>
    <cellStyle name="요약 2 9 4 2" xfId="0"/>
    <cellStyle name="요약 2 9 5" xfId="0"/>
    <cellStyle name="요약 2 9 5 2" xfId="0"/>
    <cellStyle name="요약 2 9 6" xfId="0"/>
    <cellStyle name="요약 2 9 6 2" xfId="0"/>
    <cellStyle name="요약 2 9 7" xfId="0"/>
    <cellStyle name="요약 2 9 7 2" xfId="0"/>
    <cellStyle name="요약 2 9 8" xfId="0"/>
    <cellStyle name="요약 2 9 8 2" xfId="0"/>
    <cellStyle name="요약 2 9 9" xfId="0"/>
    <cellStyle name="요약 2 9_Sheet2" xfId="0"/>
    <cellStyle name="요약 2_(안성)-(공판도매분사)_월별수지예산" xfId="0"/>
    <cellStyle name="요약 3" xfId="0"/>
    <cellStyle name="요약 3 10" xfId="0"/>
    <cellStyle name="요약 3 10 2" xfId="0"/>
    <cellStyle name="요약 3 11" xfId="0"/>
    <cellStyle name="요약 3 11 2" xfId="0"/>
    <cellStyle name="요약 3 12" xfId="0"/>
    <cellStyle name="요약 3 12 2" xfId="0"/>
    <cellStyle name="요약 3 13" xfId="0"/>
    <cellStyle name="요약 3 13 2" xfId="0"/>
    <cellStyle name="요약 3 14" xfId="0"/>
    <cellStyle name="요약 3 14 2" xfId="0"/>
    <cellStyle name="요약 3 15" xfId="0"/>
    <cellStyle name="요약 3 15 2" xfId="0"/>
    <cellStyle name="요약 3 16" xfId="0"/>
    <cellStyle name="요약 3 16 2" xfId="0"/>
    <cellStyle name="요약 3 17" xfId="0"/>
    <cellStyle name="요약 3 18" xfId="0"/>
    <cellStyle name="요약 3 2" xfId="0"/>
    <cellStyle name="요약 3 2 10" xfId="0"/>
    <cellStyle name="요약 3 2 10 2" xfId="0"/>
    <cellStyle name="요약 3 2 11" xfId="0"/>
    <cellStyle name="요약 3 2 11 2" xfId="0"/>
    <cellStyle name="요약 3 2 12" xfId="0"/>
    <cellStyle name="요약 3 2 13" xfId="0"/>
    <cellStyle name="요약 3 2 2" xfId="0"/>
    <cellStyle name="요약 3 2 2 2" xfId="0"/>
    <cellStyle name="요약 3 2 2 2 2" xfId="0"/>
    <cellStyle name="요약 3 2 2 3" xfId="0"/>
    <cellStyle name="요약 3 2 2 3 2" xfId="0"/>
    <cellStyle name="요약 3 2 2 4" xfId="0"/>
    <cellStyle name="요약 3 2 2 4 2" xfId="0"/>
    <cellStyle name="요약 3 2 2 5" xfId="0"/>
    <cellStyle name="요약 3 2 2 5 2" xfId="0"/>
    <cellStyle name="요약 3 2 2 6" xfId="0"/>
    <cellStyle name="요약 3 2 2 6 2" xfId="0"/>
    <cellStyle name="요약 3 2 2 7" xfId="0"/>
    <cellStyle name="요약 3 2 2 7 2" xfId="0"/>
    <cellStyle name="요약 3 2 2 8" xfId="0"/>
    <cellStyle name="요약 3 2 2 8 2" xfId="0"/>
    <cellStyle name="요약 3 2 2 9" xfId="0"/>
    <cellStyle name="요약 3 2 2_Sheet2" xfId="0"/>
    <cellStyle name="요약 3 2 3" xfId="0"/>
    <cellStyle name="요약 3 2 3 2" xfId="0"/>
    <cellStyle name="요약 3 2 4" xfId="0"/>
    <cellStyle name="요약 3 2 4 2" xfId="0"/>
    <cellStyle name="요약 3 2 5" xfId="0"/>
    <cellStyle name="요약 3 2 5 2" xfId="0"/>
    <cellStyle name="요약 3 2 6" xfId="0"/>
    <cellStyle name="요약 3 2 6 2" xfId="0"/>
    <cellStyle name="요약 3 2 7" xfId="0"/>
    <cellStyle name="요약 3 2 7 2" xfId="0"/>
    <cellStyle name="요약 3 2 8" xfId="0"/>
    <cellStyle name="요약 3 2 8 2" xfId="0"/>
    <cellStyle name="요약 3 2 9" xfId="0"/>
    <cellStyle name="요약 3 2 9 2" xfId="0"/>
    <cellStyle name="요약 3 2_Sheet2" xfId="0"/>
    <cellStyle name="요약 3 3" xfId="0"/>
    <cellStyle name="요약 3 3 10" xfId="0"/>
    <cellStyle name="요약 3 3 10 2" xfId="0"/>
    <cellStyle name="요약 3 3 11" xfId="0"/>
    <cellStyle name="요약 3 3 11 2" xfId="0"/>
    <cellStyle name="요약 3 3 12" xfId="0"/>
    <cellStyle name="요약 3 3 13" xfId="0"/>
    <cellStyle name="요약 3 3 2" xfId="0"/>
    <cellStyle name="요약 3 3 2 2" xfId="0"/>
    <cellStyle name="요약 3 3 2 2 2" xfId="0"/>
    <cellStyle name="요약 3 3 2 3" xfId="0"/>
    <cellStyle name="요약 3 3 2 3 2" xfId="0"/>
    <cellStyle name="요약 3 3 2 4" xfId="0"/>
    <cellStyle name="요약 3 3 2 4 2" xfId="0"/>
    <cellStyle name="요약 3 3 2 5" xfId="0"/>
    <cellStyle name="요약 3 3 2 5 2" xfId="0"/>
    <cellStyle name="요약 3 3 2 6" xfId="0"/>
    <cellStyle name="요약 3 3 2 6 2" xfId="0"/>
    <cellStyle name="요약 3 3 2 7" xfId="0"/>
    <cellStyle name="요약 3 3 2 7 2" xfId="0"/>
    <cellStyle name="요약 3 3 2 8" xfId="0"/>
    <cellStyle name="요약 3 3 2 8 2" xfId="0"/>
    <cellStyle name="요약 3 3 2 9" xfId="0"/>
    <cellStyle name="요약 3 3 2_Sheet2" xfId="0"/>
    <cellStyle name="요약 3 3 3" xfId="0"/>
    <cellStyle name="요약 3 3 3 2" xfId="0"/>
    <cellStyle name="요약 3 3 4" xfId="0"/>
    <cellStyle name="요약 3 3 4 2" xfId="0"/>
    <cellStyle name="요약 3 3 5" xfId="0"/>
    <cellStyle name="요약 3 3 5 2" xfId="0"/>
    <cellStyle name="요약 3 3 6" xfId="0"/>
    <cellStyle name="요약 3 3 6 2" xfId="0"/>
    <cellStyle name="요약 3 3 7" xfId="0"/>
    <cellStyle name="요약 3 3 7 2" xfId="0"/>
    <cellStyle name="요약 3 3 8" xfId="0"/>
    <cellStyle name="요약 3 3 8 2" xfId="0"/>
    <cellStyle name="요약 3 3 9" xfId="0"/>
    <cellStyle name="요약 3 3 9 2" xfId="0"/>
    <cellStyle name="요약 3 3_Sheet2" xfId="0"/>
    <cellStyle name="요약 3 4" xfId="0"/>
    <cellStyle name="요약 3 4 10" xfId="0"/>
    <cellStyle name="요약 3 4 10 2" xfId="0"/>
    <cellStyle name="요약 3 4 11" xfId="0"/>
    <cellStyle name="요약 3 4 11 2" xfId="0"/>
    <cellStyle name="요약 3 4 12" xfId="0"/>
    <cellStyle name="요약 3 4 13" xfId="0"/>
    <cellStyle name="요약 3 4 2" xfId="0"/>
    <cellStyle name="요약 3 4 2 2" xfId="0"/>
    <cellStyle name="요약 3 4 2 2 2" xfId="0"/>
    <cellStyle name="요약 3 4 2 3" xfId="0"/>
    <cellStyle name="요약 3 4 2 3 2" xfId="0"/>
    <cellStyle name="요약 3 4 2 4" xfId="0"/>
    <cellStyle name="요약 3 4 2 4 2" xfId="0"/>
    <cellStyle name="요약 3 4 2 5" xfId="0"/>
    <cellStyle name="요약 3 4 2 5 2" xfId="0"/>
    <cellStyle name="요약 3 4 2 6" xfId="0"/>
    <cellStyle name="요약 3 4 2 6 2" xfId="0"/>
    <cellStyle name="요약 3 4 2 7" xfId="0"/>
    <cellStyle name="요약 3 4 2 7 2" xfId="0"/>
    <cellStyle name="요약 3 4 2 8" xfId="0"/>
    <cellStyle name="요약 3 4 2 8 2" xfId="0"/>
    <cellStyle name="요약 3 4 2 9" xfId="0"/>
    <cellStyle name="요약 3 4 2_Sheet2" xfId="0"/>
    <cellStyle name="요약 3 4 3" xfId="0"/>
    <cellStyle name="요약 3 4 3 2" xfId="0"/>
    <cellStyle name="요약 3 4 4" xfId="0"/>
    <cellStyle name="요약 3 4 4 2" xfId="0"/>
    <cellStyle name="요약 3 4 5" xfId="0"/>
    <cellStyle name="요약 3 4 5 2" xfId="0"/>
    <cellStyle name="요약 3 4 6" xfId="0"/>
    <cellStyle name="요약 3 4 6 2" xfId="0"/>
    <cellStyle name="요약 3 4 7" xfId="0"/>
    <cellStyle name="요약 3 4 7 2" xfId="0"/>
    <cellStyle name="요약 3 4 8" xfId="0"/>
    <cellStyle name="요약 3 4 8 2" xfId="0"/>
    <cellStyle name="요약 3 4 9" xfId="0"/>
    <cellStyle name="요약 3 4 9 2" xfId="0"/>
    <cellStyle name="요약 3 4_Sheet2" xfId="0"/>
    <cellStyle name="요약 3 5" xfId="0"/>
    <cellStyle name="요약 3 5 10" xfId="0"/>
    <cellStyle name="요약 3 5 10 2" xfId="0"/>
    <cellStyle name="요약 3 5 11" xfId="0"/>
    <cellStyle name="요약 3 5 11 2" xfId="0"/>
    <cellStyle name="요약 3 5 12" xfId="0"/>
    <cellStyle name="요약 3 5 13" xfId="0"/>
    <cellStyle name="요약 3 5 2" xfId="0"/>
    <cellStyle name="요약 3 5 2 2" xfId="0"/>
    <cellStyle name="요약 3 5 2 2 2" xfId="0"/>
    <cellStyle name="요약 3 5 2 3" xfId="0"/>
    <cellStyle name="요약 3 5 2 3 2" xfId="0"/>
    <cellStyle name="요약 3 5 2 4" xfId="0"/>
    <cellStyle name="요약 3 5 2 4 2" xfId="0"/>
    <cellStyle name="요약 3 5 2 5" xfId="0"/>
    <cellStyle name="요약 3 5 2 5 2" xfId="0"/>
    <cellStyle name="요약 3 5 2 6" xfId="0"/>
    <cellStyle name="요약 3 5 2 6 2" xfId="0"/>
    <cellStyle name="요약 3 5 2 7" xfId="0"/>
    <cellStyle name="요약 3 5 2 7 2" xfId="0"/>
    <cellStyle name="요약 3 5 2 8" xfId="0"/>
    <cellStyle name="요약 3 5 2 8 2" xfId="0"/>
    <cellStyle name="요약 3 5 2 9" xfId="0"/>
    <cellStyle name="요약 3 5 2_Sheet2" xfId="0"/>
    <cellStyle name="요약 3 5 3" xfId="0"/>
    <cellStyle name="요약 3 5 3 2" xfId="0"/>
    <cellStyle name="요약 3 5 4" xfId="0"/>
    <cellStyle name="요약 3 5 4 2" xfId="0"/>
    <cellStyle name="요약 3 5 5" xfId="0"/>
    <cellStyle name="요약 3 5 5 2" xfId="0"/>
    <cellStyle name="요약 3 5 6" xfId="0"/>
    <cellStyle name="요약 3 5 6 2" xfId="0"/>
    <cellStyle name="요약 3 5 7" xfId="0"/>
    <cellStyle name="요약 3 5 7 2" xfId="0"/>
    <cellStyle name="요약 3 5 8" xfId="0"/>
    <cellStyle name="요약 3 5 8 2" xfId="0"/>
    <cellStyle name="요약 3 5 9" xfId="0"/>
    <cellStyle name="요약 3 5 9 2" xfId="0"/>
    <cellStyle name="요약 3 5_Sheet2" xfId="0"/>
    <cellStyle name="요약 3 6" xfId="0"/>
    <cellStyle name="요약 3 6 2" xfId="0"/>
    <cellStyle name="요약 3 6 2 2" xfId="0"/>
    <cellStyle name="요약 3 6 3" xfId="0"/>
    <cellStyle name="요약 3 7" xfId="0"/>
    <cellStyle name="요약 3 7 2" xfId="0"/>
    <cellStyle name="요약 3 7 3" xfId="0"/>
    <cellStyle name="요약 3 8" xfId="0"/>
    <cellStyle name="요약 3 8 2" xfId="0"/>
    <cellStyle name="요약 3 8 2 2" xfId="0"/>
    <cellStyle name="요약 3 8 3" xfId="0"/>
    <cellStyle name="요약 3 8 3 2" xfId="0"/>
    <cellStyle name="요약 3 8 4" xfId="0"/>
    <cellStyle name="요약 3 8 4 2" xfId="0"/>
    <cellStyle name="요약 3 8 5" xfId="0"/>
    <cellStyle name="요약 3 8 5 2" xfId="0"/>
    <cellStyle name="요약 3 8 6" xfId="0"/>
    <cellStyle name="요약 3 8 6 2" xfId="0"/>
    <cellStyle name="요약 3 8 7" xfId="0"/>
    <cellStyle name="요약 3 8 7 2" xfId="0"/>
    <cellStyle name="요약 3 8 8" xfId="0"/>
    <cellStyle name="요약 3 8 8 2" xfId="0"/>
    <cellStyle name="요약 3 8 9" xfId="0"/>
    <cellStyle name="요약 3 8_Sheet2" xfId="0"/>
    <cellStyle name="요약 3 9" xfId="0"/>
    <cellStyle name="요약 3 9 2" xfId="0"/>
    <cellStyle name="요약 3_(안성)-(공판도매분사)_월별수지예산" xfId="0"/>
    <cellStyle name="요약 4" xfId="0"/>
    <cellStyle name="요약 4 10" xfId="0"/>
    <cellStyle name="요약 4 10 2" xfId="0"/>
    <cellStyle name="요약 4 11" xfId="0"/>
    <cellStyle name="요약 4 11 2" xfId="0"/>
    <cellStyle name="요약 4 12" xfId="0"/>
    <cellStyle name="요약 4 13" xfId="0"/>
    <cellStyle name="요약 4 2" xfId="0"/>
    <cellStyle name="요약 4 2 10" xfId="0"/>
    <cellStyle name="요약 4 2 2" xfId="0"/>
    <cellStyle name="요약 4 2 2 2" xfId="0"/>
    <cellStyle name="요약 4 2 3" xfId="0"/>
    <cellStyle name="요약 4 2 3 2" xfId="0"/>
    <cellStyle name="요약 4 2 4" xfId="0"/>
    <cellStyle name="요약 4 2 4 2" xfId="0"/>
    <cellStyle name="요약 4 2 5" xfId="0"/>
    <cellStyle name="요약 4 2 5 2" xfId="0"/>
    <cellStyle name="요약 4 2 6" xfId="0"/>
    <cellStyle name="요약 4 2 6 2" xfId="0"/>
    <cellStyle name="요약 4 2 7" xfId="0"/>
    <cellStyle name="요약 4 2 7 2" xfId="0"/>
    <cellStyle name="요약 4 2 8" xfId="0"/>
    <cellStyle name="요약 4 2 8 2" xfId="0"/>
    <cellStyle name="요약 4 2 9" xfId="0"/>
    <cellStyle name="요약 4 2_Sheet2" xfId="0"/>
    <cellStyle name="요약 4 3" xfId="0"/>
    <cellStyle name="요약 4 3 2" xfId="0"/>
    <cellStyle name="요약 4 3 3" xfId="0"/>
    <cellStyle name="요약 4 4" xfId="0"/>
    <cellStyle name="요약 4 4 2" xfId="0"/>
    <cellStyle name="요약 4 4 3" xfId="0"/>
    <cellStyle name="요약 4 5" xfId="0"/>
    <cellStyle name="요약 4 5 2" xfId="0"/>
    <cellStyle name="요약 4 5 3" xfId="0"/>
    <cellStyle name="요약 4 6" xfId="0"/>
    <cellStyle name="요약 4 6 2" xfId="0"/>
    <cellStyle name="요약 4 7" xfId="0"/>
    <cellStyle name="요약 4 7 2" xfId="0"/>
    <cellStyle name="요약 4 8" xfId="0"/>
    <cellStyle name="요약 4 8 2" xfId="0"/>
    <cellStyle name="요약 4 9" xfId="0"/>
    <cellStyle name="요약 4 9 2" xfId="0"/>
    <cellStyle name="요약 4_(안성)-(공판도매분사)_월별수지예산" xfId="0"/>
    <cellStyle name="요약 5" xfId="0"/>
    <cellStyle name="요약 5 2" xfId="0"/>
    <cellStyle name="요약 5 2 2" xfId="0"/>
    <cellStyle name="요약 5 3" xfId="0"/>
    <cellStyle name="요약 5 4" xfId="0"/>
    <cellStyle name="요약 5 5" xfId="0"/>
    <cellStyle name="요약 5 6" xfId="0"/>
    <cellStyle name="요약 5_(안성)-(공판도매분사)_월별수지예산" xfId="0"/>
    <cellStyle name="요약 6" xfId="0"/>
    <cellStyle name="요약 6 2" xfId="0"/>
    <cellStyle name="요약 6 3" xfId="0"/>
    <cellStyle name="요약 7" xfId="0"/>
    <cellStyle name="요약 7 2" xfId="0"/>
    <cellStyle name="요약 8" xfId="0"/>
    <cellStyle name="요약 8 2" xfId="0"/>
    <cellStyle name="원" xfId="0"/>
    <cellStyle name="원_051019 업무보고서 작성양식_'05.3분기分" xfId="0"/>
    <cellStyle name="원_051025 IR팀" xfId="0"/>
    <cellStyle name="원_051025 경영관리팀(일부제외)" xfId="0"/>
    <cellStyle name="원_051026 제휴영업팀" xfId="0"/>
    <cellStyle name="원_051028 경영관리팀_김하나대리" xfId="0"/>
    <cellStyle name="원_051028 마케팅지원팀" xfId="0"/>
    <cellStyle name="원_051031 리스크관리팀" xfId="0"/>
    <cellStyle name="원_051031 마케팅지원팀_수정가맹점변동현황류석원" xfId="0"/>
    <cellStyle name="원_051101 2005년3분기업무보고서_최종 (LG카드)" xfId="0"/>
    <cellStyle name="원_05년말신업무보고서양식" xfId="0"/>
    <cellStyle name="원_1.2005년3분기 업무보고서_경영관리팀" xfId="0"/>
    <cellStyle name="원_2005년2분기업무보고서 최종본(LG카드)_050810" xfId="0"/>
    <cellStyle name="원_2005년4Q 업무보고서(무수익)" xfId="0"/>
    <cellStyle name="원_금융리스채권_사후관리" xfId="0"/>
    <cellStyle name="원_보증금(제가입권)_사후관리_KGAAP" xfId="0"/>
    <cellStyle name="원_손익계산서(05년6월)_2" xfId="0"/>
    <cellStyle name="원_손익계산서(05년9월제출)" xfId="0"/>
    <cellStyle name="원_손익계산서(06년4월실적제출)" xfId="0"/>
    <cellStyle name="원_손익계산서(06년5월실적제출)" xfId="0"/>
    <cellStyle name="원_손익계산서(2008)_6월" xfId="0"/>
    <cellStyle name="원_손익계산서(회계팀)" xfId="0"/>
    <cellStyle name="원_손익계산서3월제출(종합)" xfId="0"/>
    <cellStyle name="원_손익계산서최종(월별)200701(송부)(결재용)" xfId="0"/>
    <cellStyle name="원_요약재무현황" xfId="0"/>
    <cellStyle name="원_요약재무현황(8월)" xfId="0"/>
    <cellStyle name="원_요약재무현황(회계팀)" xfId="0"/>
    <cellStyle name="원_제시재무제표(22기 2월-제출)" xfId="0"/>
    <cellStyle name="원통화" xfId="0"/>
    <cellStyle name="유1" xfId="0"/>
    <cellStyle name="유입" xfId="0"/>
    <cellStyle name="유입 10" xfId="0"/>
    <cellStyle name="유입 10 2" xfId="0"/>
    <cellStyle name="유입 11" xfId="0"/>
    <cellStyle name="유입 11 2" xfId="0"/>
    <cellStyle name="유입 12" xfId="0"/>
    <cellStyle name="유입 12 2" xfId="0"/>
    <cellStyle name="유입 13" xfId="0"/>
    <cellStyle name="유입 13 2" xfId="0"/>
    <cellStyle name="유입 14" xfId="0"/>
    <cellStyle name="유입 2" xfId="0"/>
    <cellStyle name="유입 2 2" xfId="0"/>
    <cellStyle name="유입 3" xfId="0"/>
    <cellStyle name="유입 3 2" xfId="0"/>
    <cellStyle name="유입 4" xfId="0"/>
    <cellStyle name="유입 4 2" xfId="0"/>
    <cellStyle name="유입 5" xfId="0"/>
    <cellStyle name="유입 5 2" xfId="0"/>
    <cellStyle name="유입 6" xfId="0"/>
    <cellStyle name="유입 6 2" xfId="0"/>
    <cellStyle name="유입 7" xfId="0"/>
    <cellStyle name="유입 7 2" xfId="0"/>
    <cellStyle name="유입 8" xfId="0"/>
    <cellStyle name="유입 8 2" xfId="0"/>
    <cellStyle name="유입 9" xfId="0"/>
    <cellStyle name="유입 9 2" xfId="0"/>
    <cellStyle name="입력 2" xfId="0"/>
    <cellStyle name="입력 2 10" xfId="0"/>
    <cellStyle name="입력 2 11" xfId="0"/>
    <cellStyle name="입력 2 12" xfId="0"/>
    <cellStyle name="입력 2 13" xfId="0"/>
    <cellStyle name="입력 2 14" xfId="0"/>
    <cellStyle name="입력 2 15" xfId="0"/>
    <cellStyle name="입력 2 16" xfId="0"/>
    <cellStyle name="입력 2 17" xfId="0"/>
    <cellStyle name="입력 2 18" xfId="0"/>
    <cellStyle name="입력 2 2" xfId="0"/>
    <cellStyle name="입력 2 2 10" xfId="0"/>
    <cellStyle name="입력 2 2 11" xfId="0"/>
    <cellStyle name="입력 2 2 12" xfId="0"/>
    <cellStyle name="입력 2 2 13" xfId="0"/>
    <cellStyle name="입력 2 2 2" xfId="0"/>
    <cellStyle name="입력 2 2 2 2" xfId="0"/>
    <cellStyle name="입력 2 2 2 2 2" xfId="0"/>
    <cellStyle name="입력 2 2 2 3" xfId="0"/>
    <cellStyle name="입력 2 2 2 4" xfId="0"/>
    <cellStyle name="입력 2 2 2 5" xfId="0"/>
    <cellStyle name="입력 2 2 2 6" xfId="0"/>
    <cellStyle name="입력 2 2 2 7" xfId="0"/>
    <cellStyle name="입력 2 2 2 8" xfId="0"/>
    <cellStyle name="입력 2 2 2 9" xfId="0"/>
    <cellStyle name="입력 2 2 2_Sheet2" xfId="0"/>
    <cellStyle name="입력 2 2 3" xfId="0"/>
    <cellStyle name="입력 2 2 3 2" xfId="0"/>
    <cellStyle name="입력 2 2 4" xfId="0"/>
    <cellStyle name="입력 2 2 4 2" xfId="0"/>
    <cellStyle name="입력 2 2 5" xfId="0"/>
    <cellStyle name="입력 2 2 6" xfId="0"/>
    <cellStyle name="입력 2 2 7" xfId="0"/>
    <cellStyle name="입력 2 2 8" xfId="0"/>
    <cellStyle name="입력 2 2 9" xfId="0"/>
    <cellStyle name="입력 2 2_Sheet2" xfId="0"/>
    <cellStyle name="입력 2 3" xfId="0"/>
    <cellStyle name="입력 2 3 10" xfId="0"/>
    <cellStyle name="입력 2 3 11" xfId="0"/>
    <cellStyle name="입력 2 3 12" xfId="0"/>
    <cellStyle name="입력 2 3 2" xfId="0"/>
    <cellStyle name="입력 2 3 2 2" xfId="0"/>
    <cellStyle name="입력 2 3 2 3" xfId="0"/>
    <cellStyle name="입력 2 3 2 4" xfId="0"/>
    <cellStyle name="입력 2 3 2 5" xfId="0"/>
    <cellStyle name="입력 2 3 2 6" xfId="0"/>
    <cellStyle name="입력 2 3 2 7" xfId="0"/>
    <cellStyle name="입력 2 3 2 8" xfId="0"/>
    <cellStyle name="입력 2 3 2 9" xfId="0"/>
    <cellStyle name="입력 2 3 2_Sheet2" xfId="0"/>
    <cellStyle name="입력 2 3 3" xfId="0"/>
    <cellStyle name="입력 2 3 3 2" xfId="0"/>
    <cellStyle name="입력 2 3 4" xfId="0"/>
    <cellStyle name="입력 2 3 4 2" xfId="0"/>
    <cellStyle name="입력 2 3 5" xfId="0"/>
    <cellStyle name="입력 2 3 6" xfId="0"/>
    <cellStyle name="입력 2 3 7" xfId="0"/>
    <cellStyle name="입력 2 3 8" xfId="0"/>
    <cellStyle name="입력 2 3 9" xfId="0"/>
    <cellStyle name="입력 2 3_Sheet2" xfId="0"/>
    <cellStyle name="입력 2 4" xfId="0"/>
    <cellStyle name="입력 2 4 10" xfId="0"/>
    <cellStyle name="입력 2 4 11" xfId="0"/>
    <cellStyle name="입력 2 4 12" xfId="0"/>
    <cellStyle name="입력 2 4 2" xfId="0"/>
    <cellStyle name="입력 2 4 2 2" xfId="0"/>
    <cellStyle name="입력 2 4 2 3" xfId="0"/>
    <cellStyle name="입력 2 4 2 4" xfId="0"/>
    <cellStyle name="입력 2 4 2 5" xfId="0"/>
    <cellStyle name="입력 2 4 2 6" xfId="0"/>
    <cellStyle name="입력 2 4 2 7" xfId="0"/>
    <cellStyle name="입력 2 4 2 8" xfId="0"/>
    <cellStyle name="입력 2 4 2 9" xfId="0"/>
    <cellStyle name="입력 2 4 2_Sheet2" xfId="0"/>
    <cellStyle name="입력 2 4 3" xfId="0"/>
    <cellStyle name="입력 2 4 3 2" xfId="0"/>
    <cellStyle name="입력 2 4 4" xfId="0"/>
    <cellStyle name="입력 2 4 4 2" xfId="0"/>
    <cellStyle name="입력 2 4 5" xfId="0"/>
    <cellStyle name="입력 2 4 6" xfId="0"/>
    <cellStyle name="입력 2 4 7" xfId="0"/>
    <cellStyle name="입력 2 4 8" xfId="0"/>
    <cellStyle name="입력 2 4 9" xfId="0"/>
    <cellStyle name="입력 2 4 9 2" xfId="0"/>
    <cellStyle name="입력 2 4 9 3" xfId="0"/>
    <cellStyle name="입력 2 4 9 4" xfId="0"/>
    <cellStyle name="입력 2 4 9 5" xfId="0"/>
    <cellStyle name="입력 2 4 9 6" xfId="0"/>
    <cellStyle name="입력 2 4_Sheet2" xfId="0"/>
    <cellStyle name="입력 2 5" xfId="0"/>
    <cellStyle name="입력 2 5 10" xfId="0"/>
    <cellStyle name="입력 2 5 10 2" xfId="0"/>
    <cellStyle name="입력 2 5 10 3" xfId="0"/>
    <cellStyle name="입력 2 5 10 4" xfId="0"/>
    <cellStyle name="입력 2 5 10 5" xfId="0"/>
    <cellStyle name="입력 2 5 10 6" xfId="0"/>
    <cellStyle name="입력 2 5 11" xfId="0"/>
    <cellStyle name="입력 2 5 11 2" xfId="0"/>
    <cellStyle name="입력 2 5 11 3" xfId="0"/>
    <cellStyle name="입력 2 5 11 4" xfId="0"/>
    <cellStyle name="입력 2 5 11 5" xfId="0"/>
    <cellStyle name="입력 2 5 11 6" xfId="0"/>
    <cellStyle name="입력 2 5 12" xfId="0"/>
    <cellStyle name="입력 2 5 13" xfId="0"/>
    <cellStyle name="입력 2 5 14" xfId="0"/>
    <cellStyle name="입력 2 5 15" xfId="0"/>
    <cellStyle name="입력 2 5 16" xfId="0"/>
    <cellStyle name="입력 2 5 17" xfId="0"/>
    <cellStyle name="입력 2 5 2" xfId="0"/>
    <cellStyle name="입력 2 5 2 10" xfId="0"/>
    <cellStyle name="입력 2 5 2 11" xfId="0"/>
    <cellStyle name="입력 2 5 2 12" xfId="0"/>
    <cellStyle name="입력 2 5 2 13" xfId="0"/>
    <cellStyle name="입력 2 5 2 14" xfId="0"/>
    <cellStyle name="입력 2 5 2 2" xfId="0"/>
    <cellStyle name="입력 2 5 2 2 2" xfId="0"/>
    <cellStyle name="입력 2 5 2 2 3" xfId="0"/>
    <cellStyle name="입력 2 5 2 2 4" xfId="0"/>
    <cellStyle name="입력 2 5 2 2 5" xfId="0"/>
    <cellStyle name="입력 2 5 2 2 6" xfId="0"/>
    <cellStyle name="입력 2 5 2 3" xfId="0"/>
    <cellStyle name="입력 2 5 2 3 2" xfId="0"/>
    <cellStyle name="입력 2 5 2 3 3" xfId="0"/>
    <cellStyle name="입력 2 5 2 3 4" xfId="0"/>
    <cellStyle name="입력 2 5 2 3 5" xfId="0"/>
    <cellStyle name="입력 2 5 2 3 6" xfId="0"/>
    <cellStyle name="입력 2 5 2 4" xfId="0"/>
    <cellStyle name="입력 2 5 2 4 2" xfId="0"/>
    <cellStyle name="입력 2 5 2 4 3" xfId="0"/>
    <cellStyle name="입력 2 5 2 4 4" xfId="0"/>
    <cellStyle name="입력 2 5 2 4 5" xfId="0"/>
    <cellStyle name="입력 2 5 2 4 6" xfId="0"/>
    <cellStyle name="입력 2 5 2 5" xfId="0"/>
    <cellStyle name="입력 2 5 2 5 2" xfId="0"/>
    <cellStyle name="입력 2 5 2 5 3" xfId="0"/>
    <cellStyle name="입력 2 5 2 5 4" xfId="0"/>
    <cellStyle name="입력 2 5 2 5 5" xfId="0"/>
    <cellStyle name="입력 2 5 2 5 6" xfId="0"/>
    <cellStyle name="입력 2 5 2 6" xfId="0"/>
    <cellStyle name="입력 2 5 2 6 2" xfId="0"/>
    <cellStyle name="입력 2 5 2 6 3" xfId="0"/>
    <cellStyle name="입력 2 5 2 6 4" xfId="0"/>
    <cellStyle name="입력 2 5 2 6 5" xfId="0"/>
    <cellStyle name="입력 2 5 2 6 6" xfId="0"/>
    <cellStyle name="입력 2 5 2 7" xfId="0"/>
    <cellStyle name="입력 2 5 2 7 2" xfId="0"/>
    <cellStyle name="입력 2 5 2 7 3" xfId="0"/>
    <cellStyle name="입력 2 5 2 7 4" xfId="0"/>
    <cellStyle name="입력 2 5 2 7 5" xfId="0"/>
    <cellStyle name="입력 2 5 2 7 6" xfId="0"/>
    <cellStyle name="입력 2 5 2 8" xfId="0"/>
    <cellStyle name="입력 2 5 2 8 2" xfId="0"/>
    <cellStyle name="입력 2 5 2 8 3" xfId="0"/>
    <cellStyle name="입력 2 5 2 8 4" xfId="0"/>
    <cellStyle name="입력 2 5 2 8 5" xfId="0"/>
    <cellStyle name="입력 2 5 2 8 6" xfId="0"/>
    <cellStyle name="입력 2 5 2 9" xfId="0"/>
    <cellStyle name="입력 2 5 2_Sheet2" xfId="0"/>
    <cellStyle name="입력 2 5 3" xfId="0"/>
    <cellStyle name="입력 2 5 3 2" xfId="0"/>
    <cellStyle name="입력 2 5 3 3" xfId="0"/>
    <cellStyle name="입력 2 5 3 4" xfId="0"/>
    <cellStyle name="입력 2 5 3 5" xfId="0"/>
    <cellStyle name="입력 2 5 3 6" xfId="0"/>
    <cellStyle name="입력 2 5 3 7" xfId="0"/>
    <cellStyle name="입력 2 5 4" xfId="0"/>
    <cellStyle name="입력 2 5 4 2" xfId="0"/>
    <cellStyle name="입력 2 5 4 3" xfId="0"/>
    <cellStyle name="입력 2 5 4 4" xfId="0"/>
    <cellStyle name="입력 2 5 4 5" xfId="0"/>
    <cellStyle name="입력 2 5 4 6" xfId="0"/>
    <cellStyle name="입력 2 5 4 7" xfId="0"/>
    <cellStyle name="입력 2 5 5" xfId="0"/>
    <cellStyle name="입력 2 5 5 2" xfId="0"/>
    <cellStyle name="입력 2 5 5 3" xfId="0"/>
    <cellStyle name="입력 2 5 5 4" xfId="0"/>
    <cellStyle name="입력 2 5 5 5" xfId="0"/>
    <cellStyle name="입력 2 5 5 6" xfId="0"/>
    <cellStyle name="입력 2 5 6" xfId="0"/>
    <cellStyle name="입력 2 5 6 2" xfId="0"/>
    <cellStyle name="입력 2 5 6 3" xfId="0"/>
    <cellStyle name="입력 2 5 6 4" xfId="0"/>
    <cellStyle name="입력 2 5 6 5" xfId="0"/>
    <cellStyle name="입력 2 5 6 6" xfId="0"/>
    <cellStyle name="입력 2 5 7" xfId="0"/>
    <cellStyle name="입력 2 5 7 2" xfId="0"/>
    <cellStyle name="입력 2 5 7 3" xfId="0"/>
    <cellStyle name="입력 2 5 7 4" xfId="0"/>
    <cellStyle name="입력 2 5 7 5" xfId="0"/>
    <cellStyle name="입력 2 5 7 6" xfId="0"/>
    <cellStyle name="입력 2 5 8" xfId="0"/>
    <cellStyle name="입력 2 5 8 2" xfId="0"/>
    <cellStyle name="입력 2 5 8 3" xfId="0"/>
    <cellStyle name="입력 2 5 8 4" xfId="0"/>
    <cellStyle name="입력 2 5 8 5" xfId="0"/>
    <cellStyle name="입력 2 5 8 6" xfId="0"/>
    <cellStyle name="입력 2 5 9" xfId="0"/>
    <cellStyle name="입력 2 5 9 2" xfId="0"/>
    <cellStyle name="입력 2 5 9 3" xfId="0"/>
    <cellStyle name="입력 2 5 9 4" xfId="0"/>
    <cellStyle name="입력 2 5 9 5" xfId="0"/>
    <cellStyle name="입력 2 5 9 6" xfId="0"/>
    <cellStyle name="입력 2 5_Sheet2" xfId="0"/>
    <cellStyle name="입력 2 6" xfId="0"/>
    <cellStyle name="입력 2 6 10" xfId="0"/>
    <cellStyle name="입력 2 6 10 2" xfId="0"/>
    <cellStyle name="입력 2 6 10 3" xfId="0"/>
    <cellStyle name="입력 2 6 10 4" xfId="0"/>
    <cellStyle name="입력 2 6 10 5" xfId="0"/>
    <cellStyle name="입력 2 6 10 6" xfId="0"/>
    <cellStyle name="입력 2 6 11" xfId="0"/>
    <cellStyle name="입력 2 6 11 2" xfId="0"/>
    <cellStyle name="입력 2 6 11 3" xfId="0"/>
    <cellStyle name="입력 2 6 11 4" xfId="0"/>
    <cellStyle name="입력 2 6 11 5" xfId="0"/>
    <cellStyle name="입력 2 6 11 6" xfId="0"/>
    <cellStyle name="입력 2 6 12" xfId="0"/>
    <cellStyle name="입력 2 6 13" xfId="0"/>
    <cellStyle name="입력 2 6 14" xfId="0"/>
    <cellStyle name="입력 2 6 15" xfId="0"/>
    <cellStyle name="입력 2 6 16" xfId="0"/>
    <cellStyle name="입력 2 6 17" xfId="0"/>
    <cellStyle name="입력 2 6 2" xfId="0"/>
    <cellStyle name="입력 2 6 2 10" xfId="0"/>
    <cellStyle name="입력 2 6 2 11" xfId="0"/>
    <cellStyle name="입력 2 6 2 12" xfId="0"/>
    <cellStyle name="입력 2 6 2 13" xfId="0"/>
    <cellStyle name="입력 2 6 2 14" xfId="0"/>
    <cellStyle name="입력 2 6 2 2" xfId="0"/>
    <cellStyle name="입력 2 6 2 2 2" xfId="0"/>
    <cellStyle name="입력 2 6 2 2 3" xfId="0"/>
    <cellStyle name="입력 2 6 2 2 4" xfId="0"/>
    <cellStyle name="입력 2 6 2 2 5" xfId="0"/>
    <cellStyle name="입력 2 6 2 2 6" xfId="0"/>
    <cellStyle name="입력 2 6 2 3" xfId="0"/>
    <cellStyle name="입력 2 6 2 3 2" xfId="0"/>
    <cellStyle name="입력 2 6 2 3 3" xfId="0"/>
    <cellStyle name="입력 2 6 2 3 4" xfId="0"/>
    <cellStyle name="입력 2 6 2 3 5" xfId="0"/>
    <cellStyle name="입력 2 6 2 3 6" xfId="0"/>
    <cellStyle name="입력 2 6 2 4" xfId="0"/>
    <cellStyle name="입력 2 6 2 4 2" xfId="0"/>
    <cellStyle name="입력 2 6 2 4 3" xfId="0"/>
    <cellStyle name="입력 2 6 2 4 4" xfId="0"/>
    <cellStyle name="입력 2 6 2 4 5" xfId="0"/>
    <cellStyle name="입력 2 6 2 4 6" xfId="0"/>
    <cellStyle name="입력 2 6 2 5" xfId="0"/>
    <cellStyle name="입력 2 6 2 5 2" xfId="0"/>
    <cellStyle name="입력 2 6 2 5 3" xfId="0"/>
    <cellStyle name="입력 2 6 2 5 4" xfId="0"/>
    <cellStyle name="입력 2 6 2 5 5" xfId="0"/>
    <cellStyle name="입력 2 6 2 5 6" xfId="0"/>
    <cellStyle name="입력 2 6 2 6" xfId="0"/>
    <cellStyle name="입력 2 6 2 6 2" xfId="0"/>
    <cellStyle name="입력 2 6 2 6 3" xfId="0"/>
    <cellStyle name="입력 2 6 2 6 4" xfId="0"/>
    <cellStyle name="입력 2 6 2 6 5" xfId="0"/>
    <cellStyle name="입력 2 6 2 6 6" xfId="0"/>
    <cellStyle name="입력 2 6 2 7" xfId="0"/>
    <cellStyle name="입력 2 6 2 7 2" xfId="0"/>
    <cellStyle name="입력 2 6 2 7 3" xfId="0"/>
    <cellStyle name="입력 2 6 2 7 4" xfId="0"/>
    <cellStyle name="입력 2 6 2 7 5" xfId="0"/>
    <cellStyle name="입력 2 6 2 7 6" xfId="0"/>
    <cellStyle name="입력 2 6 2 8" xfId="0"/>
    <cellStyle name="입력 2 6 2 8 2" xfId="0"/>
    <cellStyle name="입력 2 6 2 8 3" xfId="0"/>
    <cellStyle name="입력 2 6 2 8 4" xfId="0"/>
    <cellStyle name="입력 2 6 2 8 5" xfId="0"/>
    <cellStyle name="입력 2 6 2 8 6" xfId="0"/>
    <cellStyle name="입력 2 6 2 9" xfId="0"/>
    <cellStyle name="입력 2 6 2_Sheet2" xfId="0"/>
    <cellStyle name="입력 2 6 3" xfId="0"/>
    <cellStyle name="입력 2 6 3 2" xfId="0"/>
    <cellStyle name="입력 2 6 3 3" xfId="0"/>
    <cellStyle name="입력 2 6 3 4" xfId="0"/>
    <cellStyle name="입력 2 6 3 5" xfId="0"/>
    <cellStyle name="입력 2 6 3 6" xfId="0"/>
    <cellStyle name="입력 2 6 3 7" xfId="0"/>
    <cellStyle name="입력 2 6 4" xfId="0"/>
    <cellStyle name="입력 2 6 4 2" xfId="0"/>
    <cellStyle name="입력 2 6 4 3" xfId="0"/>
    <cellStyle name="입력 2 6 4 4" xfId="0"/>
    <cellStyle name="입력 2 6 4 5" xfId="0"/>
    <cellStyle name="입력 2 6 4 6" xfId="0"/>
    <cellStyle name="입력 2 6 4 7" xfId="0"/>
    <cellStyle name="입력 2 6 5" xfId="0"/>
    <cellStyle name="입력 2 6 5 2" xfId="0"/>
    <cellStyle name="입력 2 6 5 3" xfId="0"/>
    <cellStyle name="입력 2 6 5 4" xfId="0"/>
    <cellStyle name="입력 2 6 5 5" xfId="0"/>
    <cellStyle name="입력 2 6 5 6" xfId="0"/>
    <cellStyle name="입력 2 6 6" xfId="0"/>
    <cellStyle name="입력 2 6 6 2" xfId="0"/>
    <cellStyle name="입력 2 6 6 3" xfId="0"/>
    <cellStyle name="입력 2 6 6 4" xfId="0"/>
    <cellStyle name="입력 2 6 6 5" xfId="0"/>
    <cellStyle name="입력 2 6 6 6" xfId="0"/>
    <cellStyle name="입력 2 6 7" xfId="0"/>
    <cellStyle name="입력 2 6 7 2" xfId="0"/>
    <cellStyle name="입력 2 6 7 3" xfId="0"/>
    <cellStyle name="입력 2 6 7 4" xfId="0"/>
    <cellStyle name="입력 2 6 7 5" xfId="0"/>
    <cellStyle name="입력 2 6 7 6" xfId="0"/>
    <cellStyle name="입력 2 6 8" xfId="0"/>
    <cellStyle name="입력 2 6 8 2" xfId="0"/>
    <cellStyle name="입력 2 6 8 3" xfId="0"/>
    <cellStyle name="입력 2 6 8 4" xfId="0"/>
    <cellStyle name="입력 2 6 8 5" xfId="0"/>
    <cellStyle name="입력 2 6 8 6" xfId="0"/>
    <cellStyle name="입력 2 6 9" xfId="0"/>
    <cellStyle name="입력 2 6 9 2" xfId="0"/>
    <cellStyle name="입력 2 6 9 3" xfId="0"/>
    <cellStyle name="입력 2 6 9 4" xfId="0"/>
    <cellStyle name="입력 2 6 9 5" xfId="0"/>
    <cellStyle name="입력 2 6 9 6" xfId="0"/>
    <cellStyle name="입력 2 6_Sheet2" xfId="0"/>
    <cellStyle name="입력 2 7" xfId="0"/>
    <cellStyle name="입력 2 7 2" xfId="0"/>
    <cellStyle name="입력 2 7 2 2" xfId="0"/>
    <cellStyle name="입력 2 7 3" xfId="0"/>
    <cellStyle name="입력 2 7 3 2" xfId="0"/>
    <cellStyle name="입력 2 7 4" xfId="0"/>
    <cellStyle name="입력 2 7 4 2" xfId="0"/>
    <cellStyle name="입력 2 7 5" xfId="0"/>
    <cellStyle name="입력 2 7 6" xfId="0"/>
    <cellStyle name="입력 2 7 7" xfId="0"/>
    <cellStyle name="입력 2 7_수지예산" xfId="0"/>
    <cellStyle name="입력 2 8" xfId="0"/>
    <cellStyle name="입력 2 8 2" xfId="0"/>
    <cellStyle name="입력 2 8 3" xfId="0"/>
    <cellStyle name="입력 2 8 4" xfId="0"/>
    <cellStyle name="입력 2 8 5" xfId="0"/>
    <cellStyle name="입력 2 8 6" xfId="0"/>
    <cellStyle name="입력 2 8 7" xfId="0"/>
    <cellStyle name="입력 2 9" xfId="0"/>
    <cellStyle name="입력 2 9 10" xfId="0"/>
    <cellStyle name="입력 2 9 11" xfId="0"/>
    <cellStyle name="입력 2 9 12" xfId="0"/>
    <cellStyle name="입력 2 9 13" xfId="0"/>
    <cellStyle name="입력 2 9 2" xfId="0"/>
    <cellStyle name="입력 2 9 2 2" xfId="0"/>
    <cellStyle name="입력 2 9 2 3" xfId="0"/>
    <cellStyle name="입력 2 9 2 4" xfId="0"/>
    <cellStyle name="입력 2 9 2 5" xfId="0"/>
    <cellStyle name="입력 2 9 2 6" xfId="0"/>
    <cellStyle name="입력 2 9 3" xfId="0"/>
    <cellStyle name="입력 2 9 3 2" xfId="0"/>
    <cellStyle name="입력 2 9 3 3" xfId="0"/>
    <cellStyle name="입력 2 9 3 4" xfId="0"/>
    <cellStyle name="입력 2 9 3 5" xfId="0"/>
    <cellStyle name="입력 2 9 3 6" xfId="0"/>
    <cellStyle name="입력 2 9 4" xfId="0"/>
    <cellStyle name="입력 2 9 4 2" xfId="0"/>
    <cellStyle name="입력 2 9 4 3" xfId="0"/>
    <cellStyle name="입력 2 9 4 4" xfId="0"/>
    <cellStyle name="입력 2 9 4 5" xfId="0"/>
    <cellStyle name="입력 2 9 4 6" xfId="0"/>
    <cellStyle name="입력 2 9 5" xfId="0"/>
    <cellStyle name="입력 2 9 5 2" xfId="0"/>
    <cellStyle name="입력 2 9 5 3" xfId="0"/>
    <cellStyle name="입력 2 9 5 4" xfId="0"/>
    <cellStyle name="입력 2 9 5 5" xfId="0"/>
    <cellStyle name="입력 2 9 5 6" xfId="0"/>
    <cellStyle name="입력 2 9 6" xfId="0"/>
    <cellStyle name="입력 2 9 6 2" xfId="0"/>
    <cellStyle name="입력 2 9 6 3" xfId="0"/>
    <cellStyle name="입력 2 9 6 4" xfId="0"/>
    <cellStyle name="입력 2 9 6 5" xfId="0"/>
    <cellStyle name="입력 2 9 6 6" xfId="0"/>
    <cellStyle name="입력 2 9 7" xfId="0"/>
    <cellStyle name="입력 2 9 7 2" xfId="0"/>
    <cellStyle name="입력 2 9 7 3" xfId="0"/>
    <cellStyle name="입력 2 9 7 4" xfId="0"/>
    <cellStyle name="입력 2 9 7 5" xfId="0"/>
    <cellStyle name="입력 2 9 7 6" xfId="0"/>
    <cellStyle name="입력 2 9 8" xfId="0"/>
    <cellStyle name="입력 2 9 8 2" xfId="0"/>
    <cellStyle name="입력 2 9 8 3" xfId="0"/>
    <cellStyle name="입력 2 9 8 4" xfId="0"/>
    <cellStyle name="입력 2 9 8 5" xfId="0"/>
    <cellStyle name="입력 2 9 8 6" xfId="0"/>
    <cellStyle name="입력 2 9 9" xfId="0"/>
    <cellStyle name="입력 2 9_Sheet2" xfId="0"/>
    <cellStyle name="입력 2_(안성)-(공판도매분사)_월별수지예산" xfId="0"/>
    <cellStyle name="입력 3" xfId="0"/>
    <cellStyle name="입력 3 10" xfId="0"/>
    <cellStyle name="입력 3 10 2" xfId="0"/>
    <cellStyle name="입력 3 10 3" xfId="0"/>
    <cellStyle name="입력 3 10 4" xfId="0"/>
    <cellStyle name="입력 3 10 5" xfId="0"/>
    <cellStyle name="입력 3 10 6" xfId="0"/>
    <cellStyle name="입력 3 11" xfId="0"/>
    <cellStyle name="입력 3 11 2" xfId="0"/>
    <cellStyle name="입력 3 11 3" xfId="0"/>
    <cellStyle name="입력 3 11 4" xfId="0"/>
    <cellStyle name="입력 3 11 5" xfId="0"/>
    <cellStyle name="입력 3 11 6" xfId="0"/>
    <cellStyle name="입력 3 12" xfId="0"/>
    <cellStyle name="입력 3 12 2" xfId="0"/>
    <cellStyle name="입력 3 12 3" xfId="0"/>
    <cellStyle name="입력 3 12 4" xfId="0"/>
    <cellStyle name="입력 3 12 5" xfId="0"/>
    <cellStyle name="입력 3 12 6" xfId="0"/>
    <cellStyle name="입력 3 13" xfId="0"/>
    <cellStyle name="입력 3 13 2" xfId="0"/>
    <cellStyle name="입력 3 13 3" xfId="0"/>
    <cellStyle name="입력 3 13 4" xfId="0"/>
    <cellStyle name="입력 3 13 5" xfId="0"/>
    <cellStyle name="입력 3 13 6" xfId="0"/>
    <cellStyle name="입력 3 14" xfId="0"/>
    <cellStyle name="입력 3 14 2" xfId="0"/>
    <cellStyle name="입력 3 14 3" xfId="0"/>
    <cellStyle name="입력 3 14 4" xfId="0"/>
    <cellStyle name="입력 3 14 5" xfId="0"/>
    <cellStyle name="입력 3 14 6" xfId="0"/>
    <cellStyle name="입력 3 15" xfId="0"/>
    <cellStyle name="입력 3 15 2" xfId="0"/>
    <cellStyle name="입력 3 15 3" xfId="0"/>
    <cellStyle name="입력 3 15 4" xfId="0"/>
    <cellStyle name="입력 3 15 5" xfId="0"/>
    <cellStyle name="입력 3 15 6" xfId="0"/>
    <cellStyle name="입력 3 16" xfId="0"/>
    <cellStyle name="입력 3 16 2" xfId="0"/>
    <cellStyle name="입력 3 16 3" xfId="0"/>
    <cellStyle name="입력 3 16 4" xfId="0"/>
    <cellStyle name="입력 3 16 5" xfId="0"/>
    <cellStyle name="입력 3 16 6" xfId="0"/>
    <cellStyle name="입력 3 17" xfId="0"/>
    <cellStyle name="입력 3 18" xfId="0"/>
    <cellStyle name="입력 3 19" xfId="0"/>
    <cellStyle name="입력 3 2" xfId="0"/>
    <cellStyle name="입력 3 2 10" xfId="0"/>
    <cellStyle name="입력 3 2 10 2" xfId="0"/>
    <cellStyle name="입력 3 2 10 3" xfId="0"/>
    <cellStyle name="입력 3 2 10 4" xfId="0"/>
    <cellStyle name="입력 3 2 10 5" xfId="0"/>
    <cellStyle name="입력 3 2 10 6" xfId="0"/>
    <cellStyle name="입력 3 2 11" xfId="0"/>
    <cellStyle name="입력 3 2 11 2" xfId="0"/>
    <cellStyle name="입력 3 2 11 3" xfId="0"/>
    <cellStyle name="입력 3 2 11 4" xfId="0"/>
    <cellStyle name="입력 3 2 11 5" xfId="0"/>
    <cellStyle name="입력 3 2 11 6" xfId="0"/>
    <cellStyle name="입력 3 2 12" xfId="0"/>
    <cellStyle name="입력 3 2 13" xfId="0"/>
    <cellStyle name="입력 3 2 14" xfId="0"/>
    <cellStyle name="입력 3 2 15" xfId="0"/>
    <cellStyle name="입력 3 2 16" xfId="0"/>
    <cellStyle name="입력 3 2 17" xfId="0"/>
    <cellStyle name="입력 3 2 2" xfId="0"/>
    <cellStyle name="입력 3 2 2 10" xfId="0"/>
    <cellStyle name="입력 3 2 2 11" xfId="0"/>
    <cellStyle name="입력 3 2 2 12" xfId="0"/>
    <cellStyle name="입력 3 2 2 13" xfId="0"/>
    <cellStyle name="입력 3 2 2 2" xfId="0"/>
    <cellStyle name="입력 3 2 2 2 2" xfId="0"/>
    <cellStyle name="입력 3 2 2 2 3" xfId="0"/>
    <cellStyle name="입력 3 2 2 2 4" xfId="0"/>
    <cellStyle name="입력 3 2 2 2 5" xfId="0"/>
    <cellStyle name="입력 3 2 2 2 6" xfId="0"/>
    <cellStyle name="입력 3 2 2 3" xfId="0"/>
    <cellStyle name="입력 3 2 2 3 2" xfId="0"/>
    <cellStyle name="입력 3 2 2 3 3" xfId="0"/>
    <cellStyle name="입력 3 2 2 3 4" xfId="0"/>
    <cellStyle name="입력 3 2 2 3 5" xfId="0"/>
    <cellStyle name="입력 3 2 2 3 6" xfId="0"/>
    <cellStyle name="입력 3 2 2 4" xfId="0"/>
    <cellStyle name="입력 3 2 2 4 2" xfId="0"/>
    <cellStyle name="입력 3 2 2 4 3" xfId="0"/>
    <cellStyle name="입력 3 2 2 4 4" xfId="0"/>
    <cellStyle name="입력 3 2 2 4 5" xfId="0"/>
    <cellStyle name="입력 3 2 2 4 6" xfId="0"/>
    <cellStyle name="입력 3 2 2 5" xfId="0"/>
    <cellStyle name="입력 3 2 2 5 2" xfId="0"/>
    <cellStyle name="입력 3 2 2 5 3" xfId="0"/>
    <cellStyle name="입력 3 2 2 5 4" xfId="0"/>
    <cellStyle name="입력 3 2 2 5 5" xfId="0"/>
    <cellStyle name="입력 3 2 2 5 6" xfId="0"/>
    <cellStyle name="입력 3 2 2 6" xfId="0"/>
    <cellStyle name="입력 3 2 2 6 2" xfId="0"/>
    <cellStyle name="입력 3 2 2 6 3" xfId="0"/>
    <cellStyle name="입력 3 2 2 6 4" xfId="0"/>
    <cellStyle name="입력 3 2 2 6 5" xfId="0"/>
    <cellStyle name="입력 3 2 2 6 6" xfId="0"/>
    <cellStyle name="입력 3 2 2 7" xfId="0"/>
    <cellStyle name="입력 3 2 2 7 2" xfId="0"/>
    <cellStyle name="입력 3 2 2 7 3" xfId="0"/>
    <cellStyle name="입력 3 2 2 7 4" xfId="0"/>
    <cellStyle name="입력 3 2 2 7 5" xfId="0"/>
    <cellStyle name="입력 3 2 2 7 6" xfId="0"/>
    <cellStyle name="입력 3 2 2 8" xfId="0"/>
    <cellStyle name="입력 3 2 2 8 2" xfId="0"/>
    <cellStyle name="입력 3 2 2 8 3" xfId="0"/>
    <cellStyle name="입력 3 2 2 8 4" xfId="0"/>
    <cellStyle name="입력 3 2 2 8 5" xfId="0"/>
    <cellStyle name="입력 3 2 2 8 6" xfId="0"/>
    <cellStyle name="입력 3 2 2 9" xfId="0"/>
    <cellStyle name="입력 3 2 2_Sheet2" xfId="0"/>
    <cellStyle name="입력 3 2 3" xfId="0"/>
    <cellStyle name="입력 3 2 3 2" xfId="0"/>
    <cellStyle name="입력 3 2 3 3" xfId="0"/>
    <cellStyle name="입력 3 2 3 4" xfId="0"/>
    <cellStyle name="입력 3 2 3 5" xfId="0"/>
    <cellStyle name="입력 3 2 3 6" xfId="0"/>
    <cellStyle name="입력 3 2 4" xfId="0"/>
    <cellStyle name="입력 3 2 4 2" xfId="0"/>
    <cellStyle name="입력 3 2 4 3" xfId="0"/>
    <cellStyle name="입력 3 2 4 4" xfId="0"/>
    <cellStyle name="입력 3 2 4 5" xfId="0"/>
    <cellStyle name="입력 3 2 4 6" xfId="0"/>
    <cellStyle name="입력 3 2 5" xfId="0"/>
    <cellStyle name="입력 3 2 5 2" xfId="0"/>
    <cellStyle name="입력 3 2 5 3" xfId="0"/>
    <cellStyle name="입력 3 2 5 4" xfId="0"/>
    <cellStyle name="입력 3 2 5 5" xfId="0"/>
    <cellStyle name="입력 3 2 5 6" xfId="0"/>
    <cellStyle name="입력 3 2 6" xfId="0"/>
    <cellStyle name="입력 3 2 6 2" xfId="0"/>
    <cellStyle name="입력 3 2 6 3" xfId="0"/>
    <cellStyle name="입력 3 2 6 4" xfId="0"/>
    <cellStyle name="입력 3 2 6 5" xfId="0"/>
    <cellStyle name="입력 3 2 6 6" xfId="0"/>
    <cellStyle name="입력 3 2 7" xfId="0"/>
    <cellStyle name="입력 3 2 7 2" xfId="0"/>
    <cellStyle name="입력 3 2 7 3" xfId="0"/>
    <cellStyle name="입력 3 2 7 4" xfId="0"/>
    <cellStyle name="입력 3 2 7 5" xfId="0"/>
    <cellStyle name="입력 3 2 7 6" xfId="0"/>
    <cellStyle name="입력 3 2 8" xfId="0"/>
    <cellStyle name="입력 3 2 8 2" xfId="0"/>
    <cellStyle name="입력 3 2 8 3" xfId="0"/>
    <cellStyle name="입력 3 2 8 4" xfId="0"/>
    <cellStyle name="입력 3 2 8 5" xfId="0"/>
    <cellStyle name="입력 3 2 8 6" xfId="0"/>
    <cellStyle name="입력 3 2 9" xfId="0"/>
    <cellStyle name="입력 3 2 9 2" xfId="0"/>
    <cellStyle name="입력 3 2 9 3" xfId="0"/>
    <cellStyle name="입력 3 2 9 4" xfId="0"/>
    <cellStyle name="입력 3 2 9 5" xfId="0"/>
    <cellStyle name="입력 3 2 9 6" xfId="0"/>
    <cellStyle name="입력 3 20" xfId="0"/>
    <cellStyle name="입력 3 21" xfId="0"/>
    <cellStyle name="입력 3 22" xfId="0"/>
    <cellStyle name="입력 3 2_Sheet2" xfId="0"/>
    <cellStyle name="입력 3 3" xfId="0"/>
    <cellStyle name="입력 3 3 10" xfId="0"/>
    <cellStyle name="입력 3 3 10 2" xfId="0"/>
    <cellStyle name="입력 3 3 10 3" xfId="0"/>
    <cellStyle name="입력 3 3 10 4" xfId="0"/>
    <cellStyle name="입력 3 3 10 5" xfId="0"/>
    <cellStyle name="입력 3 3 10 6" xfId="0"/>
    <cellStyle name="입력 3 3 11" xfId="0"/>
    <cellStyle name="입력 3 3 11 2" xfId="0"/>
    <cellStyle name="입력 3 3 11 3" xfId="0"/>
    <cellStyle name="입력 3 3 11 4" xfId="0"/>
    <cellStyle name="입력 3 3 11 5" xfId="0"/>
    <cellStyle name="입력 3 3 11 6" xfId="0"/>
    <cellStyle name="입력 3 3 12" xfId="0"/>
    <cellStyle name="입력 3 3 13" xfId="0"/>
    <cellStyle name="입력 3 3 14" xfId="0"/>
    <cellStyle name="입력 3 3 15" xfId="0"/>
    <cellStyle name="입력 3 3 16" xfId="0"/>
    <cellStyle name="입력 3 3 17" xfId="0"/>
    <cellStyle name="입력 3 3 2" xfId="0"/>
    <cellStyle name="입력 3 3 2 10" xfId="0"/>
    <cellStyle name="입력 3 3 2 11" xfId="0"/>
    <cellStyle name="입력 3 3 2 12" xfId="0"/>
    <cellStyle name="입력 3 3 2 13" xfId="0"/>
    <cellStyle name="입력 3 3 2 2" xfId="0"/>
    <cellStyle name="입력 3 3 2 2 2" xfId="0"/>
    <cellStyle name="입력 3 3 2 2 3" xfId="0"/>
    <cellStyle name="입력 3 3 2 2 4" xfId="0"/>
    <cellStyle name="입력 3 3 2 2 5" xfId="0"/>
    <cellStyle name="입력 3 3 2 2 6" xfId="0"/>
    <cellStyle name="입력 3 3 2 3" xfId="0"/>
    <cellStyle name="입력 3 3 2 3 2" xfId="0"/>
    <cellStyle name="입력 3 3 2 3 3" xfId="0"/>
    <cellStyle name="입력 3 3 2 3 4" xfId="0"/>
    <cellStyle name="입력 3 3 2 3 5" xfId="0"/>
    <cellStyle name="입력 3 3 2 3 6" xfId="0"/>
    <cellStyle name="입력 3 3 2 4" xfId="0"/>
    <cellStyle name="입력 3 3 2 4 2" xfId="0"/>
    <cellStyle name="입력 3 3 2 4 3" xfId="0"/>
    <cellStyle name="입력 3 3 2 4 4" xfId="0"/>
    <cellStyle name="입력 3 3 2 4 5" xfId="0"/>
    <cellStyle name="입력 3 3 2 4 6" xfId="0"/>
    <cellStyle name="입력 3 3 2 5" xfId="0"/>
    <cellStyle name="입력 3 3 2 5 2" xfId="0"/>
    <cellStyle name="입력 3 3 2 5 3" xfId="0"/>
    <cellStyle name="입력 3 3 2 5 4" xfId="0"/>
    <cellStyle name="입력 3 3 2 5 5" xfId="0"/>
    <cellStyle name="입력 3 3 2 5 6" xfId="0"/>
    <cellStyle name="입력 3 3 2 6" xfId="0"/>
    <cellStyle name="입력 3 3 2 6 2" xfId="0"/>
    <cellStyle name="입력 3 3 2 6 3" xfId="0"/>
    <cellStyle name="입력 3 3 2 6 4" xfId="0"/>
    <cellStyle name="입력 3 3 2 6 5" xfId="0"/>
    <cellStyle name="입력 3 3 2 6 6" xfId="0"/>
    <cellStyle name="입력 3 3 2 7" xfId="0"/>
    <cellStyle name="입력 3 3 2 7 2" xfId="0"/>
    <cellStyle name="입력 3 3 2 7 3" xfId="0"/>
    <cellStyle name="입력 3 3 2 7 4" xfId="0"/>
    <cellStyle name="입력 3 3 2 7 5" xfId="0"/>
    <cellStyle name="입력 3 3 2 7 6" xfId="0"/>
    <cellStyle name="입력 3 3 2 8" xfId="0"/>
    <cellStyle name="입력 3 3 2 8 2" xfId="0"/>
    <cellStyle name="입력 3 3 2 8 3" xfId="0"/>
    <cellStyle name="입력 3 3 2 8 4" xfId="0"/>
    <cellStyle name="입력 3 3 2 8 5" xfId="0"/>
    <cellStyle name="입력 3 3 2 8 6" xfId="0"/>
    <cellStyle name="입력 3 3 2 9" xfId="0"/>
    <cellStyle name="입력 3 3 2_Sheet2" xfId="0"/>
    <cellStyle name="입력 3 3 3" xfId="0"/>
    <cellStyle name="입력 3 3 3 2" xfId="0"/>
    <cellStyle name="입력 3 3 3 3" xfId="0"/>
    <cellStyle name="입력 3 3 3 4" xfId="0"/>
    <cellStyle name="입력 3 3 3 5" xfId="0"/>
    <cellStyle name="입력 3 3 3 6" xfId="0"/>
    <cellStyle name="입력 3 3 4" xfId="0"/>
    <cellStyle name="입력 3 3 4 2" xfId="0"/>
    <cellStyle name="입력 3 3 4 3" xfId="0"/>
    <cellStyle name="입력 3 3 4 4" xfId="0"/>
    <cellStyle name="입력 3 3 4 5" xfId="0"/>
    <cellStyle name="입력 3 3 4 6" xfId="0"/>
    <cellStyle name="입력 3 3 5" xfId="0"/>
    <cellStyle name="입력 3 3 5 2" xfId="0"/>
    <cellStyle name="입력 3 3 5 3" xfId="0"/>
    <cellStyle name="입력 3 3 5 4" xfId="0"/>
    <cellStyle name="입력 3 3 5 5" xfId="0"/>
    <cellStyle name="입력 3 3 5 6" xfId="0"/>
    <cellStyle name="입력 3 3 6" xfId="0"/>
    <cellStyle name="입력 3 3 6 2" xfId="0"/>
    <cellStyle name="입력 3 3 6 3" xfId="0"/>
    <cellStyle name="입력 3 3 6 4" xfId="0"/>
    <cellStyle name="입력 3 3 6 5" xfId="0"/>
    <cellStyle name="입력 3 3 6 6" xfId="0"/>
    <cellStyle name="입력 3 3 7" xfId="0"/>
    <cellStyle name="입력 3 3 7 2" xfId="0"/>
    <cellStyle name="입력 3 3 7 3" xfId="0"/>
    <cellStyle name="입력 3 3 7 4" xfId="0"/>
    <cellStyle name="입력 3 3 7 5" xfId="0"/>
    <cellStyle name="입력 3 3 7 6" xfId="0"/>
    <cellStyle name="입력 3 3 8" xfId="0"/>
    <cellStyle name="입력 3 3 8 2" xfId="0"/>
    <cellStyle name="입력 3 3 8 3" xfId="0"/>
    <cellStyle name="입력 3 3 8 4" xfId="0"/>
    <cellStyle name="입력 3 3 8 5" xfId="0"/>
    <cellStyle name="입력 3 3 8 6" xfId="0"/>
    <cellStyle name="입력 3 3 9" xfId="0"/>
    <cellStyle name="입력 3 3 9 2" xfId="0"/>
    <cellStyle name="입력 3 3 9 3" xfId="0"/>
    <cellStyle name="입력 3 3 9 4" xfId="0"/>
    <cellStyle name="입력 3 3 9 5" xfId="0"/>
    <cellStyle name="입력 3 3 9 6" xfId="0"/>
    <cellStyle name="입력 3 3_Sheet2" xfId="0"/>
    <cellStyle name="입력 3 4" xfId="0"/>
    <cellStyle name="입력 3 4 10" xfId="0"/>
    <cellStyle name="입력 3 4 10 2" xfId="0"/>
    <cellStyle name="입력 3 4 10 3" xfId="0"/>
    <cellStyle name="입력 3 4 10 4" xfId="0"/>
    <cellStyle name="입력 3 4 10 5" xfId="0"/>
    <cellStyle name="입력 3 4 10 6" xfId="0"/>
    <cellStyle name="입력 3 4 11" xfId="0"/>
    <cellStyle name="입력 3 4 11 2" xfId="0"/>
    <cellStyle name="입력 3 4 11 3" xfId="0"/>
    <cellStyle name="입력 3 4 11 4" xfId="0"/>
    <cellStyle name="입력 3 4 11 5" xfId="0"/>
    <cellStyle name="입력 3 4 11 6" xfId="0"/>
    <cellStyle name="입력 3 4 12" xfId="0"/>
    <cellStyle name="입력 3 4 13" xfId="0"/>
    <cellStyle name="입력 3 4 14" xfId="0"/>
    <cellStyle name="입력 3 4 15" xfId="0"/>
    <cellStyle name="입력 3 4 16" xfId="0"/>
    <cellStyle name="입력 3 4 17" xfId="0"/>
    <cellStyle name="입력 3 4 2" xfId="0"/>
    <cellStyle name="입력 3 4 2 10" xfId="0"/>
    <cellStyle name="입력 3 4 2 11" xfId="0"/>
    <cellStyle name="입력 3 4 2 12" xfId="0"/>
    <cellStyle name="입력 3 4 2 13" xfId="0"/>
    <cellStyle name="입력 3 4 2 2" xfId="0"/>
    <cellStyle name="입력 3 4 2 2 2" xfId="0"/>
    <cellStyle name="입력 3 4 2 2 3" xfId="0"/>
    <cellStyle name="입력 3 4 2 2 4" xfId="0"/>
    <cellStyle name="입력 3 4 2 2 5" xfId="0"/>
    <cellStyle name="입력 3 4 2 2 6" xfId="0"/>
    <cellStyle name="입력 3 4 2 3" xfId="0"/>
    <cellStyle name="입력 3 4 2 3 2" xfId="0"/>
    <cellStyle name="입력 3 4 2 3 3" xfId="0"/>
    <cellStyle name="입력 3 4 2 3 4" xfId="0"/>
    <cellStyle name="입력 3 4 2 3 5" xfId="0"/>
    <cellStyle name="입력 3 4 2 3 6" xfId="0"/>
    <cellStyle name="입력 3 4 2 4" xfId="0"/>
    <cellStyle name="입력 3 4 2 4 2" xfId="0"/>
    <cellStyle name="입력 3 4 2 4 3" xfId="0"/>
    <cellStyle name="입력 3 4 2 4 4" xfId="0"/>
    <cellStyle name="입력 3 4 2 4 5" xfId="0"/>
    <cellStyle name="입력 3 4 2 4 6" xfId="0"/>
    <cellStyle name="입력 3 4 2 5" xfId="0"/>
    <cellStyle name="입력 3 4 2 5 2" xfId="0"/>
    <cellStyle name="입력 3 4 2 5 3" xfId="0"/>
    <cellStyle name="입력 3 4 2 5 4" xfId="0"/>
    <cellStyle name="입력 3 4 2 5 5" xfId="0"/>
    <cellStyle name="입력 3 4 2 5 6" xfId="0"/>
    <cellStyle name="입력 3 4 2 6" xfId="0"/>
    <cellStyle name="입력 3 4 2 6 2" xfId="0"/>
    <cellStyle name="입력 3 4 2 6 3" xfId="0"/>
    <cellStyle name="입력 3 4 2 6 4" xfId="0"/>
    <cellStyle name="입력 3 4 2 6 5" xfId="0"/>
    <cellStyle name="입력 3 4 2 6 6" xfId="0"/>
    <cellStyle name="입력 3 4 2 7" xfId="0"/>
    <cellStyle name="입력 3 4 2 7 2" xfId="0"/>
    <cellStyle name="입력 3 4 2 7 3" xfId="0"/>
    <cellStyle name="입력 3 4 2 7 4" xfId="0"/>
    <cellStyle name="입력 3 4 2 7 5" xfId="0"/>
    <cellStyle name="입력 3 4 2 7 6" xfId="0"/>
    <cellStyle name="입력 3 4 2 8" xfId="0"/>
    <cellStyle name="입력 3 4 2 8 2" xfId="0"/>
    <cellStyle name="입력 3 4 2 8 3" xfId="0"/>
    <cellStyle name="입력 3 4 2 8 4" xfId="0"/>
    <cellStyle name="입력 3 4 2 8 5" xfId="0"/>
    <cellStyle name="입력 3 4 2 8 6" xfId="0"/>
    <cellStyle name="입력 3 4 2 9" xfId="0"/>
    <cellStyle name="입력 3 4 2_Sheet2" xfId="0"/>
    <cellStyle name="입력 3 4 3" xfId="0"/>
    <cellStyle name="입력 3 4 3 2" xfId="0"/>
    <cellStyle name="입력 3 4 3 3" xfId="0"/>
    <cellStyle name="입력 3 4 3 4" xfId="0"/>
    <cellStyle name="입력 3 4 3 5" xfId="0"/>
    <cellStyle name="입력 3 4 3 6" xfId="0"/>
    <cellStyle name="입력 3 4 4" xfId="0"/>
    <cellStyle name="입력 3 4 4 2" xfId="0"/>
    <cellStyle name="입력 3 4 4 3" xfId="0"/>
    <cellStyle name="입력 3 4 4 4" xfId="0"/>
    <cellStyle name="입력 3 4 4 5" xfId="0"/>
    <cellStyle name="입력 3 4 4 6" xfId="0"/>
    <cellStyle name="입력 3 4 5" xfId="0"/>
    <cellStyle name="입력 3 4 5 2" xfId="0"/>
    <cellStyle name="입력 3 4 5 3" xfId="0"/>
    <cellStyle name="입력 3 4 5 4" xfId="0"/>
    <cellStyle name="입력 3 4 5 5" xfId="0"/>
    <cellStyle name="입력 3 4 5 6" xfId="0"/>
    <cellStyle name="입력 3 4 6" xfId="0"/>
    <cellStyle name="입력 3 4 6 2" xfId="0"/>
    <cellStyle name="입력 3 4 6 3" xfId="0"/>
    <cellStyle name="입력 3 4 6 4" xfId="0"/>
    <cellStyle name="입력 3 4 6 5" xfId="0"/>
    <cellStyle name="입력 3 4 6 6" xfId="0"/>
    <cellStyle name="입력 3 4 7" xfId="0"/>
    <cellStyle name="입력 3 4 7 2" xfId="0"/>
    <cellStyle name="입력 3 4 7 3" xfId="0"/>
    <cellStyle name="입력 3 4 7 4" xfId="0"/>
    <cellStyle name="입력 3 4 7 5" xfId="0"/>
    <cellStyle name="입력 3 4 7 6" xfId="0"/>
    <cellStyle name="입력 3 4 8" xfId="0"/>
    <cellStyle name="입력 3 4 8 2" xfId="0"/>
    <cellStyle name="입력 3 4 8 3" xfId="0"/>
    <cellStyle name="입력 3 4 8 4" xfId="0"/>
    <cellStyle name="입력 3 4 8 5" xfId="0"/>
    <cellStyle name="입력 3 4 8 6" xfId="0"/>
    <cellStyle name="입력 3 4 9" xfId="0"/>
    <cellStyle name="입력 3 4 9 2" xfId="0"/>
    <cellStyle name="입력 3 4 9 3" xfId="0"/>
    <cellStyle name="입력 3 4 9 4" xfId="0"/>
    <cellStyle name="입력 3 4 9 5" xfId="0"/>
    <cellStyle name="입력 3 4 9 6" xfId="0"/>
    <cellStyle name="입력 3 4_Sheet2" xfId="0"/>
    <cellStyle name="입력 3 5" xfId="0"/>
    <cellStyle name="입력 3 5 10" xfId="0"/>
    <cellStyle name="입력 3 5 10 2" xfId="0"/>
    <cellStyle name="입력 3 5 10 3" xfId="0"/>
    <cellStyle name="입력 3 5 10 4" xfId="0"/>
    <cellStyle name="입력 3 5 10 5" xfId="0"/>
    <cellStyle name="입력 3 5 10 6" xfId="0"/>
    <cellStyle name="입력 3 5 11" xfId="0"/>
    <cellStyle name="입력 3 5 11 2" xfId="0"/>
    <cellStyle name="입력 3 5 11 3" xfId="0"/>
    <cellStyle name="입력 3 5 11 4" xfId="0"/>
    <cellStyle name="입력 3 5 11 5" xfId="0"/>
    <cellStyle name="입력 3 5 11 6" xfId="0"/>
    <cellStyle name="입력 3 5 12" xfId="0"/>
    <cellStyle name="입력 3 5 13" xfId="0"/>
    <cellStyle name="입력 3 5 14" xfId="0"/>
    <cellStyle name="입력 3 5 15" xfId="0"/>
    <cellStyle name="입력 3 5 16" xfId="0"/>
    <cellStyle name="입력 3 5 17" xfId="0"/>
    <cellStyle name="입력 3 5 2" xfId="0"/>
    <cellStyle name="입력 3 5 2 10" xfId="0"/>
    <cellStyle name="입력 3 5 2 11" xfId="0"/>
    <cellStyle name="입력 3 5 2 12" xfId="0"/>
    <cellStyle name="입력 3 5 2 13" xfId="0"/>
    <cellStyle name="입력 3 5 2 2" xfId="0"/>
    <cellStyle name="입력 3 5 2 2 2" xfId="0"/>
    <cellStyle name="입력 3 5 2 2 3" xfId="0"/>
    <cellStyle name="입력 3 5 2 2 4" xfId="0"/>
    <cellStyle name="입력 3 5 2 2 5" xfId="0"/>
    <cellStyle name="입력 3 5 2 2 6" xfId="0"/>
    <cellStyle name="입력 3 5 2 3" xfId="0"/>
    <cellStyle name="입력 3 5 2 3 2" xfId="0"/>
    <cellStyle name="입력 3 5 2 3 3" xfId="0"/>
    <cellStyle name="입력 3 5 2 3 4" xfId="0"/>
    <cellStyle name="입력 3 5 2 3 5" xfId="0"/>
    <cellStyle name="입력 3 5 2 3 6" xfId="0"/>
    <cellStyle name="입력 3 5 2 4" xfId="0"/>
    <cellStyle name="입력 3 5 2 4 2" xfId="0"/>
    <cellStyle name="입력 3 5 2 4 3" xfId="0"/>
    <cellStyle name="입력 3 5 2 4 4" xfId="0"/>
    <cellStyle name="입력 3 5 2 4 5" xfId="0"/>
    <cellStyle name="입력 3 5 2 4 6" xfId="0"/>
    <cellStyle name="입력 3 5 2 5" xfId="0"/>
    <cellStyle name="입력 3 5 2 5 2" xfId="0"/>
    <cellStyle name="입력 3 5 2 5 3" xfId="0"/>
    <cellStyle name="입력 3 5 2 5 4" xfId="0"/>
    <cellStyle name="입력 3 5 2 5 5" xfId="0"/>
    <cellStyle name="입력 3 5 2 5 6" xfId="0"/>
    <cellStyle name="입력 3 5 2 6" xfId="0"/>
    <cellStyle name="입력 3 5 2 6 2" xfId="0"/>
    <cellStyle name="입력 3 5 2 6 3" xfId="0"/>
    <cellStyle name="입력 3 5 2 6 4" xfId="0"/>
    <cellStyle name="입력 3 5 2 6 5" xfId="0"/>
    <cellStyle name="입력 3 5 2 6 6" xfId="0"/>
    <cellStyle name="입력 3 5 2 7" xfId="0"/>
    <cellStyle name="입력 3 5 2 7 2" xfId="0"/>
    <cellStyle name="입력 3 5 2 7 3" xfId="0"/>
    <cellStyle name="입력 3 5 2 7 4" xfId="0"/>
    <cellStyle name="입력 3 5 2 7 5" xfId="0"/>
    <cellStyle name="입력 3 5 2 7 6" xfId="0"/>
    <cellStyle name="입력 3 5 2 8" xfId="0"/>
    <cellStyle name="입력 3 5 2 8 2" xfId="0"/>
    <cellStyle name="입력 3 5 2 8 3" xfId="0"/>
    <cellStyle name="입력 3 5 2 8 4" xfId="0"/>
    <cellStyle name="입력 3 5 2 8 5" xfId="0"/>
    <cellStyle name="입력 3 5 2 8 6" xfId="0"/>
    <cellStyle name="입력 3 5 2 9" xfId="0"/>
    <cellStyle name="입력 3 5 2_Sheet2" xfId="0"/>
    <cellStyle name="입력 3 5 3" xfId="0"/>
    <cellStyle name="입력 3 5 3 2" xfId="0"/>
    <cellStyle name="입력 3 5 3 3" xfId="0"/>
    <cellStyle name="입력 3 5 3 4" xfId="0"/>
    <cellStyle name="입력 3 5 3 5" xfId="0"/>
    <cellStyle name="입력 3 5 3 6" xfId="0"/>
    <cellStyle name="입력 3 5 4" xfId="0"/>
    <cellStyle name="입력 3 5 4 2" xfId="0"/>
    <cellStyle name="입력 3 5 4 3" xfId="0"/>
    <cellStyle name="입력 3 5 4 4" xfId="0"/>
    <cellStyle name="입력 3 5 4 5" xfId="0"/>
    <cellStyle name="입력 3 5 4 6" xfId="0"/>
    <cellStyle name="입력 3 5 5" xfId="0"/>
    <cellStyle name="입력 3 5 5 2" xfId="0"/>
    <cellStyle name="입력 3 5 5 3" xfId="0"/>
    <cellStyle name="입력 3 5 5 4" xfId="0"/>
    <cellStyle name="입력 3 5 5 5" xfId="0"/>
    <cellStyle name="입력 3 5 5 6" xfId="0"/>
    <cellStyle name="입력 3 5 6" xfId="0"/>
    <cellStyle name="입력 3 5 6 2" xfId="0"/>
    <cellStyle name="입력 3 5 6 3" xfId="0"/>
    <cellStyle name="입력 3 5 6 4" xfId="0"/>
    <cellStyle name="입력 3 5 6 5" xfId="0"/>
    <cellStyle name="입력 3 5 6 6" xfId="0"/>
    <cellStyle name="입력 3 5 7" xfId="0"/>
    <cellStyle name="입력 3 5 7 2" xfId="0"/>
    <cellStyle name="입력 3 5 7 3" xfId="0"/>
    <cellStyle name="입력 3 5 7 4" xfId="0"/>
    <cellStyle name="입력 3 5 7 5" xfId="0"/>
    <cellStyle name="입력 3 5 7 6" xfId="0"/>
    <cellStyle name="입력 3 5 8" xfId="0"/>
    <cellStyle name="입력 3 5 8 2" xfId="0"/>
    <cellStyle name="입력 3 5 8 3" xfId="0"/>
    <cellStyle name="입력 3 5 8 4" xfId="0"/>
    <cellStyle name="입력 3 5 8 5" xfId="0"/>
    <cellStyle name="입력 3 5 8 6" xfId="0"/>
    <cellStyle name="입력 3 5 9" xfId="0"/>
    <cellStyle name="입력 3 5 9 2" xfId="0"/>
    <cellStyle name="입력 3 5 9 3" xfId="0"/>
    <cellStyle name="입력 3 5 9 4" xfId="0"/>
    <cellStyle name="입력 3 5 9 5" xfId="0"/>
    <cellStyle name="입력 3 5 9 6" xfId="0"/>
    <cellStyle name="입력 3 5_Sheet2" xfId="0"/>
    <cellStyle name="입력 3 6" xfId="0"/>
    <cellStyle name="입력 3 6 2" xfId="0"/>
    <cellStyle name="입력 3 6 2 2" xfId="0"/>
    <cellStyle name="입력 3 6 3" xfId="0"/>
    <cellStyle name="입력 3 6 4" xfId="0"/>
    <cellStyle name="입력 3 6 5" xfId="0"/>
    <cellStyle name="입력 3 6 6" xfId="0"/>
    <cellStyle name="입력 3 6 7" xfId="0"/>
    <cellStyle name="입력 3 7" xfId="0"/>
    <cellStyle name="입력 3 7 2" xfId="0"/>
    <cellStyle name="입력 3 7 3" xfId="0"/>
    <cellStyle name="입력 3 7 4" xfId="0"/>
    <cellStyle name="입력 3 7 5" xfId="0"/>
    <cellStyle name="입력 3 7 6" xfId="0"/>
    <cellStyle name="입력 3 7 7" xfId="0"/>
    <cellStyle name="입력 3 8" xfId="0"/>
    <cellStyle name="입력 3 8 10" xfId="0"/>
    <cellStyle name="입력 3 8 11" xfId="0"/>
    <cellStyle name="입력 3 8 12" xfId="0"/>
    <cellStyle name="입력 3 8 13" xfId="0"/>
    <cellStyle name="입력 3 8 2" xfId="0"/>
    <cellStyle name="입력 3 8 2 2" xfId="0"/>
    <cellStyle name="입력 3 8 2 3" xfId="0"/>
    <cellStyle name="입력 3 8 2 4" xfId="0"/>
    <cellStyle name="입력 3 8 2 5" xfId="0"/>
    <cellStyle name="입력 3 8 2 6" xfId="0"/>
    <cellStyle name="입력 3 8 3" xfId="0"/>
    <cellStyle name="입력 3 8 3 2" xfId="0"/>
    <cellStyle name="입력 3 8 3 3" xfId="0"/>
    <cellStyle name="입력 3 8 3 4" xfId="0"/>
    <cellStyle name="입력 3 8 3 5" xfId="0"/>
    <cellStyle name="입력 3 8 3 6" xfId="0"/>
    <cellStyle name="입력 3 8 4" xfId="0"/>
    <cellStyle name="입력 3 8 4 2" xfId="0"/>
    <cellStyle name="입력 3 8 4 3" xfId="0"/>
    <cellStyle name="입력 3 8 4 4" xfId="0"/>
    <cellStyle name="입력 3 8 4 5" xfId="0"/>
    <cellStyle name="입력 3 8 4 6" xfId="0"/>
    <cellStyle name="입력 3 8 5" xfId="0"/>
    <cellStyle name="입력 3 8 5 2" xfId="0"/>
    <cellStyle name="입력 3 8 5 3" xfId="0"/>
    <cellStyle name="입력 3 8 5 4" xfId="0"/>
    <cellStyle name="입력 3 8 5 5" xfId="0"/>
    <cellStyle name="입력 3 8 5 6" xfId="0"/>
    <cellStyle name="입력 3 8 6" xfId="0"/>
    <cellStyle name="입력 3 8 6 2" xfId="0"/>
    <cellStyle name="입력 3 8 6 3" xfId="0"/>
    <cellStyle name="입력 3 8 6 4" xfId="0"/>
    <cellStyle name="입력 3 8 6 5" xfId="0"/>
    <cellStyle name="입력 3 8 6 6" xfId="0"/>
    <cellStyle name="입력 3 8 7" xfId="0"/>
    <cellStyle name="입력 3 8 7 2" xfId="0"/>
    <cellStyle name="입력 3 8 7 3" xfId="0"/>
    <cellStyle name="입력 3 8 7 4" xfId="0"/>
    <cellStyle name="입력 3 8 7 5" xfId="0"/>
    <cellStyle name="입력 3 8 7 6" xfId="0"/>
    <cellStyle name="입력 3 8 8" xfId="0"/>
    <cellStyle name="입력 3 8 8 2" xfId="0"/>
    <cellStyle name="입력 3 8 8 3" xfId="0"/>
    <cellStyle name="입력 3 8 8 4" xfId="0"/>
    <cellStyle name="입력 3 8 8 5" xfId="0"/>
    <cellStyle name="입력 3 8 8 6" xfId="0"/>
    <cellStyle name="입력 3 8 9" xfId="0"/>
    <cellStyle name="입력 3 8_Sheet2" xfId="0"/>
    <cellStyle name="입력 3 9" xfId="0"/>
    <cellStyle name="입력 3 9 2" xfId="0"/>
    <cellStyle name="입력 3 9 3" xfId="0"/>
    <cellStyle name="입력 3 9 4" xfId="0"/>
    <cellStyle name="입력 3 9 5" xfId="0"/>
    <cellStyle name="입력 3 9 6" xfId="0"/>
    <cellStyle name="입력 3_(안성)-(공판도매분사)_월별수지예산" xfId="0"/>
    <cellStyle name="입력 4" xfId="0"/>
    <cellStyle name="입력 4 10" xfId="0"/>
    <cellStyle name="입력 4 10 2" xfId="0"/>
    <cellStyle name="입력 4 10 3" xfId="0"/>
    <cellStyle name="입력 4 10 4" xfId="0"/>
    <cellStyle name="입력 4 10 5" xfId="0"/>
    <cellStyle name="입력 4 10 6" xfId="0"/>
    <cellStyle name="입력 4 11" xfId="0"/>
    <cellStyle name="입력 4 11 2" xfId="0"/>
    <cellStyle name="입력 4 11 3" xfId="0"/>
    <cellStyle name="입력 4 11 4" xfId="0"/>
    <cellStyle name="입력 4 11 5" xfId="0"/>
    <cellStyle name="입력 4 11 6" xfId="0"/>
    <cellStyle name="입력 4 12" xfId="0"/>
    <cellStyle name="입력 4 13" xfId="0"/>
    <cellStyle name="입력 4 14" xfId="0"/>
    <cellStyle name="입력 4 15" xfId="0"/>
    <cellStyle name="입력 4 16" xfId="0"/>
    <cellStyle name="입력 4 17" xfId="0"/>
    <cellStyle name="입력 4 2" xfId="0"/>
    <cellStyle name="입력 4 2 10" xfId="0"/>
    <cellStyle name="입력 4 2 11" xfId="0"/>
    <cellStyle name="입력 4 2 12" xfId="0"/>
    <cellStyle name="입력 4 2 13" xfId="0"/>
    <cellStyle name="입력 4 2 14" xfId="0"/>
    <cellStyle name="입력 4 2 2" xfId="0"/>
    <cellStyle name="입력 4 2 2 2" xfId="0"/>
    <cellStyle name="입력 4 2 2 3" xfId="0"/>
    <cellStyle name="입력 4 2 2 4" xfId="0"/>
    <cellStyle name="입력 4 2 2 5" xfId="0"/>
    <cellStyle name="입력 4 2 2 6" xfId="0"/>
    <cellStyle name="입력 4 2 3" xfId="0"/>
    <cellStyle name="입력 4 2 3 2" xfId="0"/>
    <cellStyle name="입력 4 2 3 3" xfId="0"/>
    <cellStyle name="입력 4 2 3 4" xfId="0"/>
    <cellStyle name="입력 4 2 3 5" xfId="0"/>
    <cellStyle name="입력 4 2 3 6" xfId="0"/>
    <cellStyle name="입력 4 2 4" xfId="0"/>
    <cellStyle name="입력 4 2 4 2" xfId="0"/>
    <cellStyle name="입력 4 2 4 3" xfId="0"/>
    <cellStyle name="입력 4 2 4 4" xfId="0"/>
    <cellStyle name="입력 4 2 4 5" xfId="0"/>
    <cellStyle name="입력 4 2 4 6" xfId="0"/>
    <cellStyle name="입력 4 2 5" xfId="0"/>
    <cellStyle name="입력 4 2 5 2" xfId="0"/>
    <cellStyle name="입력 4 2 5 3" xfId="0"/>
    <cellStyle name="입력 4 2 5 4" xfId="0"/>
    <cellStyle name="입력 4 2 5 5" xfId="0"/>
    <cellStyle name="입력 4 2 5 6" xfId="0"/>
    <cellStyle name="입력 4 2 6" xfId="0"/>
    <cellStyle name="입력 4 2 6 2" xfId="0"/>
    <cellStyle name="입력 4 2 6 3" xfId="0"/>
    <cellStyle name="입력 4 2 6 4" xfId="0"/>
    <cellStyle name="입력 4 2 6 5" xfId="0"/>
    <cellStyle name="입력 4 2 6 6" xfId="0"/>
    <cellStyle name="입력 4 2 7" xfId="0"/>
    <cellStyle name="입력 4 2 7 2" xfId="0"/>
    <cellStyle name="입력 4 2 7 3" xfId="0"/>
    <cellStyle name="입력 4 2 7 4" xfId="0"/>
    <cellStyle name="입력 4 2 7 5" xfId="0"/>
    <cellStyle name="입력 4 2 7 6" xfId="0"/>
    <cellStyle name="입력 4 2 8" xfId="0"/>
    <cellStyle name="입력 4 2 8 2" xfId="0"/>
    <cellStyle name="입력 4 2 8 3" xfId="0"/>
    <cellStyle name="입력 4 2 8 4" xfId="0"/>
    <cellStyle name="입력 4 2 8 5" xfId="0"/>
    <cellStyle name="입력 4 2 8 6" xfId="0"/>
    <cellStyle name="입력 4 2 9" xfId="0"/>
    <cellStyle name="입력 4 2_Sheet2" xfId="0"/>
    <cellStyle name="입력 4 3" xfId="0"/>
    <cellStyle name="입력 4 3 2" xfId="0"/>
    <cellStyle name="입력 4 3 3" xfId="0"/>
    <cellStyle name="입력 4 3 4" xfId="0"/>
    <cellStyle name="입력 4 3 5" xfId="0"/>
    <cellStyle name="입력 4 3 6" xfId="0"/>
    <cellStyle name="입력 4 3 7" xfId="0"/>
    <cellStyle name="입력 4 4" xfId="0"/>
    <cellStyle name="입력 4 4 2" xfId="0"/>
    <cellStyle name="입력 4 4 3" xfId="0"/>
    <cellStyle name="입력 4 4 4" xfId="0"/>
    <cellStyle name="입력 4 4 5" xfId="0"/>
    <cellStyle name="입력 4 4 6" xfId="0"/>
    <cellStyle name="입력 4 4 7" xfId="0"/>
    <cellStyle name="입력 4 5" xfId="0"/>
    <cellStyle name="입력 4 5 2" xfId="0"/>
    <cellStyle name="입력 4 5 3" xfId="0"/>
    <cellStyle name="입력 4 5 4" xfId="0"/>
    <cellStyle name="입력 4 5 5" xfId="0"/>
    <cellStyle name="입력 4 5 6" xfId="0"/>
    <cellStyle name="입력 4 5 7" xfId="0"/>
    <cellStyle name="입력 4 6" xfId="0"/>
    <cellStyle name="입력 4 6 2" xfId="0"/>
    <cellStyle name="입력 4 6 3" xfId="0"/>
    <cellStyle name="입력 4 6 4" xfId="0"/>
    <cellStyle name="입력 4 6 5" xfId="0"/>
    <cellStyle name="입력 4 6 6" xfId="0"/>
    <cellStyle name="입력 4 7" xfId="0"/>
    <cellStyle name="입력 4 7 2" xfId="0"/>
    <cellStyle name="입력 4 7 3" xfId="0"/>
    <cellStyle name="입력 4 7 4" xfId="0"/>
    <cellStyle name="입력 4 7 5" xfId="0"/>
    <cellStyle name="입력 4 7 6" xfId="0"/>
    <cellStyle name="입력 4 8" xfId="0"/>
    <cellStyle name="입력 4 8 2" xfId="0"/>
    <cellStyle name="입력 4 8 3" xfId="0"/>
    <cellStyle name="입력 4 8 4" xfId="0"/>
    <cellStyle name="입력 4 8 5" xfId="0"/>
    <cellStyle name="입력 4 8 6" xfId="0"/>
    <cellStyle name="입력 4 9" xfId="0"/>
    <cellStyle name="입력 4 9 2" xfId="0"/>
    <cellStyle name="입력 4 9 3" xfId="0"/>
    <cellStyle name="입력 4 9 4" xfId="0"/>
    <cellStyle name="입력 4 9 5" xfId="0"/>
    <cellStyle name="입력 4 9 6" xfId="0"/>
    <cellStyle name="입력 4_(안성)-(공판도매분사)_월별수지예산" xfId="0"/>
    <cellStyle name="입력 5" xfId="0"/>
    <cellStyle name="입력 5 2" xfId="0"/>
    <cellStyle name="입력 5 2 2" xfId="0"/>
    <cellStyle name="입력 5 3" xfId="0"/>
    <cellStyle name="입력 5 3 2" xfId="0"/>
    <cellStyle name="입력 5 4" xfId="0"/>
    <cellStyle name="입력 5 4 2" xfId="0"/>
    <cellStyle name="입력 5 5" xfId="0"/>
    <cellStyle name="입력 5 5 2" xfId="0"/>
    <cellStyle name="입력 5 6" xfId="0"/>
    <cellStyle name="입력 5 7" xfId="0"/>
    <cellStyle name="입력 5_(안성)-(공판도매분사)_월별수지예산" xfId="0"/>
    <cellStyle name="입력 6" xfId="0"/>
    <cellStyle name="입력 6 2" xfId="0"/>
    <cellStyle name="입력 6 3" xfId="0"/>
    <cellStyle name="입력 6 4" xfId="0"/>
    <cellStyle name="입력 6 5" xfId="0"/>
    <cellStyle name="입력 6 6" xfId="0"/>
    <cellStyle name="입력 6 7" xfId="0"/>
    <cellStyle name="입력 7" xfId="0"/>
    <cellStyle name="입력 7 2" xfId="0"/>
    <cellStyle name="입력 7 3" xfId="0"/>
    <cellStyle name="입력 7 4" xfId="0"/>
    <cellStyle name="입력 7 5" xfId="0"/>
    <cellStyle name="입력 7 6" xfId="0"/>
    <cellStyle name="입력 8" xfId="0"/>
    <cellStyle name="입력 8 2" xfId="0"/>
    <cellStyle name="입력 8 3" xfId="0"/>
    <cellStyle name="입력 8 4" xfId="0"/>
    <cellStyle name="입력 8 5" xfId="0"/>
    <cellStyle name="입력 8 6" xfId="0"/>
    <cellStyle name="자리수" xfId="0"/>
    <cellStyle name="자리수 10" xfId="0"/>
    <cellStyle name="자리수 10 2" xfId="0"/>
    <cellStyle name="자리수 10 3" xfId="0"/>
    <cellStyle name="자리수 10 4" xfId="0"/>
    <cellStyle name="자리수 10 5" xfId="0"/>
    <cellStyle name="자리수 10 6" xfId="0"/>
    <cellStyle name="자리수 11" xfId="0"/>
    <cellStyle name="자리수 11 2" xfId="0"/>
    <cellStyle name="자리수 11 3" xfId="0"/>
    <cellStyle name="자리수 11 4" xfId="0"/>
    <cellStyle name="자리수 11 5" xfId="0"/>
    <cellStyle name="자리수 11 6" xfId="0"/>
    <cellStyle name="자리수 12" xfId="0"/>
    <cellStyle name="자리수 13" xfId="0"/>
    <cellStyle name="자리수 14" xfId="0"/>
    <cellStyle name="자리수 15" xfId="0"/>
    <cellStyle name="자리수 16" xfId="0"/>
    <cellStyle name="자리수 17" xfId="0"/>
    <cellStyle name="자리수 2" xfId="0"/>
    <cellStyle name="자리수 2 10" xfId="0"/>
    <cellStyle name="자리수 2 11" xfId="0"/>
    <cellStyle name="자리수 2 12" xfId="0"/>
    <cellStyle name="자리수 2 13" xfId="0"/>
    <cellStyle name="자리수 2 2" xfId="0"/>
    <cellStyle name="자리수 2 2 2" xfId="0"/>
    <cellStyle name="자리수 2 2 3" xfId="0"/>
    <cellStyle name="자리수 2 2 4" xfId="0"/>
    <cellStyle name="자리수 2 2 5" xfId="0"/>
    <cellStyle name="자리수 2 2 6" xfId="0"/>
    <cellStyle name="자리수 2 3" xfId="0"/>
    <cellStyle name="자리수 2 3 2" xfId="0"/>
    <cellStyle name="자리수 2 3 3" xfId="0"/>
    <cellStyle name="자리수 2 3 4" xfId="0"/>
    <cellStyle name="자리수 2 3 5" xfId="0"/>
    <cellStyle name="자리수 2 3 6" xfId="0"/>
    <cellStyle name="자리수 2 4" xfId="0"/>
    <cellStyle name="자리수 2 4 2" xfId="0"/>
    <cellStyle name="자리수 2 4 3" xfId="0"/>
    <cellStyle name="자리수 2 4 4" xfId="0"/>
    <cellStyle name="자리수 2 4 5" xfId="0"/>
    <cellStyle name="자리수 2 4 6" xfId="0"/>
    <cellStyle name="자리수 2 5" xfId="0"/>
    <cellStyle name="자리수 2 5 2" xfId="0"/>
    <cellStyle name="자리수 2 5 3" xfId="0"/>
    <cellStyle name="자리수 2 5 4" xfId="0"/>
    <cellStyle name="자리수 2 5 5" xfId="0"/>
    <cellStyle name="자리수 2 5 6" xfId="0"/>
    <cellStyle name="자리수 2 6" xfId="0"/>
    <cellStyle name="자리수 2 6 2" xfId="0"/>
    <cellStyle name="자리수 2 6 3" xfId="0"/>
    <cellStyle name="자리수 2 6 4" xfId="0"/>
    <cellStyle name="자리수 2 6 5" xfId="0"/>
    <cellStyle name="자리수 2 6 6" xfId="0"/>
    <cellStyle name="자리수 2 7" xfId="0"/>
    <cellStyle name="자리수 2 7 2" xfId="0"/>
    <cellStyle name="자리수 2 7 3" xfId="0"/>
    <cellStyle name="자리수 2 7 4" xfId="0"/>
    <cellStyle name="자리수 2 7 5" xfId="0"/>
    <cellStyle name="자리수 2 7 6" xfId="0"/>
    <cellStyle name="자리수 2 8" xfId="0"/>
    <cellStyle name="자리수 2 8 2" xfId="0"/>
    <cellStyle name="자리수 2 8 3" xfId="0"/>
    <cellStyle name="자리수 2 8 4" xfId="0"/>
    <cellStyle name="자리수 2 8 5" xfId="0"/>
    <cellStyle name="자리수 2 8 6" xfId="0"/>
    <cellStyle name="자리수 2 9" xfId="0"/>
    <cellStyle name="자리수 2_Sheet2" xfId="0"/>
    <cellStyle name="자리수 3" xfId="0"/>
    <cellStyle name="자리수 3 2" xfId="0"/>
    <cellStyle name="자리수 3 3" xfId="0"/>
    <cellStyle name="자리수 3 4" xfId="0"/>
    <cellStyle name="자리수 3 5" xfId="0"/>
    <cellStyle name="자리수 3 6" xfId="0"/>
    <cellStyle name="자리수 4" xfId="0"/>
    <cellStyle name="자리수 4 2" xfId="0"/>
    <cellStyle name="자리수 4 3" xfId="0"/>
    <cellStyle name="자리수 4 4" xfId="0"/>
    <cellStyle name="자리수 4 5" xfId="0"/>
    <cellStyle name="자리수 4 6" xfId="0"/>
    <cellStyle name="자리수 5" xfId="0"/>
    <cellStyle name="자리수 5 2" xfId="0"/>
    <cellStyle name="자리수 5 3" xfId="0"/>
    <cellStyle name="자리수 5 4" xfId="0"/>
    <cellStyle name="자리수 5 5" xfId="0"/>
    <cellStyle name="자리수 5 6" xfId="0"/>
    <cellStyle name="자리수 6" xfId="0"/>
    <cellStyle name="자리수 6 2" xfId="0"/>
    <cellStyle name="자리수 6 3" xfId="0"/>
    <cellStyle name="자리수 6 4" xfId="0"/>
    <cellStyle name="자리수 6 5" xfId="0"/>
    <cellStyle name="자리수 6 6" xfId="0"/>
    <cellStyle name="자리수 7" xfId="0"/>
    <cellStyle name="자리수 7 2" xfId="0"/>
    <cellStyle name="자리수 7 3" xfId="0"/>
    <cellStyle name="자리수 7 4" xfId="0"/>
    <cellStyle name="자리수 7 5" xfId="0"/>
    <cellStyle name="자리수 7 6" xfId="0"/>
    <cellStyle name="자리수 8" xfId="0"/>
    <cellStyle name="자리수 8 2" xfId="0"/>
    <cellStyle name="자리수 8 3" xfId="0"/>
    <cellStyle name="자리수 8 4" xfId="0"/>
    <cellStyle name="자리수 8 5" xfId="0"/>
    <cellStyle name="자리수 8 6" xfId="0"/>
    <cellStyle name="자리수 9" xfId="0"/>
    <cellStyle name="자리수 9 2" xfId="0"/>
    <cellStyle name="자리수 9 3" xfId="0"/>
    <cellStyle name="자리수 9 4" xfId="0"/>
    <cellStyle name="자리수 9 5" xfId="0"/>
    <cellStyle name="자리수 9 6" xfId="0"/>
    <cellStyle name="자리수0" xfId="0"/>
    <cellStyle name="자리수0 10" xfId="0"/>
    <cellStyle name="자리수0 10 2" xfId="0"/>
    <cellStyle name="자리수0 10 3" xfId="0"/>
    <cellStyle name="자리수0 10 4" xfId="0"/>
    <cellStyle name="자리수0 10 5" xfId="0"/>
    <cellStyle name="자리수0 10 6" xfId="0"/>
    <cellStyle name="자리수0 11" xfId="0"/>
    <cellStyle name="자리수0 11 2" xfId="0"/>
    <cellStyle name="자리수0 11 3" xfId="0"/>
    <cellStyle name="자리수0 11 4" xfId="0"/>
    <cellStyle name="자리수0 11 5" xfId="0"/>
    <cellStyle name="자리수0 11 6" xfId="0"/>
    <cellStyle name="자리수0 12" xfId="0"/>
    <cellStyle name="자리수0 13" xfId="0"/>
    <cellStyle name="자리수0 14" xfId="0"/>
    <cellStyle name="자리수0 15" xfId="0"/>
    <cellStyle name="자리수0 16" xfId="0"/>
    <cellStyle name="자리수0 17" xfId="0"/>
    <cellStyle name="자리수0 2" xfId="0"/>
    <cellStyle name="자리수0 2 10" xfId="0"/>
    <cellStyle name="자리수0 2 11" xfId="0"/>
    <cellStyle name="자리수0 2 12" xfId="0"/>
    <cellStyle name="자리수0 2 13" xfId="0"/>
    <cellStyle name="자리수0 2 2" xfId="0"/>
    <cellStyle name="자리수0 2 2 2" xfId="0"/>
    <cellStyle name="자리수0 2 2 3" xfId="0"/>
    <cellStyle name="자리수0 2 2 4" xfId="0"/>
    <cellStyle name="자리수0 2 2 5" xfId="0"/>
    <cellStyle name="자리수0 2 2 6" xfId="0"/>
    <cellStyle name="자리수0 2 3" xfId="0"/>
    <cellStyle name="자리수0 2 3 2" xfId="0"/>
    <cellStyle name="자리수0 2 3 3" xfId="0"/>
    <cellStyle name="자리수0 2 3 4" xfId="0"/>
    <cellStyle name="자리수0 2 3 5" xfId="0"/>
    <cellStyle name="자리수0 2 3 6" xfId="0"/>
    <cellStyle name="자리수0 2 4" xfId="0"/>
    <cellStyle name="자리수0 2 4 2" xfId="0"/>
    <cellStyle name="자리수0 2 4 3" xfId="0"/>
    <cellStyle name="자리수0 2 4 4" xfId="0"/>
    <cellStyle name="자리수0 2 4 5" xfId="0"/>
    <cellStyle name="자리수0 2 4 6" xfId="0"/>
    <cellStyle name="자리수0 2 5" xfId="0"/>
    <cellStyle name="자리수0 2 5 2" xfId="0"/>
    <cellStyle name="자리수0 2 5 3" xfId="0"/>
    <cellStyle name="자리수0 2 5 4" xfId="0"/>
    <cellStyle name="자리수0 2 5 5" xfId="0"/>
    <cellStyle name="자리수0 2 5 6" xfId="0"/>
    <cellStyle name="자리수0 2 6" xfId="0"/>
    <cellStyle name="자리수0 2 6 2" xfId="0"/>
    <cellStyle name="자리수0 2 6 3" xfId="0"/>
    <cellStyle name="자리수0 2 6 4" xfId="0"/>
    <cellStyle name="자리수0 2 6 5" xfId="0"/>
    <cellStyle name="자리수0 2 6 6" xfId="0"/>
    <cellStyle name="자리수0 2 7" xfId="0"/>
    <cellStyle name="자리수0 2 7 2" xfId="0"/>
    <cellStyle name="자리수0 2 7 3" xfId="0"/>
    <cellStyle name="자리수0 2 7 4" xfId="0"/>
    <cellStyle name="자리수0 2 7 5" xfId="0"/>
    <cellStyle name="자리수0 2 7 6" xfId="0"/>
    <cellStyle name="자리수0 2 8" xfId="0"/>
    <cellStyle name="자리수0 2 8 2" xfId="0"/>
    <cellStyle name="자리수0 2 8 3" xfId="0"/>
    <cellStyle name="자리수0 2 8 4" xfId="0"/>
    <cellStyle name="자리수0 2 8 5" xfId="0"/>
    <cellStyle name="자리수0 2 8 6" xfId="0"/>
    <cellStyle name="자리수0 2 9" xfId="0"/>
    <cellStyle name="자리수0 2_Sheet2" xfId="0"/>
    <cellStyle name="자리수0 3" xfId="0"/>
    <cellStyle name="자리수0 3 2" xfId="0"/>
    <cellStyle name="자리수0 3 3" xfId="0"/>
    <cellStyle name="자리수0 3 4" xfId="0"/>
    <cellStyle name="자리수0 3 5" xfId="0"/>
    <cellStyle name="자리수0 3 6" xfId="0"/>
    <cellStyle name="자리수0 4" xfId="0"/>
    <cellStyle name="자리수0 4 2" xfId="0"/>
    <cellStyle name="자리수0 4 3" xfId="0"/>
    <cellStyle name="자리수0 4 4" xfId="0"/>
    <cellStyle name="자리수0 4 5" xfId="0"/>
    <cellStyle name="자리수0 4 6" xfId="0"/>
    <cellStyle name="자리수0 5" xfId="0"/>
    <cellStyle name="자리수0 5 2" xfId="0"/>
    <cellStyle name="자리수0 5 3" xfId="0"/>
    <cellStyle name="자리수0 5 4" xfId="0"/>
    <cellStyle name="자리수0 5 5" xfId="0"/>
    <cellStyle name="자리수0 5 6" xfId="0"/>
    <cellStyle name="자리수0 6" xfId="0"/>
    <cellStyle name="자리수0 6 2" xfId="0"/>
    <cellStyle name="자리수0 6 3" xfId="0"/>
    <cellStyle name="자리수0 6 4" xfId="0"/>
    <cellStyle name="자리수0 6 5" xfId="0"/>
    <cellStyle name="자리수0 6 6" xfId="0"/>
    <cellStyle name="자리수0 7" xfId="0"/>
    <cellStyle name="자리수0 7 2" xfId="0"/>
    <cellStyle name="자리수0 7 3" xfId="0"/>
    <cellStyle name="자리수0 7 4" xfId="0"/>
    <cellStyle name="자리수0 7 5" xfId="0"/>
    <cellStyle name="자리수0 7 6" xfId="0"/>
    <cellStyle name="자리수0 8" xfId="0"/>
    <cellStyle name="자리수0 8 2" xfId="0"/>
    <cellStyle name="자리수0 8 3" xfId="0"/>
    <cellStyle name="자리수0 8 4" xfId="0"/>
    <cellStyle name="자리수0 8 5" xfId="0"/>
    <cellStyle name="자리수0 8 6" xfId="0"/>
    <cellStyle name="자리수0 9" xfId="0"/>
    <cellStyle name="자리수0 9 2" xfId="0"/>
    <cellStyle name="자리수0 9 3" xfId="0"/>
    <cellStyle name="자리수0 9 4" xfId="0"/>
    <cellStyle name="자리수0 9 5" xfId="0"/>
    <cellStyle name="자리수0 9 6" xfId="0"/>
    <cellStyle name="자리수0_Sheet2" xfId="0"/>
    <cellStyle name="자리수_Sheet2" xfId="0"/>
    <cellStyle name="제목 1 2" xfId="0"/>
    <cellStyle name="제목 1 2 10" xfId="0"/>
    <cellStyle name="제목 1 2 10 2" xfId="0"/>
    <cellStyle name="제목 1 2 10 3" xfId="0"/>
    <cellStyle name="제목 1 2 10 4" xfId="0"/>
    <cellStyle name="제목 1 2 10 5" xfId="0"/>
    <cellStyle name="제목 1 2 10 6" xfId="0"/>
    <cellStyle name="제목 1 2 11" xfId="0"/>
    <cellStyle name="제목 1 2 11 2" xfId="0"/>
    <cellStyle name="제목 1 2 11 3" xfId="0"/>
    <cellStyle name="제목 1 2 11 4" xfId="0"/>
    <cellStyle name="제목 1 2 11 5" xfId="0"/>
    <cellStyle name="제목 1 2 11 6" xfId="0"/>
    <cellStyle name="제목 1 2 12" xfId="0"/>
    <cellStyle name="제목 1 2 12 2" xfId="0"/>
    <cellStyle name="제목 1 2 12 3" xfId="0"/>
    <cellStyle name="제목 1 2 12 4" xfId="0"/>
    <cellStyle name="제목 1 2 12 5" xfId="0"/>
    <cellStyle name="제목 1 2 12 6" xfId="0"/>
    <cellStyle name="제목 1 2 13" xfId="0"/>
    <cellStyle name="제목 1 2 14" xfId="0"/>
    <cellStyle name="제목 1 2 15" xfId="0"/>
    <cellStyle name="제목 1 2 16" xfId="0"/>
    <cellStyle name="제목 1 2 17" xfId="0"/>
    <cellStyle name="제목 1 2 18" xfId="0"/>
    <cellStyle name="제목 1 2 2" xfId="0"/>
    <cellStyle name="제목 1 2 2 10" xfId="0"/>
    <cellStyle name="제목 1 2 2 10 2" xfId="0"/>
    <cellStyle name="제목 1 2 2 10 3" xfId="0"/>
    <cellStyle name="제목 1 2 2 10 4" xfId="0"/>
    <cellStyle name="제목 1 2 2 10 5" xfId="0"/>
    <cellStyle name="제목 1 2 2 10 6" xfId="0"/>
    <cellStyle name="제목 1 2 2 11" xfId="0"/>
    <cellStyle name="제목 1 2 2 11 2" xfId="0"/>
    <cellStyle name="제목 1 2 2 11 3" xfId="0"/>
    <cellStyle name="제목 1 2 2 11 4" xfId="0"/>
    <cellStyle name="제목 1 2 2 11 5" xfId="0"/>
    <cellStyle name="제목 1 2 2 11 6" xfId="0"/>
    <cellStyle name="제목 1 2 2 12" xfId="0"/>
    <cellStyle name="제목 1 2 2 13" xfId="0"/>
    <cellStyle name="제목 1 2 2 14" xfId="0"/>
    <cellStyle name="제목 1 2 2 15" xfId="0"/>
    <cellStyle name="제목 1 2 2 16" xfId="0"/>
    <cellStyle name="제목 1 2 2 17" xfId="0"/>
    <cellStyle name="제목 1 2 2 18" xfId="0"/>
    <cellStyle name="제목 1 2 2 2" xfId="0"/>
    <cellStyle name="제목 1 2 2 2 10" xfId="0"/>
    <cellStyle name="제목 1 2 2 2 11" xfId="0"/>
    <cellStyle name="제목 1 2 2 2 12" xfId="0"/>
    <cellStyle name="제목 1 2 2 2 13" xfId="0"/>
    <cellStyle name="제목 1 2 2 2 2" xfId="0"/>
    <cellStyle name="제목 1 2 2 2 2 2" xfId="0"/>
    <cellStyle name="제목 1 2 2 2 2 3" xfId="0"/>
    <cellStyle name="제목 1 2 2 2 2 4" xfId="0"/>
    <cellStyle name="제목 1 2 2 2 2 5" xfId="0"/>
    <cellStyle name="제목 1 2 2 2 2 6" xfId="0"/>
    <cellStyle name="제목 1 2 2 2 3" xfId="0"/>
    <cellStyle name="제목 1 2 2 2 3 2" xfId="0"/>
    <cellStyle name="제목 1 2 2 2 3 3" xfId="0"/>
    <cellStyle name="제목 1 2 2 2 3 4" xfId="0"/>
    <cellStyle name="제목 1 2 2 2 3 5" xfId="0"/>
    <cellStyle name="제목 1 2 2 2 3 6" xfId="0"/>
    <cellStyle name="제목 1 2 2 2 4" xfId="0"/>
    <cellStyle name="제목 1 2 2 2 4 2" xfId="0"/>
    <cellStyle name="제목 1 2 2 2 4 3" xfId="0"/>
    <cellStyle name="제목 1 2 2 2 4 4" xfId="0"/>
    <cellStyle name="제목 1 2 2 2 4 5" xfId="0"/>
    <cellStyle name="제목 1 2 2 2 4 6" xfId="0"/>
    <cellStyle name="제목 1 2 2 2 5" xfId="0"/>
    <cellStyle name="제목 1 2 2 2 5 2" xfId="0"/>
    <cellStyle name="제목 1 2 2 2 5 3" xfId="0"/>
    <cellStyle name="제목 1 2 2 2 5 4" xfId="0"/>
    <cellStyle name="제목 1 2 2 2 5 5" xfId="0"/>
    <cellStyle name="제목 1 2 2 2 5 6" xfId="0"/>
    <cellStyle name="제목 1 2 2 2 6" xfId="0"/>
    <cellStyle name="제목 1 2 2 2 6 2" xfId="0"/>
    <cellStyle name="제목 1 2 2 2 6 3" xfId="0"/>
    <cellStyle name="제목 1 2 2 2 6 4" xfId="0"/>
    <cellStyle name="제목 1 2 2 2 6 5" xfId="0"/>
    <cellStyle name="제목 1 2 2 2 6 6" xfId="0"/>
    <cellStyle name="제목 1 2 2 2 7" xfId="0"/>
    <cellStyle name="제목 1 2 2 2 7 2" xfId="0"/>
    <cellStyle name="제목 1 2 2 2 7 3" xfId="0"/>
    <cellStyle name="제목 1 2 2 2 7 4" xfId="0"/>
    <cellStyle name="제목 1 2 2 2 7 5" xfId="0"/>
    <cellStyle name="제목 1 2 2 2 7 6" xfId="0"/>
    <cellStyle name="제목 1 2 2 2 8" xfId="0"/>
    <cellStyle name="제목 1 2 2 2 8 2" xfId="0"/>
    <cellStyle name="제목 1 2 2 2 8 3" xfId="0"/>
    <cellStyle name="제목 1 2 2 2 8 4" xfId="0"/>
    <cellStyle name="제목 1 2 2 2 8 5" xfId="0"/>
    <cellStyle name="제목 1 2 2 2 8 6" xfId="0"/>
    <cellStyle name="제목 1 2 2 2 9" xfId="0"/>
    <cellStyle name="제목 1 2 2 2_Sheet2" xfId="0"/>
    <cellStyle name="제목 1 2 2 3" xfId="0"/>
    <cellStyle name="제목 1 2 2 3 2" xfId="0"/>
    <cellStyle name="제목 1 2 2 3 3" xfId="0"/>
    <cellStyle name="제목 1 2 2 3 4" xfId="0"/>
    <cellStyle name="제목 1 2 2 3 5" xfId="0"/>
    <cellStyle name="제목 1 2 2 3 6" xfId="0"/>
    <cellStyle name="제목 1 2 2 4" xfId="0"/>
    <cellStyle name="제목 1 2 2 4 2" xfId="0"/>
    <cellStyle name="제목 1 2 2 4 3" xfId="0"/>
    <cellStyle name="제목 1 2 2 4 4" xfId="0"/>
    <cellStyle name="제목 1 2 2 4 5" xfId="0"/>
    <cellStyle name="제목 1 2 2 4 6" xfId="0"/>
    <cellStyle name="제목 1 2 2 5" xfId="0"/>
    <cellStyle name="제목 1 2 2 5 2" xfId="0"/>
    <cellStyle name="제목 1 2 2 5 3" xfId="0"/>
    <cellStyle name="제목 1 2 2 5 4" xfId="0"/>
    <cellStyle name="제목 1 2 2 5 5" xfId="0"/>
    <cellStyle name="제목 1 2 2 5 6" xfId="0"/>
    <cellStyle name="제목 1 2 2 6" xfId="0"/>
    <cellStyle name="제목 1 2 2 6 2" xfId="0"/>
    <cellStyle name="제목 1 2 2 6 3" xfId="0"/>
    <cellStyle name="제목 1 2 2 6 4" xfId="0"/>
    <cellStyle name="제목 1 2 2 6 5" xfId="0"/>
    <cellStyle name="제목 1 2 2 6 6" xfId="0"/>
    <cellStyle name="제목 1 2 2 7" xfId="0"/>
    <cellStyle name="제목 1 2 2 7 2" xfId="0"/>
    <cellStyle name="제목 1 2 2 7 3" xfId="0"/>
    <cellStyle name="제목 1 2 2 7 4" xfId="0"/>
    <cellStyle name="제목 1 2 2 7 5" xfId="0"/>
    <cellStyle name="제목 1 2 2 7 6" xfId="0"/>
    <cellStyle name="제목 1 2 2 8" xfId="0"/>
    <cellStyle name="제목 1 2 2 8 2" xfId="0"/>
    <cellStyle name="제목 1 2 2 8 3" xfId="0"/>
    <cellStyle name="제목 1 2 2 8 4" xfId="0"/>
    <cellStyle name="제목 1 2 2 8 5" xfId="0"/>
    <cellStyle name="제목 1 2 2 8 6" xfId="0"/>
    <cellStyle name="제목 1 2 2 9" xfId="0"/>
    <cellStyle name="제목 1 2 2 9 2" xfId="0"/>
    <cellStyle name="제목 1 2 2 9 3" xfId="0"/>
    <cellStyle name="제목 1 2 2 9 4" xfId="0"/>
    <cellStyle name="제목 1 2 2 9 5" xfId="0"/>
    <cellStyle name="제목 1 2 2 9 6" xfId="0"/>
    <cellStyle name="제목 1 2 2_Sheet2" xfId="0"/>
    <cellStyle name="제목 1 2 3" xfId="0"/>
    <cellStyle name="제목 1 2 3 10" xfId="0"/>
    <cellStyle name="제목 1 2 3 11" xfId="0"/>
    <cellStyle name="제목 1 2 3 12" xfId="0"/>
    <cellStyle name="제목 1 2 3 13" xfId="0"/>
    <cellStyle name="제목 1 2 3 14" xfId="0"/>
    <cellStyle name="제목 1 2 3 2" xfId="0"/>
    <cellStyle name="제목 1 2 3 2 2" xfId="0"/>
    <cellStyle name="제목 1 2 3 2 3" xfId="0"/>
    <cellStyle name="제목 1 2 3 2 4" xfId="0"/>
    <cellStyle name="제목 1 2 3 2 5" xfId="0"/>
    <cellStyle name="제목 1 2 3 2 6" xfId="0"/>
    <cellStyle name="제목 1 2 3 3" xfId="0"/>
    <cellStyle name="제목 1 2 3 3 2" xfId="0"/>
    <cellStyle name="제목 1 2 3 3 3" xfId="0"/>
    <cellStyle name="제목 1 2 3 3 4" xfId="0"/>
    <cellStyle name="제목 1 2 3 3 5" xfId="0"/>
    <cellStyle name="제목 1 2 3 3 6" xfId="0"/>
    <cellStyle name="제목 1 2 3 4" xfId="0"/>
    <cellStyle name="제목 1 2 3 4 2" xfId="0"/>
    <cellStyle name="제목 1 2 3 4 3" xfId="0"/>
    <cellStyle name="제목 1 2 3 4 4" xfId="0"/>
    <cellStyle name="제목 1 2 3 4 5" xfId="0"/>
    <cellStyle name="제목 1 2 3 4 6" xfId="0"/>
    <cellStyle name="제목 1 2 3 5" xfId="0"/>
    <cellStyle name="제목 1 2 3 5 2" xfId="0"/>
    <cellStyle name="제목 1 2 3 5 3" xfId="0"/>
    <cellStyle name="제목 1 2 3 5 4" xfId="0"/>
    <cellStyle name="제목 1 2 3 5 5" xfId="0"/>
    <cellStyle name="제목 1 2 3 5 6" xfId="0"/>
    <cellStyle name="제목 1 2 3 6" xfId="0"/>
    <cellStyle name="제목 1 2 3 6 2" xfId="0"/>
    <cellStyle name="제목 1 2 3 6 3" xfId="0"/>
    <cellStyle name="제목 1 2 3 6 4" xfId="0"/>
    <cellStyle name="제목 1 2 3 6 5" xfId="0"/>
    <cellStyle name="제목 1 2 3 6 6" xfId="0"/>
    <cellStyle name="제목 1 2 3 7" xfId="0"/>
    <cellStyle name="제목 1 2 3 7 2" xfId="0"/>
    <cellStyle name="제목 1 2 3 7 3" xfId="0"/>
    <cellStyle name="제목 1 2 3 7 4" xfId="0"/>
    <cellStyle name="제목 1 2 3 7 5" xfId="0"/>
    <cellStyle name="제목 1 2 3 7 6" xfId="0"/>
    <cellStyle name="제목 1 2 3 8" xfId="0"/>
    <cellStyle name="제목 1 2 3 8 2" xfId="0"/>
    <cellStyle name="제목 1 2 3 8 3" xfId="0"/>
    <cellStyle name="제목 1 2 3 8 4" xfId="0"/>
    <cellStyle name="제목 1 2 3 8 5" xfId="0"/>
    <cellStyle name="제목 1 2 3 8 6" xfId="0"/>
    <cellStyle name="제목 1 2 3 9" xfId="0"/>
    <cellStyle name="제목 1 2 3_Sheet2" xfId="0"/>
    <cellStyle name="제목 1 2 4" xfId="0"/>
    <cellStyle name="제목 1 2 4 2" xfId="0"/>
    <cellStyle name="제목 1 2 4 3" xfId="0"/>
    <cellStyle name="제목 1 2 4 4" xfId="0"/>
    <cellStyle name="제목 1 2 4 5" xfId="0"/>
    <cellStyle name="제목 1 2 4 6" xfId="0"/>
    <cellStyle name="제목 1 2 4 7" xfId="0"/>
    <cellStyle name="제목 1 2 5" xfId="0"/>
    <cellStyle name="제목 1 2 5 2" xfId="0"/>
    <cellStyle name="제목 1 2 5 3" xfId="0"/>
    <cellStyle name="제목 1 2 5 4" xfId="0"/>
    <cellStyle name="제목 1 2 5 5" xfId="0"/>
    <cellStyle name="제목 1 2 5 6" xfId="0"/>
    <cellStyle name="제목 1 2 5 7" xfId="0"/>
    <cellStyle name="제목 1 2 6" xfId="0"/>
    <cellStyle name="제목 1 2 6 2" xfId="0"/>
    <cellStyle name="제목 1 2 6 2 2" xfId="0"/>
    <cellStyle name="제목 1 2 6 3" xfId="0"/>
    <cellStyle name="제목 1 2 6 3 2" xfId="0"/>
    <cellStyle name="제목 1 2 6 4" xfId="0"/>
    <cellStyle name="제목 1 2 6 5" xfId="0"/>
    <cellStyle name="제목 1 2 6 6" xfId="0"/>
    <cellStyle name="제목 1 2 6 7" xfId="0"/>
    <cellStyle name="제목 1 2 7" xfId="0"/>
    <cellStyle name="제목 1 2 7 2" xfId="0"/>
    <cellStyle name="제목 1 2 7 3" xfId="0"/>
    <cellStyle name="제목 1 2 7 4" xfId="0"/>
    <cellStyle name="제목 1 2 7 5" xfId="0"/>
    <cellStyle name="제목 1 2 7 6" xfId="0"/>
    <cellStyle name="제목 1 2 7 7" xfId="0"/>
    <cellStyle name="제목 1 2 8" xfId="0"/>
    <cellStyle name="제목 1 2 8 2" xfId="0"/>
    <cellStyle name="제목 1 2 8 3" xfId="0"/>
    <cellStyle name="제목 1 2 8 4" xfId="0"/>
    <cellStyle name="제목 1 2 8 5" xfId="0"/>
    <cellStyle name="제목 1 2 8 6" xfId="0"/>
    <cellStyle name="제목 1 2 9" xfId="0"/>
    <cellStyle name="제목 1 2 9 2" xfId="0"/>
    <cellStyle name="제목 1 2 9 3" xfId="0"/>
    <cellStyle name="제목 1 2 9 4" xfId="0"/>
    <cellStyle name="제목 1 2 9 5" xfId="0"/>
    <cellStyle name="제목 1 2 9 6" xfId="0"/>
    <cellStyle name="제목 1 2_(안성)-(공판도매분사)_월별수지예산" xfId="0"/>
    <cellStyle name="제목 1 3" xfId="0"/>
    <cellStyle name="제목 1 3 10" xfId="0"/>
    <cellStyle name="제목 1 3 10 2" xfId="0"/>
    <cellStyle name="제목 1 3 10 3" xfId="0"/>
    <cellStyle name="제목 1 3 10 4" xfId="0"/>
    <cellStyle name="제목 1 3 10 5" xfId="0"/>
    <cellStyle name="제목 1 3 10 6" xfId="0"/>
    <cellStyle name="제목 1 3 11" xfId="0"/>
    <cellStyle name="제목 1 3 11 2" xfId="0"/>
    <cellStyle name="제목 1 3 11 3" xfId="0"/>
    <cellStyle name="제목 1 3 11 4" xfId="0"/>
    <cellStyle name="제목 1 3 11 5" xfId="0"/>
    <cellStyle name="제목 1 3 11 6" xfId="0"/>
    <cellStyle name="제목 1 3 12" xfId="0"/>
    <cellStyle name="제목 1 3 13" xfId="0"/>
    <cellStyle name="제목 1 3 14" xfId="0"/>
    <cellStyle name="제목 1 3 15" xfId="0"/>
    <cellStyle name="제목 1 3 16" xfId="0"/>
    <cellStyle name="제목 1 3 17" xfId="0"/>
    <cellStyle name="제목 1 3 2" xfId="0"/>
    <cellStyle name="제목 1 3 2 10" xfId="0"/>
    <cellStyle name="제목 1 3 2 11" xfId="0"/>
    <cellStyle name="제목 1 3 2 12" xfId="0"/>
    <cellStyle name="제목 1 3 2 13" xfId="0"/>
    <cellStyle name="제목 1 3 2 14" xfId="0"/>
    <cellStyle name="제목 1 3 2 2" xfId="0"/>
    <cellStyle name="제목 1 3 2 2 2" xfId="0"/>
    <cellStyle name="제목 1 3 2 2 3" xfId="0"/>
    <cellStyle name="제목 1 3 2 2 4" xfId="0"/>
    <cellStyle name="제목 1 3 2 2 5" xfId="0"/>
    <cellStyle name="제목 1 3 2 2 6" xfId="0"/>
    <cellStyle name="제목 1 3 2 3" xfId="0"/>
    <cellStyle name="제목 1 3 2 3 2" xfId="0"/>
    <cellStyle name="제목 1 3 2 3 3" xfId="0"/>
    <cellStyle name="제목 1 3 2 3 4" xfId="0"/>
    <cellStyle name="제목 1 3 2 3 5" xfId="0"/>
    <cellStyle name="제목 1 3 2 3 6" xfId="0"/>
    <cellStyle name="제목 1 3 2 4" xfId="0"/>
    <cellStyle name="제목 1 3 2 4 2" xfId="0"/>
    <cellStyle name="제목 1 3 2 4 3" xfId="0"/>
    <cellStyle name="제목 1 3 2 4 4" xfId="0"/>
    <cellStyle name="제목 1 3 2 4 5" xfId="0"/>
    <cellStyle name="제목 1 3 2 4 6" xfId="0"/>
    <cellStyle name="제목 1 3 2 5" xfId="0"/>
    <cellStyle name="제목 1 3 2 5 2" xfId="0"/>
    <cellStyle name="제목 1 3 2 5 3" xfId="0"/>
    <cellStyle name="제목 1 3 2 5 4" xfId="0"/>
    <cellStyle name="제목 1 3 2 5 5" xfId="0"/>
    <cellStyle name="제목 1 3 2 5 6" xfId="0"/>
    <cellStyle name="제목 1 3 2 6" xfId="0"/>
    <cellStyle name="제목 1 3 2 6 2" xfId="0"/>
    <cellStyle name="제목 1 3 2 6 3" xfId="0"/>
    <cellStyle name="제목 1 3 2 6 4" xfId="0"/>
    <cellStyle name="제목 1 3 2 6 5" xfId="0"/>
    <cellStyle name="제목 1 3 2 6 6" xfId="0"/>
    <cellStyle name="제목 1 3 2 7" xfId="0"/>
    <cellStyle name="제목 1 3 2 7 2" xfId="0"/>
    <cellStyle name="제목 1 3 2 7 3" xfId="0"/>
    <cellStyle name="제목 1 3 2 7 4" xfId="0"/>
    <cellStyle name="제목 1 3 2 7 5" xfId="0"/>
    <cellStyle name="제목 1 3 2 7 6" xfId="0"/>
    <cellStyle name="제목 1 3 2 8" xfId="0"/>
    <cellStyle name="제목 1 3 2 8 2" xfId="0"/>
    <cellStyle name="제목 1 3 2 8 3" xfId="0"/>
    <cellStyle name="제목 1 3 2 8 4" xfId="0"/>
    <cellStyle name="제목 1 3 2 8 5" xfId="0"/>
    <cellStyle name="제목 1 3 2 8 6" xfId="0"/>
    <cellStyle name="제목 1 3 2 9" xfId="0"/>
    <cellStyle name="제목 1 3 2_Sheet2" xfId="0"/>
    <cellStyle name="제목 1 3 3" xfId="0"/>
    <cellStyle name="제목 1 3 3 2" xfId="0"/>
    <cellStyle name="제목 1 3 3 3" xfId="0"/>
    <cellStyle name="제목 1 3 3 4" xfId="0"/>
    <cellStyle name="제목 1 3 3 5" xfId="0"/>
    <cellStyle name="제목 1 3 3 6" xfId="0"/>
    <cellStyle name="제목 1 3 3 7" xfId="0"/>
    <cellStyle name="제목 1 3 4" xfId="0"/>
    <cellStyle name="제목 1 3 4 2" xfId="0"/>
    <cellStyle name="제목 1 3 4 3" xfId="0"/>
    <cellStyle name="제목 1 3 4 4" xfId="0"/>
    <cellStyle name="제목 1 3 4 5" xfId="0"/>
    <cellStyle name="제목 1 3 4 6" xfId="0"/>
    <cellStyle name="제목 1 3 4 7" xfId="0"/>
    <cellStyle name="제목 1 3 5" xfId="0"/>
    <cellStyle name="제목 1 3 5 2" xfId="0"/>
    <cellStyle name="제목 1 3 5 3" xfId="0"/>
    <cellStyle name="제목 1 3 5 4" xfId="0"/>
    <cellStyle name="제목 1 3 5 5" xfId="0"/>
    <cellStyle name="제목 1 3 5 6" xfId="0"/>
    <cellStyle name="제목 1 3 5 7" xfId="0"/>
    <cellStyle name="제목 1 3 6" xfId="0"/>
    <cellStyle name="제목 1 3 6 2" xfId="0"/>
    <cellStyle name="제목 1 3 6 2 2" xfId="0"/>
    <cellStyle name="제목 1 3 6 3" xfId="0"/>
    <cellStyle name="제목 1 3 6 4" xfId="0"/>
    <cellStyle name="제목 1 3 6 5" xfId="0"/>
    <cellStyle name="제목 1 3 6 6" xfId="0"/>
    <cellStyle name="제목 1 3 6 7" xfId="0"/>
    <cellStyle name="제목 1 3 7" xfId="0"/>
    <cellStyle name="제목 1 3 7 2" xfId="0"/>
    <cellStyle name="제목 1 3 7 3" xfId="0"/>
    <cellStyle name="제목 1 3 7 4" xfId="0"/>
    <cellStyle name="제목 1 3 7 5" xfId="0"/>
    <cellStyle name="제목 1 3 7 6" xfId="0"/>
    <cellStyle name="제목 1 3 7 7" xfId="0"/>
    <cellStyle name="제목 1 3 8" xfId="0"/>
    <cellStyle name="제목 1 3 8 2" xfId="0"/>
    <cellStyle name="제목 1 3 8 3" xfId="0"/>
    <cellStyle name="제목 1 3 8 4" xfId="0"/>
    <cellStyle name="제목 1 3 8 5" xfId="0"/>
    <cellStyle name="제목 1 3 8 6" xfId="0"/>
    <cellStyle name="제목 1 3 9" xfId="0"/>
    <cellStyle name="제목 1 3 9 2" xfId="0"/>
    <cellStyle name="제목 1 3 9 3" xfId="0"/>
    <cellStyle name="제목 1 3 9 4" xfId="0"/>
    <cellStyle name="제목 1 3 9 5" xfId="0"/>
    <cellStyle name="제목 1 3 9 6" xfId="0"/>
    <cellStyle name="제목 1 3_(안성)-(공판도매분사)_월별수지예산" xfId="0"/>
    <cellStyle name="제목 1 4" xfId="0"/>
    <cellStyle name="제목 1 4 2" xfId="0"/>
    <cellStyle name="제목 1 4 2 2" xfId="0"/>
    <cellStyle name="제목 1 4 3" xfId="0"/>
    <cellStyle name="제목 1 4 3 2" xfId="0"/>
    <cellStyle name="제목 1 4 4" xfId="0"/>
    <cellStyle name="제목 1 4 4 2" xfId="0"/>
    <cellStyle name="제목 1 4 5" xfId="0"/>
    <cellStyle name="제목 1 4 5 2" xfId="0"/>
    <cellStyle name="제목 1 4 6" xfId="0"/>
    <cellStyle name="제목 1 4 7" xfId="0"/>
    <cellStyle name="제목 1 4_(안성)-(공판도매분사)_월별수지예산" xfId="0"/>
    <cellStyle name="제목 1 5" xfId="0"/>
    <cellStyle name="제목 1 5 2" xfId="0"/>
    <cellStyle name="제목 1 5 2 2" xfId="0"/>
    <cellStyle name="제목 1 5 3" xfId="0"/>
    <cellStyle name="제목 1 5 3 2" xfId="0"/>
    <cellStyle name="제목 1 5 4" xfId="0"/>
    <cellStyle name="제목 1 5 4 2" xfId="0"/>
    <cellStyle name="제목 1 5 5" xfId="0"/>
    <cellStyle name="제목 1 5 5 2" xfId="0"/>
    <cellStyle name="제목 1 5 6" xfId="0"/>
    <cellStyle name="제목 1 5 7" xfId="0"/>
    <cellStyle name="제목 1 5_(안성)-(공판도매분사)_월별수지예산" xfId="0"/>
    <cellStyle name="제목 1 6" xfId="0"/>
    <cellStyle name="제목 1 6 2" xfId="0"/>
    <cellStyle name="제목 1 6 3" xfId="0"/>
    <cellStyle name="제목 1 6 4" xfId="0"/>
    <cellStyle name="제목 1 6 5" xfId="0"/>
    <cellStyle name="제목 1 6 6" xfId="0"/>
    <cellStyle name="제목 1 6 7" xfId="0"/>
    <cellStyle name="제목 1 7" xfId="0"/>
    <cellStyle name="제목 1 7 2" xfId="0"/>
    <cellStyle name="제목 1 7 3" xfId="0"/>
    <cellStyle name="제목 1 7 4" xfId="0"/>
    <cellStyle name="제목 1 7 5" xfId="0"/>
    <cellStyle name="제목 1 7 6" xfId="0"/>
    <cellStyle name="제목 1(中)" xfId="0"/>
    <cellStyle name="제목 1(左)" xfId="0"/>
    <cellStyle name="제목 10" xfId="0"/>
    <cellStyle name="제목 10 2" xfId="0"/>
    <cellStyle name="제목 10 3" xfId="0"/>
    <cellStyle name="제목 10 4" xfId="0"/>
    <cellStyle name="제목 10 5" xfId="0"/>
    <cellStyle name="제목 10 6" xfId="0"/>
    <cellStyle name="제목 2 2" xfId="0"/>
    <cellStyle name="제목 2 2 10" xfId="0"/>
    <cellStyle name="제목 2 2 10 2" xfId="0"/>
    <cellStyle name="제목 2 2 10 3" xfId="0"/>
    <cellStyle name="제목 2 2 10 4" xfId="0"/>
    <cellStyle name="제목 2 2 10 5" xfId="0"/>
    <cellStyle name="제목 2 2 10 6" xfId="0"/>
    <cellStyle name="제목 2 2 11" xfId="0"/>
    <cellStyle name="제목 2 2 11 2" xfId="0"/>
    <cellStyle name="제목 2 2 11 3" xfId="0"/>
    <cellStyle name="제목 2 2 11 4" xfId="0"/>
    <cellStyle name="제목 2 2 11 5" xfId="0"/>
    <cellStyle name="제목 2 2 11 6" xfId="0"/>
    <cellStyle name="제목 2 2 12" xfId="0"/>
    <cellStyle name="제목 2 2 12 2" xfId="0"/>
    <cellStyle name="제목 2 2 12 3" xfId="0"/>
    <cellStyle name="제목 2 2 12 4" xfId="0"/>
    <cellStyle name="제목 2 2 12 5" xfId="0"/>
    <cellStyle name="제목 2 2 12 6" xfId="0"/>
    <cellStyle name="제목 2 2 13" xfId="0"/>
    <cellStyle name="제목 2 2 14" xfId="0"/>
    <cellStyle name="제목 2 2 15" xfId="0"/>
    <cellStyle name="제목 2 2 16" xfId="0"/>
    <cellStyle name="제목 2 2 17" xfId="0"/>
    <cellStyle name="제목 2 2 18" xfId="0"/>
    <cellStyle name="제목 2 2 2" xfId="0"/>
    <cellStyle name="제목 2 2 2 10" xfId="0"/>
    <cellStyle name="제목 2 2 2 10 2" xfId="0"/>
    <cellStyle name="제목 2 2 2 10 3" xfId="0"/>
    <cellStyle name="제목 2 2 2 10 4" xfId="0"/>
    <cellStyle name="제목 2 2 2 10 5" xfId="0"/>
    <cellStyle name="제목 2 2 2 10 6" xfId="0"/>
    <cellStyle name="제목 2 2 2 11" xfId="0"/>
    <cellStyle name="제목 2 2 2 11 2" xfId="0"/>
    <cellStyle name="제목 2 2 2 11 3" xfId="0"/>
    <cellStyle name="제목 2 2 2 11 4" xfId="0"/>
    <cellStyle name="제목 2 2 2 11 5" xfId="0"/>
    <cellStyle name="제목 2 2 2 11 6" xfId="0"/>
    <cellStyle name="제목 2 2 2 12" xfId="0"/>
    <cellStyle name="제목 2 2 2 13" xfId="0"/>
    <cellStyle name="제목 2 2 2 14" xfId="0"/>
    <cellStyle name="제목 2 2 2 15" xfId="0"/>
    <cellStyle name="제목 2 2 2 16" xfId="0"/>
    <cellStyle name="제목 2 2 2 17" xfId="0"/>
    <cellStyle name="제목 2 2 2 18" xfId="0"/>
    <cellStyle name="제목 2 2 2 2" xfId="0"/>
    <cellStyle name="제목 2 2 2 2 10" xfId="0"/>
    <cellStyle name="제목 2 2 2 2 11" xfId="0"/>
    <cellStyle name="제목 2 2 2 2 12" xfId="0"/>
    <cellStyle name="제목 2 2 2 2 13" xfId="0"/>
    <cellStyle name="제목 2 2 2 2 2" xfId="0"/>
    <cellStyle name="제목 2 2 2 2 2 2" xfId="0"/>
    <cellStyle name="제목 2 2 2 2 2 3" xfId="0"/>
    <cellStyle name="제목 2 2 2 2 2 4" xfId="0"/>
    <cellStyle name="제목 2 2 2 2 2 5" xfId="0"/>
    <cellStyle name="제목 2 2 2 2 2 6" xfId="0"/>
    <cellStyle name="제목 2 2 2 2 3" xfId="0"/>
    <cellStyle name="제목 2 2 2 2 3 2" xfId="0"/>
    <cellStyle name="제목 2 2 2 2 3 3" xfId="0"/>
    <cellStyle name="제목 2 2 2 2 3 4" xfId="0"/>
    <cellStyle name="제목 2 2 2 2 3 5" xfId="0"/>
    <cellStyle name="제목 2 2 2 2 3 6" xfId="0"/>
    <cellStyle name="제목 2 2 2 2 4" xfId="0"/>
    <cellStyle name="제목 2 2 2 2 4 2" xfId="0"/>
    <cellStyle name="제목 2 2 2 2 4 3" xfId="0"/>
    <cellStyle name="제목 2 2 2 2 4 4" xfId="0"/>
    <cellStyle name="제목 2 2 2 2 4 5" xfId="0"/>
    <cellStyle name="제목 2 2 2 2 4 6" xfId="0"/>
    <cellStyle name="제목 2 2 2 2 5" xfId="0"/>
    <cellStyle name="제목 2 2 2 2 5 2" xfId="0"/>
    <cellStyle name="제목 2 2 2 2 5 3" xfId="0"/>
    <cellStyle name="제목 2 2 2 2 5 4" xfId="0"/>
    <cellStyle name="제목 2 2 2 2 5 5" xfId="0"/>
    <cellStyle name="제목 2 2 2 2 5 6" xfId="0"/>
    <cellStyle name="제목 2 2 2 2 6" xfId="0"/>
    <cellStyle name="제목 2 2 2 2 6 2" xfId="0"/>
    <cellStyle name="제목 2 2 2 2 6 3" xfId="0"/>
    <cellStyle name="제목 2 2 2 2 6 4" xfId="0"/>
    <cellStyle name="제목 2 2 2 2 6 5" xfId="0"/>
    <cellStyle name="제목 2 2 2 2 6 6" xfId="0"/>
    <cellStyle name="제목 2 2 2 2 7" xfId="0"/>
    <cellStyle name="제목 2 2 2 2 7 2" xfId="0"/>
    <cellStyle name="제목 2 2 2 2 7 3" xfId="0"/>
    <cellStyle name="제목 2 2 2 2 7 4" xfId="0"/>
    <cellStyle name="제목 2 2 2 2 7 5" xfId="0"/>
    <cellStyle name="제목 2 2 2 2 7 6" xfId="0"/>
    <cellStyle name="제목 2 2 2 2 8" xfId="0"/>
    <cellStyle name="제목 2 2 2 2 8 2" xfId="0"/>
    <cellStyle name="제목 2 2 2 2 8 3" xfId="0"/>
    <cellStyle name="제목 2 2 2 2 8 4" xfId="0"/>
    <cellStyle name="제목 2 2 2 2 8 5" xfId="0"/>
    <cellStyle name="제목 2 2 2 2 8 6" xfId="0"/>
    <cellStyle name="제목 2 2 2 2 9" xfId="0"/>
    <cellStyle name="제목 2 2 2 2_Sheet2" xfId="0"/>
    <cellStyle name="제목 2 2 2 3" xfId="0"/>
    <cellStyle name="제목 2 2 2 3 2" xfId="0"/>
    <cellStyle name="제목 2 2 2 3 3" xfId="0"/>
    <cellStyle name="제목 2 2 2 3 4" xfId="0"/>
    <cellStyle name="제목 2 2 2 3 5" xfId="0"/>
    <cellStyle name="제목 2 2 2 3 6" xfId="0"/>
    <cellStyle name="제목 2 2 2 4" xfId="0"/>
    <cellStyle name="제목 2 2 2 4 2" xfId="0"/>
    <cellStyle name="제목 2 2 2 4 3" xfId="0"/>
    <cellStyle name="제목 2 2 2 4 4" xfId="0"/>
    <cellStyle name="제목 2 2 2 4 5" xfId="0"/>
    <cellStyle name="제목 2 2 2 4 6" xfId="0"/>
    <cellStyle name="제목 2 2 2 5" xfId="0"/>
    <cellStyle name="제목 2 2 2 5 2" xfId="0"/>
    <cellStyle name="제목 2 2 2 5 3" xfId="0"/>
    <cellStyle name="제목 2 2 2 5 4" xfId="0"/>
    <cellStyle name="제목 2 2 2 5 5" xfId="0"/>
    <cellStyle name="제목 2 2 2 5 6" xfId="0"/>
    <cellStyle name="제목 2 2 2 6" xfId="0"/>
    <cellStyle name="제목 2 2 2 6 2" xfId="0"/>
    <cellStyle name="제목 2 2 2 6 3" xfId="0"/>
    <cellStyle name="제목 2 2 2 6 4" xfId="0"/>
    <cellStyle name="제목 2 2 2 6 5" xfId="0"/>
    <cellStyle name="제목 2 2 2 6 6" xfId="0"/>
    <cellStyle name="제목 2 2 2 7" xfId="0"/>
    <cellStyle name="제목 2 2 2 7 2" xfId="0"/>
    <cellStyle name="제목 2 2 2 7 3" xfId="0"/>
    <cellStyle name="제목 2 2 2 7 4" xfId="0"/>
    <cellStyle name="제목 2 2 2 7 5" xfId="0"/>
    <cellStyle name="제목 2 2 2 7 6" xfId="0"/>
    <cellStyle name="제목 2 2 2 8" xfId="0"/>
    <cellStyle name="제목 2 2 2 8 2" xfId="0"/>
    <cellStyle name="제목 2 2 2 8 3" xfId="0"/>
    <cellStyle name="제목 2 2 2 8 4" xfId="0"/>
    <cellStyle name="제목 2 2 2 8 5" xfId="0"/>
    <cellStyle name="제목 2 2 2 8 6" xfId="0"/>
    <cellStyle name="제목 2 2 2 9" xfId="0"/>
    <cellStyle name="제목 2 2 2 9 2" xfId="0"/>
    <cellStyle name="제목 2 2 2 9 3" xfId="0"/>
    <cellStyle name="제목 2 2 2 9 4" xfId="0"/>
    <cellStyle name="제목 2 2 2 9 5" xfId="0"/>
    <cellStyle name="제목 2 2 2 9 6" xfId="0"/>
    <cellStyle name="제목 2 2 2_Sheet2" xfId="0"/>
    <cellStyle name="제목 2 2 3" xfId="0"/>
    <cellStyle name="제목 2 2 3 10" xfId="0"/>
    <cellStyle name="제목 2 2 3 11" xfId="0"/>
    <cellStyle name="제목 2 2 3 12" xfId="0"/>
    <cellStyle name="제목 2 2 3 13" xfId="0"/>
    <cellStyle name="제목 2 2 3 14" xfId="0"/>
    <cellStyle name="제목 2 2 3 2" xfId="0"/>
    <cellStyle name="제목 2 2 3 2 2" xfId="0"/>
    <cellStyle name="제목 2 2 3 2 3" xfId="0"/>
    <cellStyle name="제목 2 2 3 2 4" xfId="0"/>
    <cellStyle name="제목 2 2 3 2 5" xfId="0"/>
    <cellStyle name="제목 2 2 3 2 6" xfId="0"/>
    <cellStyle name="제목 2 2 3 3" xfId="0"/>
    <cellStyle name="제목 2 2 3 3 2" xfId="0"/>
    <cellStyle name="제목 2 2 3 3 3" xfId="0"/>
    <cellStyle name="제목 2 2 3 3 4" xfId="0"/>
    <cellStyle name="제목 2 2 3 3 5" xfId="0"/>
    <cellStyle name="제목 2 2 3 3 6" xfId="0"/>
    <cellStyle name="제목 2 2 3 4" xfId="0"/>
    <cellStyle name="제목 2 2 3 4 2" xfId="0"/>
    <cellStyle name="제목 2 2 3 4 3" xfId="0"/>
    <cellStyle name="제목 2 2 3 4 4" xfId="0"/>
    <cellStyle name="제목 2 2 3 4 5" xfId="0"/>
    <cellStyle name="제목 2 2 3 4 6" xfId="0"/>
    <cellStyle name="제목 2 2 3 5" xfId="0"/>
    <cellStyle name="제목 2 2 3 5 2" xfId="0"/>
    <cellStyle name="제목 2 2 3 5 3" xfId="0"/>
    <cellStyle name="제목 2 2 3 5 4" xfId="0"/>
    <cellStyle name="제목 2 2 3 5 5" xfId="0"/>
    <cellStyle name="제목 2 2 3 5 6" xfId="0"/>
    <cellStyle name="제목 2 2 3 6" xfId="0"/>
    <cellStyle name="제목 2 2 3 6 2" xfId="0"/>
    <cellStyle name="제목 2 2 3 6 3" xfId="0"/>
    <cellStyle name="제목 2 2 3 6 4" xfId="0"/>
    <cellStyle name="제목 2 2 3 6 5" xfId="0"/>
    <cellStyle name="제목 2 2 3 6 6" xfId="0"/>
    <cellStyle name="제목 2 2 3 7" xfId="0"/>
    <cellStyle name="제목 2 2 3 7 2" xfId="0"/>
    <cellStyle name="제목 2 2 3 7 3" xfId="0"/>
    <cellStyle name="제목 2 2 3 7 4" xfId="0"/>
    <cellStyle name="제목 2 2 3 7 5" xfId="0"/>
    <cellStyle name="제목 2 2 3 7 6" xfId="0"/>
    <cellStyle name="제목 2 2 3 8" xfId="0"/>
    <cellStyle name="제목 2 2 3 8 2" xfId="0"/>
    <cellStyle name="제목 2 2 3 8 3" xfId="0"/>
    <cellStyle name="제목 2 2 3 8 4" xfId="0"/>
    <cellStyle name="제목 2 2 3 8 5" xfId="0"/>
    <cellStyle name="제목 2 2 3 8 6" xfId="0"/>
    <cellStyle name="제목 2 2 3 9" xfId="0"/>
    <cellStyle name="제목 2 2 3_Sheet2" xfId="0"/>
    <cellStyle name="제목 2 2 4" xfId="0"/>
    <cellStyle name="제목 2 2 4 2" xfId="0"/>
    <cellStyle name="제목 2 2 4 3" xfId="0"/>
    <cellStyle name="제목 2 2 4 4" xfId="0"/>
    <cellStyle name="제목 2 2 4 5" xfId="0"/>
    <cellStyle name="제목 2 2 4 6" xfId="0"/>
    <cellStyle name="제목 2 2 4 7" xfId="0"/>
    <cellStyle name="제목 2 2 5" xfId="0"/>
    <cellStyle name="제목 2 2 5 2" xfId="0"/>
    <cellStyle name="제목 2 2 5 3" xfId="0"/>
    <cellStyle name="제목 2 2 5 4" xfId="0"/>
    <cellStyle name="제목 2 2 5 5" xfId="0"/>
    <cellStyle name="제목 2 2 5 6" xfId="0"/>
    <cellStyle name="제목 2 2 5 7" xfId="0"/>
    <cellStyle name="제목 2 2 6" xfId="0"/>
    <cellStyle name="제목 2 2 6 2" xfId="0"/>
    <cellStyle name="제목 2 2 6 2 2" xfId="0"/>
    <cellStyle name="제목 2 2 6 3" xfId="0"/>
    <cellStyle name="제목 2 2 6 3 2" xfId="0"/>
    <cellStyle name="제목 2 2 6 4" xfId="0"/>
    <cellStyle name="제목 2 2 6 5" xfId="0"/>
    <cellStyle name="제목 2 2 6 6" xfId="0"/>
    <cellStyle name="제목 2 2 6 7" xfId="0"/>
    <cellStyle name="제목 2 2 7" xfId="0"/>
    <cellStyle name="제목 2 2 7 2" xfId="0"/>
    <cellStyle name="제목 2 2 7 3" xfId="0"/>
    <cellStyle name="제목 2 2 7 4" xfId="0"/>
    <cellStyle name="제목 2 2 7 5" xfId="0"/>
    <cellStyle name="제목 2 2 7 6" xfId="0"/>
    <cellStyle name="제목 2 2 7 7" xfId="0"/>
    <cellStyle name="제목 2 2 8" xfId="0"/>
    <cellStyle name="제목 2 2 8 2" xfId="0"/>
    <cellStyle name="제목 2 2 8 3" xfId="0"/>
    <cellStyle name="제목 2 2 8 4" xfId="0"/>
    <cellStyle name="제목 2 2 8 5" xfId="0"/>
    <cellStyle name="제목 2 2 8 6" xfId="0"/>
    <cellStyle name="제목 2 2 8 7" xfId="0"/>
    <cellStyle name="제목 2 2 9" xfId="0"/>
    <cellStyle name="제목 2 2 9 2" xfId="0"/>
    <cellStyle name="제목 2 2 9 3" xfId="0"/>
    <cellStyle name="제목 2 2 9 4" xfId="0"/>
    <cellStyle name="제목 2 2 9 5" xfId="0"/>
    <cellStyle name="제목 2 2 9 6" xfId="0"/>
    <cellStyle name="제목 2 2_(안성)-(공판도매분사)_월별수지예산" xfId="0"/>
    <cellStyle name="제목 2 3" xfId="0"/>
    <cellStyle name="제목 2 3 10" xfId="0"/>
    <cellStyle name="제목 2 3 10 2" xfId="0"/>
    <cellStyle name="제목 2 3 10 3" xfId="0"/>
    <cellStyle name="제목 2 3 10 4" xfId="0"/>
    <cellStyle name="제목 2 3 10 5" xfId="0"/>
    <cellStyle name="제목 2 3 10 6" xfId="0"/>
    <cellStyle name="제목 2 3 11" xfId="0"/>
    <cellStyle name="제목 2 3 11 2" xfId="0"/>
    <cellStyle name="제목 2 3 11 3" xfId="0"/>
    <cellStyle name="제목 2 3 11 4" xfId="0"/>
    <cellStyle name="제목 2 3 11 5" xfId="0"/>
    <cellStyle name="제목 2 3 11 6" xfId="0"/>
    <cellStyle name="제목 2 3 12" xfId="0"/>
    <cellStyle name="제목 2 3 13" xfId="0"/>
    <cellStyle name="제목 2 3 14" xfId="0"/>
    <cellStyle name="제목 2 3 15" xfId="0"/>
    <cellStyle name="제목 2 3 16" xfId="0"/>
    <cellStyle name="제목 2 3 17" xfId="0"/>
    <cellStyle name="제목 2 3 2" xfId="0"/>
    <cellStyle name="제목 2 3 2 10" xfId="0"/>
    <cellStyle name="제목 2 3 2 11" xfId="0"/>
    <cellStyle name="제목 2 3 2 12" xfId="0"/>
    <cellStyle name="제목 2 3 2 13" xfId="0"/>
    <cellStyle name="제목 2 3 2 14" xfId="0"/>
    <cellStyle name="제목 2 3 2 2" xfId="0"/>
    <cellStyle name="제목 2 3 2 2 2" xfId="0"/>
    <cellStyle name="제목 2 3 2 2 3" xfId="0"/>
    <cellStyle name="제목 2 3 2 2 4" xfId="0"/>
    <cellStyle name="제목 2 3 2 2 5" xfId="0"/>
    <cellStyle name="제목 2 3 2 2 6" xfId="0"/>
    <cellStyle name="제목 2 3 2 3" xfId="0"/>
    <cellStyle name="제목 2 3 2 3 2" xfId="0"/>
    <cellStyle name="제목 2 3 2 3 3" xfId="0"/>
    <cellStyle name="제목 2 3 2 3 4" xfId="0"/>
    <cellStyle name="제목 2 3 2 3 5" xfId="0"/>
    <cellStyle name="제목 2 3 2 3 6" xfId="0"/>
    <cellStyle name="제목 2 3 2 4" xfId="0"/>
    <cellStyle name="제목 2 3 2 4 2" xfId="0"/>
    <cellStyle name="제목 2 3 2 4 3" xfId="0"/>
    <cellStyle name="제목 2 3 2 4 4" xfId="0"/>
    <cellStyle name="제목 2 3 2 4 5" xfId="0"/>
    <cellStyle name="제목 2 3 2 4 6" xfId="0"/>
    <cellStyle name="제목 2 3 2 5" xfId="0"/>
    <cellStyle name="제목 2 3 2 5 2" xfId="0"/>
    <cellStyle name="제목 2 3 2 5 3" xfId="0"/>
    <cellStyle name="제목 2 3 2 5 4" xfId="0"/>
    <cellStyle name="제목 2 3 2 5 5" xfId="0"/>
    <cellStyle name="제목 2 3 2 5 6" xfId="0"/>
    <cellStyle name="제목 2 3 2 6" xfId="0"/>
    <cellStyle name="제목 2 3 2 6 2" xfId="0"/>
    <cellStyle name="제목 2 3 2 6 3" xfId="0"/>
    <cellStyle name="제목 2 3 2 6 4" xfId="0"/>
    <cellStyle name="제목 2 3 2 6 5" xfId="0"/>
    <cellStyle name="제목 2 3 2 6 6" xfId="0"/>
    <cellStyle name="제목 2 3 2 7" xfId="0"/>
    <cellStyle name="제목 2 3 2 7 2" xfId="0"/>
    <cellStyle name="제목 2 3 2 7 3" xfId="0"/>
    <cellStyle name="제목 2 3 2 7 4" xfId="0"/>
    <cellStyle name="제목 2 3 2 7 5" xfId="0"/>
    <cellStyle name="제목 2 3 2 7 6" xfId="0"/>
    <cellStyle name="제목 2 3 2 8" xfId="0"/>
    <cellStyle name="제목 2 3 2 8 2" xfId="0"/>
    <cellStyle name="제목 2 3 2 8 3" xfId="0"/>
    <cellStyle name="제목 2 3 2 8 4" xfId="0"/>
    <cellStyle name="제목 2 3 2 8 5" xfId="0"/>
    <cellStyle name="제목 2 3 2 8 6" xfId="0"/>
    <cellStyle name="제목 2 3 2 9" xfId="0"/>
    <cellStyle name="제목 2 3 2_Sheet2" xfId="0"/>
    <cellStyle name="제목 2 3 3" xfId="0"/>
    <cellStyle name="제목 2 3 3 2" xfId="0"/>
    <cellStyle name="제목 2 3 3 3" xfId="0"/>
    <cellStyle name="제목 2 3 3 4" xfId="0"/>
    <cellStyle name="제목 2 3 3 5" xfId="0"/>
    <cellStyle name="제목 2 3 3 6" xfId="0"/>
    <cellStyle name="제목 2 3 3 7" xfId="0"/>
    <cellStyle name="제목 2 3 4" xfId="0"/>
    <cellStyle name="제목 2 3 4 2" xfId="0"/>
    <cellStyle name="제목 2 3 4 3" xfId="0"/>
    <cellStyle name="제목 2 3 4 4" xfId="0"/>
    <cellStyle name="제목 2 3 4 5" xfId="0"/>
    <cellStyle name="제목 2 3 4 6" xfId="0"/>
    <cellStyle name="제목 2 3 4 7" xfId="0"/>
    <cellStyle name="제목 2 3 5" xfId="0"/>
    <cellStyle name="제목 2 3 5 2" xfId="0"/>
    <cellStyle name="제목 2 3 5 3" xfId="0"/>
    <cellStyle name="제목 2 3 5 4" xfId="0"/>
    <cellStyle name="제목 2 3 5 5" xfId="0"/>
    <cellStyle name="제목 2 3 5 6" xfId="0"/>
    <cellStyle name="제목 2 3 5 7" xfId="0"/>
    <cellStyle name="제목 2 3 6" xfId="0"/>
    <cellStyle name="제목 2 3 6 2" xfId="0"/>
    <cellStyle name="제목 2 3 6 2 2" xfId="0"/>
    <cellStyle name="제목 2 3 6 3" xfId="0"/>
    <cellStyle name="제목 2 3 6 4" xfId="0"/>
    <cellStyle name="제목 2 3 6 5" xfId="0"/>
    <cellStyle name="제목 2 3 6 6" xfId="0"/>
    <cellStyle name="제목 2 3 6 7" xfId="0"/>
    <cellStyle name="제목 2 3 7" xfId="0"/>
    <cellStyle name="제목 2 3 7 2" xfId="0"/>
    <cellStyle name="제목 2 3 7 3" xfId="0"/>
    <cellStyle name="제목 2 3 7 4" xfId="0"/>
    <cellStyle name="제목 2 3 7 5" xfId="0"/>
    <cellStyle name="제목 2 3 7 6" xfId="0"/>
    <cellStyle name="제목 2 3 7 7" xfId="0"/>
    <cellStyle name="제목 2 3 8" xfId="0"/>
    <cellStyle name="제목 2 3 8 2" xfId="0"/>
    <cellStyle name="제목 2 3 8 3" xfId="0"/>
    <cellStyle name="제목 2 3 8 4" xfId="0"/>
    <cellStyle name="제목 2 3 8 5" xfId="0"/>
    <cellStyle name="제목 2 3 8 6" xfId="0"/>
    <cellStyle name="제목 2 3 9" xfId="0"/>
    <cellStyle name="제목 2 3 9 2" xfId="0"/>
    <cellStyle name="제목 2 3 9 3" xfId="0"/>
    <cellStyle name="제목 2 3 9 4" xfId="0"/>
    <cellStyle name="제목 2 3 9 5" xfId="0"/>
    <cellStyle name="제목 2 3 9 6" xfId="0"/>
    <cellStyle name="제목 2 3_(안성)-(공판도매분사)_월별수지예산" xfId="0"/>
    <cellStyle name="제목 2 4" xfId="0"/>
    <cellStyle name="제목 2 4 2" xfId="0"/>
    <cellStyle name="제목 2 4 2 2" xfId="0"/>
    <cellStyle name="제목 2 4 3" xfId="0"/>
    <cellStyle name="제목 2 4 3 2" xfId="0"/>
    <cellStyle name="제목 2 4 4" xfId="0"/>
    <cellStyle name="제목 2 4 4 2" xfId="0"/>
    <cellStyle name="제목 2 4 5" xfId="0"/>
    <cellStyle name="제목 2 4 5 2" xfId="0"/>
    <cellStyle name="제목 2 4 6" xfId="0"/>
    <cellStyle name="제목 2 4 7" xfId="0"/>
    <cellStyle name="제목 2 4_(안성)-(공판도매분사)_월별수지예산" xfId="0"/>
    <cellStyle name="제목 2 5" xfId="0"/>
    <cellStyle name="제목 2 5 2" xfId="0"/>
    <cellStyle name="제목 2 5 2 2" xfId="0"/>
    <cellStyle name="제목 2 5 3" xfId="0"/>
    <cellStyle name="제목 2 5 3 2" xfId="0"/>
    <cellStyle name="제목 2 5 4" xfId="0"/>
    <cellStyle name="제목 2 5 4 2" xfId="0"/>
    <cellStyle name="제목 2 5 5" xfId="0"/>
    <cellStyle name="제목 2 5 5 2" xfId="0"/>
    <cellStyle name="제목 2 5 6" xfId="0"/>
    <cellStyle name="제목 2 5 7" xfId="0"/>
    <cellStyle name="제목 2 5_(안성)-(공판도매분사)_월별수지예산" xfId="0"/>
    <cellStyle name="제목 2 6" xfId="0"/>
    <cellStyle name="제목 2 6 2" xfId="0"/>
    <cellStyle name="제목 2 6 3" xfId="0"/>
    <cellStyle name="제목 2 6 4" xfId="0"/>
    <cellStyle name="제목 2 6 5" xfId="0"/>
    <cellStyle name="제목 2 6 6" xfId="0"/>
    <cellStyle name="제목 2 6 7" xfId="0"/>
    <cellStyle name="제목 2 7" xfId="0"/>
    <cellStyle name="제목 2 7 2" xfId="0"/>
    <cellStyle name="제목 2 7 3" xfId="0"/>
    <cellStyle name="제목 2 7 4" xfId="0"/>
    <cellStyle name="제목 2 7 5" xfId="0"/>
    <cellStyle name="제목 2 7 6" xfId="0"/>
    <cellStyle name="제목 3 2" xfId="0"/>
    <cellStyle name="제목 3 2 10" xfId="0"/>
    <cellStyle name="제목 3 2 10 2" xfId="0"/>
    <cellStyle name="제목 3 2 10 3" xfId="0"/>
    <cellStyle name="제목 3 2 10 4" xfId="0"/>
    <cellStyle name="제목 3 2 10 5" xfId="0"/>
    <cellStyle name="제목 3 2 10 6" xfId="0"/>
    <cellStyle name="제목 3 2 10 7" xfId="0"/>
    <cellStyle name="제목 3 2 11" xfId="0"/>
    <cellStyle name="제목 3 2 11 2" xfId="0"/>
    <cellStyle name="제목 3 2 11 3" xfId="0"/>
    <cellStyle name="제목 3 2 11 4" xfId="0"/>
    <cellStyle name="제목 3 2 11 5" xfId="0"/>
    <cellStyle name="제목 3 2 11 6" xfId="0"/>
    <cellStyle name="제목 3 2 12" xfId="0"/>
    <cellStyle name="제목 3 2 12 2" xfId="0"/>
    <cellStyle name="제목 3 2 12 3" xfId="0"/>
    <cellStyle name="제목 3 2 12 4" xfId="0"/>
    <cellStyle name="제목 3 2 12 5" xfId="0"/>
    <cellStyle name="제목 3 2 12 6" xfId="0"/>
    <cellStyle name="제목 3 2 13" xfId="0"/>
    <cellStyle name="제목 3 2 14" xfId="0"/>
    <cellStyle name="제목 3 2 15" xfId="0"/>
    <cellStyle name="제목 3 2 16" xfId="0"/>
    <cellStyle name="제목 3 2 17" xfId="0"/>
    <cellStyle name="제목 3 2 18" xfId="0"/>
    <cellStyle name="제목 3 2 2" xfId="0"/>
    <cellStyle name="제목 3 2 2 10" xfId="0"/>
    <cellStyle name="제목 3 2 2 10 2" xfId="0"/>
    <cellStyle name="제목 3 2 2 10 3" xfId="0"/>
    <cellStyle name="제목 3 2 2 10 4" xfId="0"/>
    <cellStyle name="제목 3 2 2 10 5" xfId="0"/>
    <cellStyle name="제목 3 2 2 10 6" xfId="0"/>
    <cellStyle name="제목 3 2 2 11" xfId="0"/>
    <cellStyle name="제목 3 2 2 11 2" xfId="0"/>
    <cellStyle name="제목 3 2 2 11 3" xfId="0"/>
    <cellStyle name="제목 3 2 2 11 4" xfId="0"/>
    <cellStyle name="제목 3 2 2 11 5" xfId="0"/>
    <cellStyle name="제목 3 2 2 11 6" xfId="0"/>
    <cellStyle name="제목 3 2 2 12" xfId="0"/>
    <cellStyle name="제목 3 2 2 13" xfId="0"/>
    <cellStyle name="제목 3 2 2 14" xfId="0"/>
    <cellStyle name="제목 3 2 2 15" xfId="0"/>
    <cellStyle name="제목 3 2 2 16" xfId="0"/>
    <cellStyle name="제목 3 2 2 17" xfId="0"/>
    <cellStyle name="제목 3 2 2 18" xfId="0"/>
    <cellStyle name="제목 3 2 2 2" xfId="0"/>
    <cellStyle name="제목 3 2 2 2 10" xfId="0"/>
    <cellStyle name="제목 3 2 2 2 11" xfId="0"/>
    <cellStyle name="제목 3 2 2 2 12" xfId="0"/>
    <cellStyle name="제목 3 2 2 2 13" xfId="0"/>
    <cellStyle name="제목 3 2 2 2 14" xfId="0"/>
    <cellStyle name="제목 3 2 2 2 2" xfId="0"/>
    <cellStyle name="제목 3 2 2 2 2 2" xfId="0"/>
    <cellStyle name="제목 3 2 2 2 2 2 2" xfId="0"/>
    <cellStyle name="제목 3 2 2 2 2 3" xfId="0"/>
    <cellStyle name="제목 3 2 2 2 2 4" xfId="0"/>
    <cellStyle name="제목 3 2 2 2 2 5" xfId="0"/>
    <cellStyle name="제목 3 2 2 2 2 6" xfId="0"/>
    <cellStyle name="제목 3 2 2 2 2 7" xfId="0"/>
    <cellStyle name="제목 3 2 2 2 3" xfId="0"/>
    <cellStyle name="제목 3 2 2 2 3 2" xfId="0"/>
    <cellStyle name="제목 3 2 2 2 3 3" xfId="0"/>
    <cellStyle name="제목 3 2 2 2 3 4" xfId="0"/>
    <cellStyle name="제목 3 2 2 2 3 5" xfId="0"/>
    <cellStyle name="제목 3 2 2 2 3 6" xfId="0"/>
    <cellStyle name="제목 3 2 2 2 3 7" xfId="0"/>
    <cellStyle name="제목 3 2 2 2 4" xfId="0"/>
    <cellStyle name="제목 3 2 2 2 4 2" xfId="0"/>
    <cellStyle name="제목 3 2 2 2 4 3" xfId="0"/>
    <cellStyle name="제목 3 2 2 2 4 4" xfId="0"/>
    <cellStyle name="제목 3 2 2 2 4 5" xfId="0"/>
    <cellStyle name="제목 3 2 2 2 4 6" xfId="0"/>
    <cellStyle name="제목 3 2 2 2 5" xfId="0"/>
    <cellStyle name="제목 3 2 2 2 5 2" xfId="0"/>
    <cellStyle name="제목 3 2 2 2 5 3" xfId="0"/>
    <cellStyle name="제목 3 2 2 2 5 4" xfId="0"/>
    <cellStyle name="제목 3 2 2 2 5 5" xfId="0"/>
    <cellStyle name="제목 3 2 2 2 5 6" xfId="0"/>
    <cellStyle name="제목 3 2 2 2 6" xfId="0"/>
    <cellStyle name="제목 3 2 2 2 6 2" xfId="0"/>
    <cellStyle name="제목 3 2 2 2 6 3" xfId="0"/>
    <cellStyle name="제목 3 2 2 2 6 4" xfId="0"/>
    <cellStyle name="제목 3 2 2 2 6 5" xfId="0"/>
    <cellStyle name="제목 3 2 2 2 6 6" xfId="0"/>
    <cellStyle name="제목 3 2 2 2 7" xfId="0"/>
    <cellStyle name="제목 3 2 2 2 7 2" xfId="0"/>
    <cellStyle name="제목 3 2 2 2 7 3" xfId="0"/>
    <cellStyle name="제목 3 2 2 2 7 4" xfId="0"/>
    <cellStyle name="제목 3 2 2 2 7 5" xfId="0"/>
    <cellStyle name="제목 3 2 2 2 7 6" xfId="0"/>
    <cellStyle name="제목 3 2 2 2 8" xfId="0"/>
    <cellStyle name="제목 3 2 2 2 8 2" xfId="0"/>
    <cellStyle name="제목 3 2 2 2 8 3" xfId="0"/>
    <cellStyle name="제목 3 2 2 2 8 4" xfId="0"/>
    <cellStyle name="제목 3 2 2 2 8 5" xfId="0"/>
    <cellStyle name="제목 3 2 2 2 8 6" xfId="0"/>
    <cellStyle name="제목 3 2 2 2 9" xfId="0"/>
    <cellStyle name="제목 3 2 2 2_Sheet2" xfId="0"/>
    <cellStyle name="제목 3 2 2 3" xfId="0"/>
    <cellStyle name="제목 3 2 2 3 2" xfId="0"/>
    <cellStyle name="제목 3 2 2 3 2 2" xfId="0"/>
    <cellStyle name="제목 3 2 2 3 3" xfId="0"/>
    <cellStyle name="제목 3 2 2 3 4" xfId="0"/>
    <cellStyle name="제목 3 2 2 3 5" xfId="0"/>
    <cellStyle name="제목 3 2 2 3 6" xfId="0"/>
    <cellStyle name="제목 3 2 2 3 7" xfId="0"/>
    <cellStyle name="제목 3 2 2 4" xfId="0"/>
    <cellStyle name="제목 3 2 2 4 2" xfId="0"/>
    <cellStyle name="제목 3 2 2 4 3" xfId="0"/>
    <cellStyle name="제목 3 2 2 4 4" xfId="0"/>
    <cellStyle name="제목 3 2 2 4 5" xfId="0"/>
    <cellStyle name="제목 3 2 2 4 6" xfId="0"/>
    <cellStyle name="제목 3 2 2 4 7" xfId="0"/>
    <cellStyle name="제목 3 2 2 5" xfId="0"/>
    <cellStyle name="제목 3 2 2 5 2" xfId="0"/>
    <cellStyle name="제목 3 2 2 5 3" xfId="0"/>
    <cellStyle name="제목 3 2 2 5 4" xfId="0"/>
    <cellStyle name="제목 3 2 2 5 5" xfId="0"/>
    <cellStyle name="제목 3 2 2 5 6" xfId="0"/>
    <cellStyle name="제목 3 2 2 6" xfId="0"/>
    <cellStyle name="제목 3 2 2 6 2" xfId="0"/>
    <cellStyle name="제목 3 2 2 6 3" xfId="0"/>
    <cellStyle name="제목 3 2 2 6 4" xfId="0"/>
    <cellStyle name="제목 3 2 2 6 5" xfId="0"/>
    <cellStyle name="제목 3 2 2 6 6" xfId="0"/>
    <cellStyle name="제목 3 2 2 7" xfId="0"/>
    <cellStyle name="제목 3 2 2 7 2" xfId="0"/>
    <cellStyle name="제목 3 2 2 7 3" xfId="0"/>
    <cellStyle name="제목 3 2 2 7 4" xfId="0"/>
    <cellStyle name="제목 3 2 2 7 5" xfId="0"/>
    <cellStyle name="제목 3 2 2 7 6" xfId="0"/>
    <cellStyle name="제목 3 2 2 8" xfId="0"/>
    <cellStyle name="제목 3 2 2 8 2" xfId="0"/>
    <cellStyle name="제목 3 2 2 8 3" xfId="0"/>
    <cellStyle name="제목 3 2 2 8 4" xfId="0"/>
    <cellStyle name="제목 3 2 2 8 5" xfId="0"/>
    <cellStyle name="제목 3 2 2 8 6" xfId="0"/>
    <cellStyle name="제목 3 2 2 9" xfId="0"/>
    <cellStyle name="제목 3 2 2 9 2" xfId="0"/>
    <cellStyle name="제목 3 2 2 9 3" xfId="0"/>
    <cellStyle name="제목 3 2 2 9 4" xfId="0"/>
    <cellStyle name="제목 3 2 2 9 5" xfId="0"/>
    <cellStyle name="제목 3 2 2 9 6" xfId="0"/>
    <cellStyle name="제목 3 2 2_Sheet2" xfId="0"/>
    <cellStyle name="제목 3 2 3" xfId="0"/>
    <cellStyle name="제목 3 2 3 10" xfId="0"/>
    <cellStyle name="제목 3 2 3 11" xfId="0"/>
    <cellStyle name="제목 3 2 3 12" xfId="0"/>
    <cellStyle name="제목 3 2 3 13" xfId="0"/>
    <cellStyle name="제목 3 2 3 14" xfId="0"/>
    <cellStyle name="제목 3 2 3 2" xfId="0"/>
    <cellStyle name="제목 3 2 3 2 2" xfId="0"/>
    <cellStyle name="제목 3 2 3 2 2 2" xfId="0"/>
    <cellStyle name="제목 3 2 3 2 2 3" xfId="0"/>
    <cellStyle name="제목 3 2 3 2 3" xfId="0"/>
    <cellStyle name="제목 3 2 3 2 3 2" xfId="0"/>
    <cellStyle name="제목 3 2 3 2 4" xfId="0"/>
    <cellStyle name="제목 3 2 3 2 5" xfId="0"/>
    <cellStyle name="제목 3 2 3 2 6" xfId="0"/>
    <cellStyle name="제목 3 2 3 2 7" xfId="0"/>
    <cellStyle name="제목 3 2 3 3" xfId="0"/>
    <cellStyle name="제목 3 2 3 3 2" xfId="0"/>
    <cellStyle name="제목 3 2 3 3 2 2" xfId="0"/>
    <cellStyle name="제목 3 2 3 3 3" xfId="0"/>
    <cellStyle name="제목 3 2 3 3 4" xfId="0"/>
    <cellStyle name="제목 3 2 3 3 5" xfId="0"/>
    <cellStyle name="제목 3 2 3 3 6" xfId="0"/>
    <cellStyle name="제목 3 2 3 3 7" xfId="0"/>
    <cellStyle name="제목 3 2 3 4" xfId="0"/>
    <cellStyle name="제목 3 2 3 4 2" xfId="0"/>
    <cellStyle name="제목 3 2 3 4 3" xfId="0"/>
    <cellStyle name="제목 3 2 3 4 4" xfId="0"/>
    <cellStyle name="제목 3 2 3 4 5" xfId="0"/>
    <cellStyle name="제목 3 2 3 4 6" xfId="0"/>
    <cellStyle name="제목 3 2 3 4 7" xfId="0"/>
    <cellStyle name="제목 3 2 3 5" xfId="0"/>
    <cellStyle name="제목 3 2 3 5 2" xfId="0"/>
    <cellStyle name="제목 3 2 3 5 3" xfId="0"/>
    <cellStyle name="제목 3 2 3 5 4" xfId="0"/>
    <cellStyle name="제목 3 2 3 5 5" xfId="0"/>
    <cellStyle name="제목 3 2 3 5 6" xfId="0"/>
    <cellStyle name="제목 3 2 3 6" xfId="0"/>
    <cellStyle name="제목 3 2 3 6 2" xfId="0"/>
    <cellStyle name="제목 3 2 3 6 3" xfId="0"/>
    <cellStyle name="제목 3 2 3 6 4" xfId="0"/>
    <cellStyle name="제목 3 2 3 6 5" xfId="0"/>
    <cellStyle name="제목 3 2 3 6 6" xfId="0"/>
    <cellStyle name="제목 3 2 3 7" xfId="0"/>
    <cellStyle name="제목 3 2 3 7 2" xfId="0"/>
    <cellStyle name="제목 3 2 3 7 3" xfId="0"/>
    <cellStyle name="제목 3 2 3 7 4" xfId="0"/>
    <cellStyle name="제목 3 2 3 7 5" xfId="0"/>
    <cellStyle name="제목 3 2 3 7 6" xfId="0"/>
    <cellStyle name="제목 3 2 3 8" xfId="0"/>
    <cellStyle name="제목 3 2 3 8 2" xfId="0"/>
    <cellStyle name="제목 3 2 3 8 3" xfId="0"/>
    <cellStyle name="제목 3 2 3 8 4" xfId="0"/>
    <cellStyle name="제목 3 2 3 8 5" xfId="0"/>
    <cellStyle name="제목 3 2 3 8 6" xfId="0"/>
    <cellStyle name="제목 3 2 3 9" xfId="0"/>
    <cellStyle name="제목 3 2 3_Sheet2" xfId="0"/>
    <cellStyle name="제목 3 2 4" xfId="0"/>
    <cellStyle name="제목 3 2 4 2" xfId="0"/>
    <cellStyle name="제목 3 2 4 2 2" xfId="0"/>
    <cellStyle name="제목 3 2 4 2 2 2" xfId="0"/>
    <cellStyle name="제목 3 2 4 2 3" xfId="0"/>
    <cellStyle name="제목 3 2 4 2 4" xfId="0"/>
    <cellStyle name="제목 3 2 4 3" xfId="0"/>
    <cellStyle name="제목 3 2 4 3 2" xfId="0"/>
    <cellStyle name="제목 3 2 4 3 3" xfId="0"/>
    <cellStyle name="제목 3 2 4 4" xfId="0"/>
    <cellStyle name="제목 3 2 4 4 2" xfId="0"/>
    <cellStyle name="제목 3 2 4 5" xfId="0"/>
    <cellStyle name="제목 3 2 4 6" xfId="0"/>
    <cellStyle name="제목 3 2 4 7" xfId="0"/>
    <cellStyle name="제목 3 2 5" xfId="0"/>
    <cellStyle name="제목 3 2 5 2" xfId="0"/>
    <cellStyle name="제목 3 2 5 2 2" xfId="0"/>
    <cellStyle name="제목 3 2 5 2 2 2" xfId="0"/>
    <cellStyle name="제목 3 2 5 2 3" xfId="0"/>
    <cellStyle name="제목 3 2 5 2 4" xfId="0"/>
    <cellStyle name="제목 3 2 5 3" xfId="0"/>
    <cellStyle name="제목 3 2 5 3 2" xfId="0"/>
    <cellStyle name="제목 3 2 5 3 3" xfId="0"/>
    <cellStyle name="제목 3 2 5 4" xfId="0"/>
    <cellStyle name="제목 3 2 5 4 2" xfId="0"/>
    <cellStyle name="제목 3 2 5 5" xfId="0"/>
    <cellStyle name="제목 3 2 5 6" xfId="0"/>
    <cellStyle name="제목 3 2 5 7" xfId="0"/>
    <cellStyle name="제목 3 2 6" xfId="0"/>
    <cellStyle name="제목 3 2 6 2" xfId="0"/>
    <cellStyle name="제목 3 2 6 2 2" xfId="0"/>
    <cellStyle name="제목 3 2 6 2 2 2" xfId="0"/>
    <cellStyle name="제목 3 2 6 2 2 2 2" xfId="0"/>
    <cellStyle name="제목 3 2 6 2 2 3" xfId="0"/>
    <cellStyle name="제목 3 2 6 2 3" xfId="0"/>
    <cellStyle name="제목 3 2 6 2 3 2" xfId="0"/>
    <cellStyle name="제목 3 2 6 2 4" xfId="0"/>
    <cellStyle name="제목 3 2 6 2 5" xfId="0"/>
    <cellStyle name="제목 3 2 6 3" xfId="0"/>
    <cellStyle name="제목 3 2 6 3 2" xfId="0"/>
    <cellStyle name="제목 3 2 6 3 2 2" xfId="0"/>
    <cellStyle name="제목 3 2 6 3 2 2 2" xfId="0"/>
    <cellStyle name="제목 3 2 6 3 2 3" xfId="0"/>
    <cellStyle name="제목 3 2 6 3 3" xfId="0"/>
    <cellStyle name="제목 3 2 6 3 3 2" xfId="0"/>
    <cellStyle name="제목 3 2 6 3 4" xfId="0"/>
    <cellStyle name="제목 3 2 6 3 5" xfId="0"/>
    <cellStyle name="제목 3 2 6 4" xfId="0"/>
    <cellStyle name="제목 3 2 6 5" xfId="0"/>
    <cellStyle name="제목 3 2 6 6" xfId="0"/>
    <cellStyle name="제목 3 2 6 7" xfId="0"/>
    <cellStyle name="제목 3 2 7" xfId="0"/>
    <cellStyle name="제목 3 2 7 2" xfId="0"/>
    <cellStyle name="제목 3 2 7 2 2" xfId="0"/>
    <cellStyle name="제목 3 2 7 2 2 2" xfId="0"/>
    <cellStyle name="제목 3 2 7 2 3" xfId="0"/>
    <cellStyle name="제목 3 2 7 2 4" xfId="0"/>
    <cellStyle name="제목 3 2 7 3" xfId="0"/>
    <cellStyle name="제목 3 2 7 3 2" xfId="0"/>
    <cellStyle name="제목 3 2 7 3 3" xfId="0"/>
    <cellStyle name="제목 3 2 7 4" xfId="0"/>
    <cellStyle name="제목 3 2 7 4 2" xfId="0"/>
    <cellStyle name="제목 3 2 7 5" xfId="0"/>
    <cellStyle name="제목 3 2 7 6" xfId="0"/>
    <cellStyle name="제목 3 2 7 7" xfId="0"/>
    <cellStyle name="제목 3 2 8" xfId="0"/>
    <cellStyle name="제목 3 2 8 2" xfId="0"/>
    <cellStyle name="제목 3 2 8 2 2" xfId="0"/>
    <cellStyle name="제목 3 2 8 2 3" xfId="0"/>
    <cellStyle name="제목 3 2 8 3" xfId="0"/>
    <cellStyle name="제목 3 2 8 3 2" xfId="0"/>
    <cellStyle name="제목 3 2 8 4" xfId="0"/>
    <cellStyle name="제목 3 2 8 5" xfId="0"/>
    <cellStyle name="제목 3 2 8 6" xfId="0"/>
    <cellStyle name="제목 3 2 8 7" xfId="0"/>
    <cellStyle name="제목 3 2 9" xfId="0"/>
    <cellStyle name="제목 3 2 9 2" xfId="0"/>
    <cellStyle name="제목 3 2 9 2 2" xfId="0"/>
    <cellStyle name="제목 3 2 9 3" xfId="0"/>
    <cellStyle name="제목 3 2 9 4" xfId="0"/>
    <cellStyle name="제목 3 2 9 5" xfId="0"/>
    <cellStyle name="제목 3 2 9 6" xfId="0"/>
    <cellStyle name="제목 3 2 9 7" xfId="0"/>
    <cellStyle name="제목 3 2_(안성)-(공판도매분사)_월별수지예산" xfId="0"/>
    <cellStyle name="제목 3 3" xfId="0"/>
    <cellStyle name="제목 3 3 10" xfId="0"/>
    <cellStyle name="제목 3 3 10 2" xfId="0"/>
    <cellStyle name="제목 3 3 10 3" xfId="0"/>
    <cellStyle name="제목 3 3 10 4" xfId="0"/>
    <cellStyle name="제목 3 3 10 5" xfId="0"/>
    <cellStyle name="제목 3 3 10 6" xfId="0"/>
    <cellStyle name="제목 3 3 10 7" xfId="0"/>
    <cellStyle name="제목 3 3 11" xfId="0"/>
    <cellStyle name="제목 3 3 11 2" xfId="0"/>
    <cellStyle name="제목 3 3 11 3" xfId="0"/>
    <cellStyle name="제목 3 3 11 4" xfId="0"/>
    <cellStyle name="제목 3 3 11 5" xfId="0"/>
    <cellStyle name="제목 3 3 11 6" xfId="0"/>
    <cellStyle name="제목 3 3 12" xfId="0"/>
    <cellStyle name="제목 3 3 13" xfId="0"/>
    <cellStyle name="제목 3 3 14" xfId="0"/>
    <cellStyle name="제목 3 3 15" xfId="0"/>
    <cellStyle name="제목 3 3 16" xfId="0"/>
    <cellStyle name="제목 3 3 17" xfId="0"/>
    <cellStyle name="제목 3 3 2" xfId="0"/>
    <cellStyle name="제목 3 3 2 10" xfId="0"/>
    <cellStyle name="제목 3 3 2 11" xfId="0"/>
    <cellStyle name="제목 3 3 2 12" xfId="0"/>
    <cellStyle name="제목 3 3 2 13" xfId="0"/>
    <cellStyle name="제목 3 3 2 14" xfId="0"/>
    <cellStyle name="제목 3 3 2 2" xfId="0"/>
    <cellStyle name="제목 3 3 2 2 2" xfId="0"/>
    <cellStyle name="제목 3 3 2 2 2 2" xfId="0"/>
    <cellStyle name="제목 3 3 2 2 2 3" xfId="0"/>
    <cellStyle name="제목 3 3 2 2 3" xfId="0"/>
    <cellStyle name="제목 3 3 2 2 3 2" xfId="0"/>
    <cellStyle name="제목 3 3 2 2 4" xfId="0"/>
    <cellStyle name="제목 3 3 2 2 5" xfId="0"/>
    <cellStyle name="제목 3 3 2 2 6" xfId="0"/>
    <cellStyle name="제목 3 3 2 2 7" xfId="0"/>
    <cellStyle name="제목 3 3 2 3" xfId="0"/>
    <cellStyle name="제목 3 3 2 3 2" xfId="0"/>
    <cellStyle name="제목 3 3 2 3 2 2" xfId="0"/>
    <cellStyle name="제목 3 3 2 3 3" xfId="0"/>
    <cellStyle name="제목 3 3 2 3 4" xfId="0"/>
    <cellStyle name="제목 3 3 2 3 5" xfId="0"/>
    <cellStyle name="제목 3 3 2 3 6" xfId="0"/>
    <cellStyle name="제목 3 3 2 3 7" xfId="0"/>
    <cellStyle name="제목 3 3 2 4" xfId="0"/>
    <cellStyle name="제목 3 3 2 4 2" xfId="0"/>
    <cellStyle name="제목 3 3 2 4 3" xfId="0"/>
    <cellStyle name="제목 3 3 2 4 4" xfId="0"/>
    <cellStyle name="제목 3 3 2 4 5" xfId="0"/>
    <cellStyle name="제목 3 3 2 4 6" xfId="0"/>
    <cellStyle name="제목 3 3 2 4 7" xfId="0"/>
    <cellStyle name="제목 3 3 2 5" xfId="0"/>
    <cellStyle name="제목 3 3 2 5 2" xfId="0"/>
    <cellStyle name="제목 3 3 2 5 3" xfId="0"/>
    <cellStyle name="제목 3 3 2 5 4" xfId="0"/>
    <cellStyle name="제목 3 3 2 5 5" xfId="0"/>
    <cellStyle name="제목 3 3 2 5 6" xfId="0"/>
    <cellStyle name="제목 3 3 2 6" xfId="0"/>
    <cellStyle name="제목 3 3 2 6 2" xfId="0"/>
    <cellStyle name="제목 3 3 2 6 3" xfId="0"/>
    <cellStyle name="제목 3 3 2 6 4" xfId="0"/>
    <cellStyle name="제목 3 3 2 6 5" xfId="0"/>
    <cellStyle name="제목 3 3 2 6 6" xfId="0"/>
    <cellStyle name="제목 3 3 2 7" xfId="0"/>
    <cellStyle name="제목 3 3 2 7 2" xfId="0"/>
    <cellStyle name="제목 3 3 2 7 3" xfId="0"/>
    <cellStyle name="제목 3 3 2 7 4" xfId="0"/>
    <cellStyle name="제목 3 3 2 7 5" xfId="0"/>
    <cellStyle name="제목 3 3 2 7 6" xfId="0"/>
    <cellStyle name="제목 3 3 2 8" xfId="0"/>
    <cellStyle name="제목 3 3 2 8 2" xfId="0"/>
    <cellStyle name="제목 3 3 2 8 3" xfId="0"/>
    <cellStyle name="제목 3 3 2 8 4" xfId="0"/>
    <cellStyle name="제목 3 3 2 8 5" xfId="0"/>
    <cellStyle name="제목 3 3 2 8 6" xfId="0"/>
    <cellStyle name="제목 3 3 2 9" xfId="0"/>
    <cellStyle name="제목 3 3 2_Sheet2" xfId="0"/>
    <cellStyle name="제목 3 3 3" xfId="0"/>
    <cellStyle name="제목 3 3 3 2" xfId="0"/>
    <cellStyle name="제목 3 3 3 2 2" xfId="0"/>
    <cellStyle name="제목 3 3 3 2 2 2" xfId="0"/>
    <cellStyle name="제목 3 3 3 2 3" xfId="0"/>
    <cellStyle name="제목 3 3 3 2 4" xfId="0"/>
    <cellStyle name="제목 3 3 3 3" xfId="0"/>
    <cellStyle name="제목 3 3 3 3 2" xfId="0"/>
    <cellStyle name="제목 3 3 3 3 3" xfId="0"/>
    <cellStyle name="제목 3 3 3 4" xfId="0"/>
    <cellStyle name="제목 3 3 3 4 2" xfId="0"/>
    <cellStyle name="제목 3 3 3 5" xfId="0"/>
    <cellStyle name="제목 3 3 3 6" xfId="0"/>
    <cellStyle name="제목 3 3 3 7" xfId="0"/>
    <cellStyle name="제목 3 3 4" xfId="0"/>
    <cellStyle name="제목 3 3 4 2" xfId="0"/>
    <cellStyle name="제목 3 3 4 2 2" xfId="0"/>
    <cellStyle name="제목 3 3 4 2 2 2" xfId="0"/>
    <cellStyle name="제목 3 3 4 2 3" xfId="0"/>
    <cellStyle name="제목 3 3 4 2 4" xfId="0"/>
    <cellStyle name="제목 3 3 4 3" xfId="0"/>
    <cellStyle name="제목 3 3 4 3 2" xfId="0"/>
    <cellStyle name="제목 3 3 4 3 3" xfId="0"/>
    <cellStyle name="제목 3 3 4 4" xfId="0"/>
    <cellStyle name="제목 3 3 4 4 2" xfId="0"/>
    <cellStyle name="제목 3 3 4 5" xfId="0"/>
    <cellStyle name="제목 3 3 4 6" xfId="0"/>
    <cellStyle name="제목 3 3 4 7" xfId="0"/>
    <cellStyle name="제목 3 3 5" xfId="0"/>
    <cellStyle name="제목 3 3 5 2" xfId="0"/>
    <cellStyle name="제목 3 3 5 2 2" xfId="0"/>
    <cellStyle name="제목 3 3 5 2 2 2" xfId="0"/>
    <cellStyle name="제목 3 3 5 2 3" xfId="0"/>
    <cellStyle name="제목 3 3 5 2 4" xfId="0"/>
    <cellStyle name="제목 3 3 5 3" xfId="0"/>
    <cellStyle name="제목 3 3 5 3 2" xfId="0"/>
    <cellStyle name="제목 3 3 5 3 3" xfId="0"/>
    <cellStyle name="제목 3 3 5 4" xfId="0"/>
    <cellStyle name="제목 3 3 5 4 2" xfId="0"/>
    <cellStyle name="제목 3 3 5 5" xfId="0"/>
    <cellStyle name="제목 3 3 5 6" xfId="0"/>
    <cellStyle name="제목 3 3 5 7" xfId="0"/>
    <cellStyle name="제목 3 3 6" xfId="0"/>
    <cellStyle name="제목 3 3 6 2" xfId="0"/>
    <cellStyle name="제목 3 3 6 2 2" xfId="0"/>
    <cellStyle name="제목 3 3 6 2 2 2" xfId="0"/>
    <cellStyle name="제목 3 3 6 2 2 2 2" xfId="0"/>
    <cellStyle name="제목 3 3 6 2 2 3" xfId="0"/>
    <cellStyle name="제목 3 3 6 2 3" xfId="0"/>
    <cellStyle name="제목 3 3 6 2 3 2" xfId="0"/>
    <cellStyle name="제목 3 3 6 2 4" xfId="0"/>
    <cellStyle name="제목 3 3 6 2 5" xfId="0"/>
    <cellStyle name="제목 3 3 6 3" xfId="0"/>
    <cellStyle name="제목 3 3 6 3 2" xfId="0"/>
    <cellStyle name="제목 3 3 6 3 2 2" xfId="0"/>
    <cellStyle name="제목 3 3 6 3 3" xfId="0"/>
    <cellStyle name="제목 3 3 6 3 4" xfId="0"/>
    <cellStyle name="제목 3 3 6 4" xfId="0"/>
    <cellStyle name="제목 3 3 6 4 2" xfId="0"/>
    <cellStyle name="제목 3 3 6 4 3" xfId="0"/>
    <cellStyle name="제목 3 3 6 5" xfId="0"/>
    <cellStyle name="제목 3 3 6 5 2" xfId="0"/>
    <cellStyle name="제목 3 3 6 6" xfId="0"/>
    <cellStyle name="제목 3 3 6 7" xfId="0"/>
    <cellStyle name="제목 3 3 7" xfId="0"/>
    <cellStyle name="제목 3 3 7 2" xfId="0"/>
    <cellStyle name="제목 3 3 7 2 2" xfId="0"/>
    <cellStyle name="제목 3 3 7 2 2 2" xfId="0"/>
    <cellStyle name="제목 3 3 7 2 3" xfId="0"/>
    <cellStyle name="제목 3 3 7 2 4" xfId="0"/>
    <cellStyle name="제목 3 3 7 3" xfId="0"/>
    <cellStyle name="제목 3 3 7 3 2" xfId="0"/>
    <cellStyle name="제목 3 3 7 3 3" xfId="0"/>
    <cellStyle name="제목 3 3 7 4" xfId="0"/>
    <cellStyle name="제목 3 3 7 4 2" xfId="0"/>
    <cellStyle name="제목 3 3 7 5" xfId="0"/>
    <cellStyle name="제목 3 3 7 6" xfId="0"/>
    <cellStyle name="제목 3 3 7 7" xfId="0"/>
    <cellStyle name="제목 3 3 8" xfId="0"/>
    <cellStyle name="제목 3 3 8 2" xfId="0"/>
    <cellStyle name="제목 3 3 8 2 2" xfId="0"/>
    <cellStyle name="제목 3 3 8 2 3" xfId="0"/>
    <cellStyle name="제목 3 3 8 3" xfId="0"/>
    <cellStyle name="제목 3 3 8 3 2" xfId="0"/>
    <cellStyle name="제목 3 3 8 4" xfId="0"/>
    <cellStyle name="제목 3 3 8 5" xfId="0"/>
    <cellStyle name="제목 3 3 8 6" xfId="0"/>
    <cellStyle name="제목 3 3 8 7" xfId="0"/>
    <cellStyle name="제목 3 3 9" xfId="0"/>
    <cellStyle name="제목 3 3 9 2" xfId="0"/>
    <cellStyle name="제목 3 3 9 2 2" xfId="0"/>
    <cellStyle name="제목 3 3 9 3" xfId="0"/>
    <cellStyle name="제목 3 3 9 4" xfId="0"/>
    <cellStyle name="제목 3 3 9 5" xfId="0"/>
    <cellStyle name="제목 3 3 9 6" xfId="0"/>
    <cellStyle name="제목 3 3 9 7" xfId="0"/>
    <cellStyle name="제목 3 3_(안성)-(공판도매분사)_월별수지예산" xfId="0"/>
    <cellStyle name="제목 3 4" xfId="0"/>
    <cellStyle name="제목 3 4 2" xfId="0"/>
    <cellStyle name="제목 3 4 2 2" xfId="0"/>
    <cellStyle name="제목 3 4 2 2 2" xfId="0"/>
    <cellStyle name="제목 3 4 2 2 2 2" xfId="0"/>
    <cellStyle name="제목 3 4 2 2 3" xfId="0"/>
    <cellStyle name="제목 3 4 2 3" xfId="0"/>
    <cellStyle name="제목 3 4 2 3 2" xfId="0"/>
    <cellStyle name="제목 3 4 2 4" xfId="0"/>
    <cellStyle name="제목 3 4 2 5" xfId="0"/>
    <cellStyle name="제목 3 4 3" xfId="0"/>
    <cellStyle name="제목 3 4 3 2" xfId="0"/>
    <cellStyle name="제목 3 4 3 2 2" xfId="0"/>
    <cellStyle name="제목 3 4 3 2 2 2" xfId="0"/>
    <cellStyle name="제목 3 4 3 2 3" xfId="0"/>
    <cellStyle name="제목 3 4 3 3" xfId="0"/>
    <cellStyle name="제목 3 4 3 3 2" xfId="0"/>
    <cellStyle name="제목 3 4 3 4" xfId="0"/>
    <cellStyle name="제목 3 4 3 5" xfId="0"/>
    <cellStyle name="제목 3 4 4" xfId="0"/>
    <cellStyle name="제목 3 4 4 2" xfId="0"/>
    <cellStyle name="제목 3 4 4 2 2" xfId="0"/>
    <cellStyle name="제목 3 4 4 2 2 2" xfId="0"/>
    <cellStyle name="제목 3 4 4 2 3" xfId="0"/>
    <cellStyle name="제목 3 4 4 3" xfId="0"/>
    <cellStyle name="제목 3 4 4 3 2" xfId="0"/>
    <cellStyle name="제목 3 4 4 4" xfId="0"/>
    <cellStyle name="제목 3 4 4 5" xfId="0"/>
    <cellStyle name="제목 3 4 5" xfId="0"/>
    <cellStyle name="제목 3 4 5 2" xfId="0"/>
    <cellStyle name="제목 3 4 5 2 2" xfId="0"/>
    <cellStyle name="제목 3 4 5 2 2 2" xfId="0"/>
    <cellStyle name="제목 3 4 5 2 3" xfId="0"/>
    <cellStyle name="제목 3 4 5 3" xfId="0"/>
    <cellStyle name="제목 3 4 5 3 2" xfId="0"/>
    <cellStyle name="제목 3 4 5 4" xfId="0"/>
    <cellStyle name="제목 3 4 5 5" xfId="0"/>
    <cellStyle name="제목 3 4 6" xfId="0"/>
    <cellStyle name="제목 3 4 6 2" xfId="0"/>
    <cellStyle name="제목 3 4 6 2 2" xfId="0"/>
    <cellStyle name="제목 3 4 6 3" xfId="0"/>
    <cellStyle name="제목 3 4 6 4" xfId="0"/>
    <cellStyle name="제목 3 4 7" xfId="0"/>
    <cellStyle name="제목 3 4 7 2" xfId="0"/>
    <cellStyle name="제목 3 4 8" xfId="0"/>
    <cellStyle name="제목 3 4 9" xfId="0"/>
    <cellStyle name="제목 3 4_(안성)-(공판도매분사)_월별수지예산" xfId="0"/>
    <cellStyle name="제목 3 5" xfId="0"/>
    <cellStyle name="제목 3 5 2" xfId="0"/>
    <cellStyle name="제목 3 5 2 2" xfId="0"/>
    <cellStyle name="제목 3 5 2 2 2" xfId="0"/>
    <cellStyle name="제목 3 5 2 2 2 2" xfId="0"/>
    <cellStyle name="제목 3 5 2 2 3" xfId="0"/>
    <cellStyle name="제목 3 5 2 3" xfId="0"/>
    <cellStyle name="제목 3 5 2 3 2" xfId="0"/>
    <cellStyle name="제목 3 5 2 4" xfId="0"/>
    <cellStyle name="제목 3 5 2 5" xfId="0"/>
    <cellStyle name="제목 3 5 3" xfId="0"/>
    <cellStyle name="제목 3 5 3 2" xfId="0"/>
    <cellStyle name="제목 3 5 3 2 2" xfId="0"/>
    <cellStyle name="제목 3 5 3 2 2 2" xfId="0"/>
    <cellStyle name="제목 3 5 3 2 3" xfId="0"/>
    <cellStyle name="제목 3 5 3 3" xfId="0"/>
    <cellStyle name="제목 3 5 3 3 2" xfId="0"/>
    <cellStyle name="제목 3 5 3 4" xfId="0"/>
    <cellStyle name="제목 3 5 3 5" xfId="0"/>
    <cellStyle name="제목 3 5 4" xfId="0"/>
    <cellStyle name="제목 3 5 4 2" xfId="0"/>
    <cellStyle name="제목 3 5 4 2 2" xfId="0"/>
    <cellStyle name="제목 3 5 4 2 2 2" xfId="0"/>
    <cellStyle name="제목 3 5 4 2 3" xfId="0"/>
    <cellStyle name="제목 3 5 4 3" xfId="0"/>
    <cellStyle name="제목 3 5 4 3 2" xfId="0"/>
    <cellStyle name="제목 3 5 4 4" xfId="0"/>
    <cellStyle name="제목 3 5 4 5" xfId="0"/>
    <cellStyle name="제목 3 5 5" xfId="0"/>
    <cellStyle name="제목 3 5 5 2" xfId="0"/>
    <cellStyle name="제목 3 5 5 2 2" xfId="0"/>
    <cellStyle name="제목 3 5 5 2 2 2" xfId="0"/>
    <cellStyle name="제목 3 5 5 2 3" xfId="0"/>
    <cellStyle name="제목 3 5 5 3" xfId="0"/>
    <cellStyle name="제목 3 5 5 3 2" xfId="0"/>
    <cellStyle name="제목 3 5 5 4" xfId="0"/>
    <cellStyle name="제목 3 5 5 5" xfId="0"/>
    <cellStyle name="제목 3 5 6" xfId="0"/>
    <cellStyle name="제목 3 5 6 2" xfId="0"/>
    <cellStyle name="제목 3 5 6 2 2" xfId="0"/>
    <cellStyle name="제목 3 5 6 3" xfId="0"/>
    <cellStyle name="제목 3 5 6 4" xfId="0"/>
    <cellStyle name="제목 3 5 7" xfId="0"/>
    <cellStyle name="제목 3 5 7 2" xfId="0"/>
    <cellStyle name="제목 3 5 8" xfId="0"/>
    <cellStyle name="제목 3 5 9" xfId="0"/>
    <cellStyle name="제목 3 5_(안성)-(공판도매분사)_월별수지예산" xfId="0"/>
    <cellStyle name="제목 3 6" xfId="0"/>
    <cellStyle name="제목 3 6 2" xfId="0"/>
    <cellStyle name="제목 3 6 3" xfId="0"/>
    <cellStyle name="제목 3 6 4" xfId="0"/>
    <cellStyle name="제목 3 6 5" xfId="0"/>
    <cellStyle name="제목 3 6 6" xfId="0"/>
    <cellStyle name="제목 3 6 7" xfId="0"/>
    <cellStyle name="제목 3 7" xfId="0"/>
    <cellStyle name="제목 3 7 2" xfId="0"/>
    <cellStyle name="제목 3 7 3" xfId="0"/>
    <cellStyle name="제목 3 7 4" xfId="0"/>
    <cellStyle name="제목 3 7 5" xfId="0"/>
    <cellStyle name="제목 3 7 6" xfId="0"/>
    <cellStyle name="제목 4 2" xfId="0"/>
    <cellStyle name="제목 4 2 10" xfId="0"/>
    <cellStyle name="제목 4 2 10 2" xfId="0"/>
    <cellStyle name="제목 4 2 10 3" xfId="0"/>
    <cellStyle name="제목 4 2 10 4" xfId="0"/>
    <cellStyle name="제목 4 2 10 5" xfId="0"/>
    <cellStyle name="제목 4 2 10 6" xfId="0"/>
    <cellStyle name="제목 4 2 11" xfId="0"/>
    <cellStyle name="제목 4 2 11 2" xfId="0"/>
    <cellStyle name="제목 4 2 11 3" xfId="0"/>
    <cellStyle name="제목 4 2 11 4" xfId="0"/>
    <cellStyle name="제목 4 2 11 5" xfId="0"/>
    <cellStyle name="제목 4 2 11 6" xfId="0"/>
    <cellStyle name="제목 4 2 12" xfId="0"/>
    <cellStyle name="제목 4 2 12 2" xfId="0"/>
    <cellStyle name="제목 4 2 12 3" xfId="0"/>
    <cellStyle name="제목 4 2 12 4" xfId="0"/>
    <cellStyle name="제목 4 2 12 5" xfId="0"/>
    <cellStyle name="제목 4 2 12 6" xfId="0"/>
    <cellStyle name="제목 4 2 13" xfId="0"/>
    <cellStyle name="제목 4 2 14" xfId="0"/>
    <cellStyle name="제목 4 2 15" xfId="0"/>
    <cellStyle name="제목 4 2 16" xfId="0"/>
    <cellStyle name="제목 4 2 17" xfId="0"/>
    <cellStyle name="제목 4 2 18" xfId="0"/>
    <cellStyle name="제목 4 2 2" xfId="0"/>
    <cellStyle name="제목 4 2 2 10" xfId="0"/>
    <cellStyle name="제목 4 2 2 10 2" xfId="0"/>
    <cellStyle name="제목 4 2 2 10 3" xfId="0"/>
    <cellStyle name="제목 4 2 2 10 4" xfId="0"/>
    <cellStyle name="제목 4 2 2 10 5" xfId="0"/>
    <cellStyle name="제목 4 2 2 10 6" xfId="0"/>
    <cellStyle name="제목 4 2 2 11" xfId="0"/>
    <cellStyle name="제목 4 2 2 11 2" xfId="0"/>
    <cellStyle name="제목 4 2 2 11 3" xfId="0"/>
    <cellStyle name="제목 4 2 2 11 4" xfId="0"/>
    <cellStyle name="제목 4 2 2 11 5" xfId="0"/>
    <cellStyle name="제목 4 2 2 11 6" xfId="0"/>
    <cellStyle name="제목 4 2 2 12" xfId="0"/>
    <cellStyle name="제목 4 2 2 13" xfId="0"/>
    <cellStyle name="제목 4 2 2 14" xfId="0"/>
    <cellStyle name="제목 4 2 2 15" xfId="0"/>
    <cellStyle name="제목 4 2 2 16" xfId="0"/>
    <cellStyle name="제목 4 2 2 17" xfId="0"/>
    <cellStyle name="제목 4 2 2 18" xfId="0"/>
    <cellStyle name="제목 4 2 2 2" xfId="0"/>
    <cellStyle name="제목 4 2 2 2 10" xfId="0"/>
    <cellStyle name="제목 4 2 2 2 11" xfId="0"/>
    <cellStyle name="제목 4 2 2 2 12" xfId="0"/>
    <cellStyle name="제목 4 2 2 2 13" xfId="0"/>
    <cellStyle name="제목 4 2 2 2 2" xfId="0"/>
    <cellStyle name="제목 4 2 2 2 2 2" xfId="0"/>
    <cellStyle name="제목 4 2 2 2 2 3" xfId="0"/>
    <cellStyle name="제목 4 2 2 2 2 4" xfId="0"/>
    <cellStyle name="제목 4 2 2 2 2 5" xfId="0"/>
    <cellStyle name="제목 4 2 2 2 2 6" xfId="0"/>
    <cellStyle name="제목 4 2 2 2 3" xfId="0"/>
    <cellStyle name="제목 4 2 2 2 3 2" xfId="0"/>
    <cellStyle name="제목 4 2 2 2 3 3" xfId="0"/>
    <cellStyle name="제목 4 2 2 2 3 4" xfId="0"/>
    <cellStyle name="제목 4 2 2 2 3 5" xfId="0"/>
    <cellStyle name="제목 4 2 2 2 3 6" xfId="0"/>
    <cellStyle name="제목 4 2 2 2 4" xfId="0"/>
    <cellStyle name="제목 4 2 2 2 4 2" xfId="0"/>
    <cellStyle name="제목 4 2 2 2 4 3" xfId="0"/>
    <cellStyle name="제목 4 2 2 2 4 4" xfId="0"/>
    <cellStyle name="제목 4 2 2 2 4 5" xfId="0"/>
    <cellStyle name="제목 4 2 2 2 4 6" xfId="0"/>
    <cellStyle name="제목 4 2 2 2 5" xfId="0"/>
    <cellStyle name="제목 4 2 2 2 5 2" xfId="0"/>
    <cellStyle name="제목 4 2 2 2 5 3" xfId="0"/>
    <cellStyle name="제목 4 2 2 2 5 4" xfId="0"/>
    <cellStyle name="제목 4 2 2 2 5 5" xfId="0"/>
    <cellStyle name="제목 4 2 2 2 5 6" xfId="0"/>
    <cellStyle name="제목 4 2 2 2 6" xfId="0"/>
    <cellStyle name="제목 4 2 2 2 6 2" xfId="0"/>
    <cellStyle name="제목 4 2 2 2 6 3" xfId="0"/>
    <cellStyle name="제목 4 2 2 2 6 4" xfId="0"/>
    <cellStyle name="제목 4 2 2 2 6 5" xfId="0"/>
    <cellStyle name="제목 4 2 2 2 6 6" xfId="0"/>
    <cellStyle name="제목 4 2 2 2 7" xfId="0"/>
    <cellStyle name="제목 4 2 2 2 7 2" xfId="0"/>
    <cellStyle name="제목 4 2 2 2 7 3" xfId="0"/>
    <cellStyle name="제목 4 2 2 2 7 4" xfId="0"/>
    <cellStyle name="제목 4 2 2 2 7 5" xfId="0"/>
    <cellStyle name="제목 4 2 2 2 7 6" xfId="0"/>
    <cellStyle name="제목 4 2 2 2 8" xfId="0"/>
    <cellStyle name="제목 4 2 2 2 8 2" xfId="0"/>
    <cellStyle name="제목 4 2 2 2 8 3" xfId="0"/>
    <cellStyle name="제목 4 2 2 2 8 4" xfId="0"/>
    <cellStyle name="제목 4 2 2 2 8 5" xfId="0"/>
    <cellStyle name="제목 4 2 2 2 8 6" xfId="0"/>
    <cellStyle name="제목 4 2 2 2 9" xfId="0"/>
    <cellStyle name="제목 4 2 2 2_Sheet2" xfId="0"/>
    <cellStyle name="제목 4 2 2 3" xfId="0"/>
    <cellStyle name="제목 4 2 2 3 2" xfId="0"/>
    <cellStyle name="제목 4 2 2 3 3" xfId="0"/>
    <cellStyle name="제목 4 2 2 3 4" xfId="0"/>
    <cellStyle name="제목 4 2 2 3 5" xfId="0"/>
    <cellStyle name="제목 4 2 2 3 6" xfId="0"/>
    <cellStyle name="제목 4 2 2 4" xfId="0"/>
    <cellStyle name="제목 4 2 2 4 2" xfId="0"/>
    <cellStyle name="제목 4 2 2 4 3" xfId="0"/>
    <cellStyle name="제목 4 2 2 4 4" xfId="0"/>
    <cellStyle name="제목 4 2 2 4 5" xfId="0"/>
    <cellStyle name="제목 4 2 2 4 6" xfId="0"/>
    <cellStyle name="제목 4 2 2 5" xfId="0"/>
    <cellStyle name="제목 4 2 2 5 2" xfId="0"/>
    <cellStyle name="제목 4 2 2 5 3" xfId="0"/>
    <cellStyle name="제목 4 2 2 5 4" xfId="0"/>
    <cellStyle name="제목 4 2 2 5 5" xfId="0"/>
    <cellStyle name="제목 4 2 2 5 6" xfId="0"/>
    <cellStyle name="제목 4 2 2 6" xfId="0"/>
    <cellStyle name="제목 4 2 2 6 2" xfId="0"/>
    <cellStyle name="제목 4 2 2 6 3" xfId="0"/>
    <cellStyle name="제목 4 2 2 6 4" xfId="0"/>
    <cellStyle name="제목 4 2 2 6 5" xfId="0"/>
    <cellStyle name="제목 4 2 2 6 6" xfId="0"/>
    <cellStyle name="제목 4 2 2 7" xfId="0"/>
    <cellStyle name="제목 4 2 2 7 2" xfId="0"/>
    <cellStyle name="제목 4 2 2 7 3" xfId="0"/>
    <cellStyle name="제목 4 2 2 7 4" xfId="0"/>
    <cellStyle name="제목 4 2 2 7 5" xfId="0"/>
    <cellStyle name="제목 4 2 2 7 6" xfId="0"/>
    <cellStyle name="제목 4 2 2 8" xfId="0"/>
    <cellStyle name="제목 4 2 2 8 2" xfId="0"/>
    <cellStyle name="제목 4 2 2 8 3" xfId="0"/>
    <cellStyle name="제목 4 2 2 8 4" xfId="0"/>
    <cellStyle name="제목 4 2 2 8 5" xfId="0"/>
    <cellStyle name="제목 4 2 2 8 6" xfId="0"/>
    <cellStyle name="제목 4 2 2 9" xfId="0"/>
    <cellStyle name="제목 4 2 2 9 2" xfId="0"/>
    <cellStyle name="제목 4 2 2 9 3" xfId="0"/>
    <cellStyle name="제목 4 2 2 9 4" xfId="0"/>
    <cellStyle name="제목 4 2 2 9 5" xfId="0"/>
    <cellStyle name="제목 4 2 2 9 6" xfId="0"/>
    <cellStyle name="제목 4 2 2_Sheet2" xfId="0"/>
    <cellStyle name="제목 4 2 3" xfId="0"/>
    <cellStyle name="제목 4 2 3 10" xfId="0"/>
    <cellStyle name="제목 4 2 3 11" xfId="0"/>
    <cellStyle name="제목 4 2 3 12" xfId="0"/>
    <cellStyle name="제목 4 2 3 13" xfId="0"/>
    <cellStyle name="제목 4 2 3 14" xfId="0"/>
    <cellStyle name="제목 4 2 3 2" xfId="0"/>
    <cellStyle name="제목 4 2 3 2 2" xfId="0"/>
    <cellStyle name="제목 4 2 3 2 3" xfId="0"/>
    <cellStyle name="제목 4 2 3 2 4" xfId="0"/>
    <cellStyle name="제목 4 2 3 2 5" xfId="0"/>
    <cellStyle name="제목 4 2 3 2 6" xfId="0"/>
    <cellStyle name="제목 4 2 3 3" xfId="0"/>
    <cellStyle name="제목 4 2 3 3 2" xfId="0"/>
    <cellStyle name="제목 4 2 3 3 3" xfId="0"/>
    <cellStyle name="제목 4 2 3 3 4" xfId="0"/>
    <cellStyle name="제목 4 2 3 3 5" xfId="0"/>
    <cellStyle name="제목 4 2 3 3 6" xfId="0"/>
    <cellStyle name="제목 4 2 3 4" xfId="0"/>
    <cellStyle name="제목 4 2 3 4 2" xfId="0"/>
    <cellStyle name="제목 4 2 3 4 3" xfId="0"/>
    <cellStyle name="제목 4 2 3 4 4" xfId="0"/>
    <cellStyle name="제목 4 2 3 4 5" xfId="0"/>
    <cellStyle name="제목 4 2 3 4 6" xfId="0"/>
    <cellStyle name="제목 4 2 3 5" xfId="0"/>
    <cellStyle name="제목 4 2 3 5 2" xfId="0"/>
    <cellStyle name="제목 4 2 3 5 3" xfId="0"/>
    <cellStyle name="제목 4 2 3 5 4" xfId="0"/>
    <cellStyle name="제목 4 2 3 5 5" xfId="0"/>
    <cellStyle name="제목 4 2 3 5 6" xfId="0"/>
    <cellStyle name="제목 4 2 3 6" xfId="0"/>
    <cellStyle name="제목 4 2 3 6 2" xfId="0"/>
    <cellStyle name="제목 4 2 3 6 3" xfId="0"/>
    <cellStyle name="제목 4 2 3 6 4" xfId="0"/>
    <cellStyle name="제목 4 2 3 6 5" xfId="0"/>
    <cellStyle name="제목 4 2 3 6 6" xfId="0"/>
    <cellStyle name="제목 4 2 3 7" xfId="0"/>
    <cellStyle name="제목 4 2 3 7 2" xfId="0"/>
    <cellStyle name="제목 4 2 3 7 3" xfId="0"/>
    <cellStyle name="제목 4 2 3 7 4" xfId="0"/>
    <cellStyle name="제목 4 2 3 7 5" xfId="0"/>
    <cellStyle name="제목 4 2 3 7 6" xfId="0"/>
    <cellStyle name="제목 4 2 3 8" xfId="0"/>
    <cellStyle name="제목 4 2 3 8 2" xfId="0"/>
    <cellStyle name="제목 4 2 3 8 3" xfId="0"/>
    <cellStyle name="제목 4 2 3 8 4" xfId="0"/>
    <cellStyle name="제목 4 2 3 8 5" xfId="0"/>
    <cellStyle name="제목 4 2 3 8 6" xfId="0"/>
    <cellStyle name="제목 4 2 3 9" xfId="0"/>
    <cellStyle name="제목 4 2 3_Sheet2" xfId="0"/>
    <cellStyle name="제목 4 2 4" xfId="0"/>
    <cellStyle name="제목 4 2 4 2" xfId="0"/>
    <cellStyle name="제목 4 2 4 3" xfId="0"/>
    <cellStyle name="제목 4 2 4 4" xfId="0"/>
    <cellStyle name="제목 4 2 4 5" xfId="0"/>
    <cellStyle name="제목 4 2 4 6" xfId="0"/>
    <cellStyle name="제목 4 2 4 7" xfId="0"/>
    <cellStyle name="제목 4 2 5" xfId="0"/>
    <cellStyle name="제목 4 2 5 2" xfId="0"/>
    <cellStyle name="제목 4 2 5 3" xfId="0"/>
    <cellStyle name="제목 4 2 5 4" xfId="0"/>
    <cellStyle name="제목 4 2 5 5" xfId="0"/>
    <cellStyle name="제목 4 2 5 6" xfId="0"/>
    <cellStyle name="제목 4 2 5 7" xfId="0"/>
    <cellStyle name="제목 4 2 6" xfId="0"/>
    <cellStyle name="제목 4 2 6 2" xfId="0"/>
    <cellStyle name="제목 4 2 6 2 2" xfId="0"/>
    <cellStyle name="제목 4 2 6 3" xfId="0"/>
    <cellStyle name="제목 4 2 6 3 2" xfId="0"/>
    <cellStyle name="제목 4 2 6 4" xfId="0"/>
    <cellStyle name="제목 4 2 6 5" xfId="0"/>
    <cellStyle name="제목 4 2 6 6" xfId="0"/>
    <cellStyle name="제목 4 2 6 7" xfId="0"/>
    <cellStyle name="제목 4 2 7" xfId="0"/>
    <cellStyle name="제목 4 2 7 2" xfId="0"/>
    <cellStyle name="제목 4 2 7 3" xfId="0"/>
    <cellStyle name="제목 4 2 7 4" xfId="0"/>
    <cellStyle name="제목 4 2 7 5" xfId="0"/>
    <cellStyle name="제목 4 2 7 6" xfId="0"/>
    <cellStyle name="제목 4 2 7 7" xfId="0"/>
    <cellStyle name="제목 4 2 8" xfId="0"/>
    <cellStyle name="제목 4 2 8 2" xfId="0"/>
    <cellStyle name="제목 4 2 8 3" xfId="0"/>
    <cellStyle name="제목 4 2 8 4" xfId="0"/>
    <cellStyle name="제목 4 2 8 5" xfId="0"/>
    <cellStyle name="제목 4 2 8 6" xfId="0"/>
    <cellStyle name="제목 4 2 9" xfId="0"/>
    <cellStyle name="제목 4 2 9 2" xfId="0"/>
    <cellStyle name="제목 4 2 9 3" xfId="0"/>
    <cellStyle name="제목 4 2 9 4" xfId="0"/>
    <cellStyle name="제목 4 2 9 5" xfId="0"/>
    <cellStyle name="제목 4 2 9 6" xfId="0"/>
    <cellStyle name="제목 4 2_(안성)-(공판도매분사)_월별수지예산" xfId="0"/>
    <cellStyle name="제목 4 3" xfId="0"/>
    <cellStyle name="제목 4 3 10" xfId="0"/>
    <cellStyle name="제목 4 3 10 2" xfId="0"/>
    <cellStyle name="제목 4 3 10 3" xfId="0"/>
    <cellStyle name="제목 4 3 10 4" xfId="0"/>
    <cellStyle name="제목 4 3 10 5" xfId="0"/>
    <cellStyle name="제목 4 3 10 6" xfId="0"/>
    <cellStyle name="제목 4 3 11" xfId="0"/>
    <cellStyle name="제목 4 3 11 2" xfId="0"/>
    <cellStyle name="제목 4 3 11 3" xfId="0"/>
    <cellStyle name="제목 4 3 11 4" xfId="0"/>
    <cellStyle name="제목 4 3 11 5" xfId="0"/>
    <cellStyle name="제목 4 3 11 6" xfId="0"/>
    <cellStyle name="제목 4 3 12" xfId="0"/>
    <cellStyle name="제목 4 3 13" xfId="0"/>
    <cellStyle name="제목 4 3 14" xfId="0"/>
    <cellStyle name="제목 4 3 15" xfId="0"/>
    <cellStyle name="제목 4 3 16" xfId="0"/>
    <cellStyle name="제목 4 3 17" xfId="0"/>
    <cellStyle name="제목 4 3 2" xfId="0"/>
    <cellStyle name="제목 4 3 2 10" xfId="0"/>
    <cellStyle name="제목 4 3 2 11" xfId="0"/>
    <cellStyle name="제목 4 3 2 12" xfId="0"/>
    <cellStyle name="제목 4 3 2 13" xfId="0"/>
    <cellStyle name="제목 4 3 2 14" xfId="0"/>
    <cellStyle name="제목 4 3 2 2" xfId="0"/>
    <cellStyle name="제목 4 3 2 2 2" xfId="0"/>
    <cellStyle name="제목 4 3 2 2 3" xfId="0"/>
    <cellStyle name="제목 4 3 2 2 4" xfId="0"/>
    <cellStyle name="제목 4 3 2 2 5" xfId="0"/>
    <cellStyle name="제목 4 3 2 2 6" xfId="0"/>
    <cellStyle name="제목 4 3 2 3" xfId="0"/>
    <cellStyle name="제목 4 3 2 3 2" xfId="0"/>
    <cellStyle name="제목 4 3 2 3 3" xfId="0"/>
    <cellStyle name="제목 4 3 2 3 4" xfId="0"/>
    <cellStyle name="제목 4 3 2 3 5" xfId="0"/>
    <cellStyle name="제목 4 3 2 3 6" xfId="0"/>
    <cellStyle name="제목 4 3 2 4" xfId="0"/>
    <cellStyle name="제목 4 3 2 4 2" xfId="0"/>
    <cellStyle name="제목 4 3 2 4 3" xfId="0"/>
    <cellStyle name="제목 4 3 2 4 4" xfId="0"/>
    <cellStyle name="제목 4 3 2 4 5" xfId="0"/>
    <cellStyle name="제목 4 3 2 4 6" xfId="0"/>
    <cellStyle name="제목 4 3 2 5" xfId="0"/>
    <cellStyle name="제목 4 3 2 5 2" xfId="0"/>
    <cellStyle name="제목 4 3 2 5 3" xfId="0"/>
    <cellStyle name="제목 4 3 2 5 4" xfId="0"/>
    <cellStyle name="제목 4 3 2 5 5" xfId="0"/>
    <cellStyle name="제목 4 3 2 5 6" xfId="0"/>
    <cellStyle name="제목 4 3 2 6" xfId="0"/>
    <cellStyle name="제목 4 3 2 6 2" xfId="0"/>
    <cellStyle name="제목 4 3 2 6 3" xfId="0"/>
    <cellStyle name="제목 4 3 2 6 4" xfId="0"/>
    <cellStyle name="제목 4 3 2 6 5" xfId="0"/>
    <cellStyle name="제목 4 3 2 6 6" xfId="0"/>
    <cellStyle name="제목 4 3 2 7" xfId="0"/>
    <cellStyle name="제목 4 3 2 7 2" xfId="0"/>
    <cellStyle name="제목 4 3 2 7 3" xfId="0"/>
    <cellStyle name="제목 4 3 2 7 4" xfId="0"/>
    <cellStyle name="제목 4 3 2 7 5" xfId="0"/>
    <cellStyle name="제목 4 3 2 7 6" xfId="0"/>
    <cellStyle name="제목 4 3 2 8" xfId="0"/>
    <cellStyle name="제목 4 3 2 8 2" xfId="0"/>
    <cellStyle name="제목 4 3 2 8 3" xfId="0"/>
    <cellStyle name="제목 4 3 2 8 4" xfId="0"/>
    <cellStyle name="제목 4 3 2 8 5" xfId="0"/>
    <cellStyle name="제목 4 3 2 8 6" xfId="0"/>
    <cellStyle name="제목 4 3 2 9" xfId="0"/>
    <cellStyle name="제목 4 3 2_Sheet2" xfId="0"/>
    <cellStyle name="제목 4 3 3" xfId="0"/>
    <cellStyle name="제목 4 3 3 2" xfId="0"/>
    <cellStyle name="제목 4 3 3 3" xfId="0"/>
    <cellStyle name="제목 4 3 3 4" xfId="0"/>
    <cellStyle name="제목 4 3 3 5" xfId="0"/>
    <cellStyle name="제목 4 3 3 6" xfId="0"/>
    <cellStyle name="제목 4 3 3 7" xfId="0"/>
    <cellStyle name="제목 4 3 4" xfId="0"/>
    <cellStyle name="제목 4 3 4 2" xfId="0"/>
    <cellStyle name="제목 4 3 4 3" xfId="0"/>
    <cellStyle name="제목 4 3 4 4" xfId="0"/>
    <cellStyle name="제목 4 3 4 5" xfId="0"/>
    <cellStyle name="제목 4 3 4 6" xfId="0"/>
    <cellStyle name="제목 4 3 4 7" xfId="0"/>
    <cellStyle name="제목 4 3 5" xfId="0"/>
    <cellStyle name="제목 4 3 5 2" xfId="0"/>
    <cellStyle name="제목 4 3 5 3" xfId="0"/>
    <cellStyle name="제목 4 3 5 4" xfId="0"/>
    <cellStyle name="제목 4 3 5 5" xfId="0"/>
    <cellStyle name="제목 4 3 5 6" xfId="0"/>
    <cellStyle name="제목 4 3 5 7" xfId="0"/>
    <cellStyle name="제목 4 3 6" xfId="0"/>
    <cellStyle name="제목 4 3 6 2" xfId="0"/>
    <cellStyle name="제목 4 3 6 2 2" xfId="0"/>
    <cellStyle name="제목 4 3 6 3" xfId="0"/>
    <cellStyle name="제목 4 3 6 4" xfId="0"/>
    <cellStyle name="제목 4 3 6 5" xfId="0"/>
    <cellStyle name="제목 4 3 6 6" xfId="0"/>
    <cellStyle name="제목 4 3 6 7" xfId="0"/>
    <cellStyle name="제목 4 3 7" xfId="0"/>
    <cellStyle name="제목 4 3 7 2" xfId="0"/>
    <cellStyle name="제목 4 3 7 3" xfId="0"/>
    <cellStyle name="제목 4 3 7 4" xfId="0"/>
    <cellStyle name="제목 4 3 7 5" xfId="0"/>
    <cellStyle name="제목 4 3 7 6" xfId="0"/>
    <cellStyle name="제목 4 3 7 7" xfId="0"/>
    <cellStyle name="제목 4 3 8" xfId="0"/>
    <cellStyle name="제목 4 3 8 2" xfId="0"/>
    <cellStyle name="제목 4 3 8 3" xfId="0"/>
    <cellStyle name="제목 4 3 8 4" xfId="0"/>
    <cellStyle name="제목 4 3 8 5" xfId="0"/>
    <cellStyle name="제목 4 3 8 6" xfId="0"/>
    <cellStyle name="제목 4 3 9" xfId="0"/>
    <cellStyle name="제목 4 3 9 2" xfId="0"/>
    <cellStyle name="제목 4 3 9 3" xfId="0"/>
    <cellStyle name="제목 4 3 9 4" xfId="0"/>
    <cellStyle name="제목 4 3 9 5" xfId="0"/>
    <cellStyle name="제목 4 3 9 6" xfId="0"/>
    <cellStyle name="제목 4 3_(안성)-(공판도매분사)_월별수지예산" xfId="0"/>
    <cellStyle name="제목 4 4" xfId="0"/>
    <cellStyle name="제목 4 4 2" xfId="0"/>
    <cellStyle name="제목 4 4 2 2" xfId="0"/>
    <cellStyle name="제목 4 4 3" xfId="0"/>
    <cellStyle name="제목 4 4 3 2" xfId="0"/>
    <cellStyle name="제목 4 4 4" xfId="0"/>
    <cellStyle name="제목 4 4 4 2" xfId="0"/>
    <cellStyle name="제목 4 4 5" xfId="0"/>
    <cellStyle name="제목 4 4 5 2" xfId="0"/>
    <cellStyle name="제목 4 4 6" xfId="0"/>
    <cellStyle name="제목 4 4 7" xfId="0"/>
    <cellStyle name="제목 4 4_(안성)-(공판도매분사)_월별수지예산" xfId="0"/>
    <cellStyle name="제목 4 5" xfId="0"/>
    <cellStyle name="제목 4 5 2" xfId="0"/>
    <cellStyle name="제목 4 5 2 2" xfId="0"/>
    <cellStyle name="제목 4 5 3" xfId="0"/>
    <cellStyle name="제목 4 5 3 2" xfId="0"/>
    <cellStyle name="제목 4 5 4" xfId="0"/>
    <cellStyle name="제목 4 5 4 2" xfId="0"/>
    <cellStyle name="제목 4 5 5" xfId="0"/>
    <cellStyle name="제목 4 5 5 2" xfId="0"/>
    <cellStyle name="제목 4 5 6" xfId="0"/>
    <cellStyle name="제목 4 5 7" xfId="0"/>
    <cellStyle name="제목 4 5_(안성)-(공판도매분사)_월별수지예산" xfId="0"/>
    <cellStyle name="제목 4 6" xfId="0"/>
    <cellStyle name="제목 4 6 2" xfId="0"/>
    <cellStyle name="제목 4 6 3" xfId="0"/>
    <cellStyle name="제목 4 6 4" xfId="0"/>
    <cellStyle name="제목 4 6 5" xfId="0"/>
    <cellStyle name="제목 4 6 6" xfId="0"/>
    <cellStyle name="제목 4 6 7" xfId="0"/>
    <cellStyle name="제목 4 7" xfId="0"/>
    <cellStyle name="제목 4 7 2" xfId="0"/>
    <cellStyle name="제목 4 7 3" xfId="0"/>
    <cellStyle name="제목 4 7 4" xfId="0"/>
    <cellStyle name="제목 4 7 5" xfId="0"/>
    <cellStyle name="제목 4 7 6" xfId="0"/>
    <cellStyle name="제목 5" xfId="0"/>
    <cellStyle name="제목 5 10" xfId="0"/>
    <cellStyle name="제목 5 10 2" xfId="0"/>
    <cellStyle name="제목 5 10 3" xfId="0"/>
    <cellStyle name="제목 5 10 4" xfId="0"/>
    <cellStyle name="제목 5 10 5" xfId="0"/>
    <cellStyle name="제목 5 10 6" xfId="0"/>
    <cellStyle name="제목 5 11" xfId="0"/>
    <cellStyle name="제목 5 11 2" xfId="0"/>
    <cellStyle name="제목 5 11 3" xfId="0"/>
    <cellStyle name="제목 5 11 4" xfId="0"/>
    <cellStyle name="제목 5 11 5" xfId="0"/>
    <cellStyle name="제목 5 11 6" xfId="0"/>
    <cellStyle name="제목 5 12" xfId="0"/>
    <cellStyle name="제목 5 12 2" xfId="0"/>
    <cellStyle name="제목 5 12 3" xfId="0"/>
    <cellStyle name="제목 5 12 4" xfId="0"/>
    <cellStyle name="제목 5 12 5" xfId="0"/>
    <cellStyle name="제목 5 12 6" xfId="0"/>
    <cellStyle name="제목 5 13" xfId="0"/>
    <cellStyle name="제목 5 14" xfId="0"/>
    <cellStyle name="제목 5 15" xfId="0"/>
    <cellStyle name="제목 5 16" xfId="0"/>
    <cellStyle name="제목 5 17" xfId="0"/>
    <cellStyle name="제목 5 2" xfId="0"/>
    <cellStyle name="제목 5 2 10" xfId="0"/>
    <cellStyle name="제목 5 2 10 2" xfId="0"/>
    <cellStyle name="제목 5 2 10 3" xfId="0"/>
    <cellStyle name="제목 5 2 10 4" xfId="0"/>
    <cellStyle name="제목 5 2 10 5" xfId="0"/>
    <cellStyle name="제목 5 2 10 6" xfId="0"/>
    <cellStyle name="제목 5 2 11" xfId="0"/>
    <cellStyle name="제목 5 2 11 2" xfId="0"/>
    <cellStyle name="제목 5 2 11 3" xfId="0"/>
    <cellStyle name="제목 5 2 11 4" xfId="0"/>
    <cellStyle name="제목 5 2 11 5" xfId="0"/>
    <cellStyle name="제목 5 2 11 6" xfId="0"/>
    <cellStyle name="제목 5 2 12" xfId="0"/>
    <cellStyle name="제목 5 2 13" xfId="0"/>
    <cellStyle name="제목 5 2 14" xfId="0"/>
    <cellStyle name="제목 5 2 15" xfId="0"/>
    <cellStyle name="제목 5 2 16" xfId="0"/>
    <cellStyle name="제목 5 2 17" xfId="0"/>
    <cellStyle name="제목 5 2 2" xfId="0"/>
    <cellStyle name="제목 5 2 2 10" xfId="0"/>
    <cellStyle name="제목 5 2 2 11" xfId="0"/>
    <cellStyle name="제목 5 2 2 12" xfId="0"/>
    <cellStyle name="제목 5 2 2 13" xfId="0"/>
    <cellStyle name="제목 5 2 2 2" xfId="0"/>
    <cellStyle name="제목 5 2 2 2 2" xfId="0"/>
    <cellStyle name="제목 5 2 2 2 3" xfId="0"/>
    <cellStyle name="제목 5 2 2 2 4" xfId="0"/>
    <cellStyle name="제목 5 2 2 2 5" xfId="0"/>
    <cellStyle name="제목 5 2 2 2 6" xfId="0"/>
    <cellStyle name="제목 5 2 2 3" xfId="0"/>
    <cellStyle name="제목 5 2 2 3 2" xfId="0"/>
    <cellStyle name="제목 5 2 2 3 3" xfId="0"/>
    <cellStyle name="제목 5 2 2 3 4" xfId="0"/>
    <cellStyle name="제목 5 2 2 3 5" xfId="0"/>
    <cellStyle name="제목 5 2 2 3 6" xfId="0"/>
    <cellStyle name="제목 5 2 2 4" xfId="0"/>
    <cellStyle name="제목 5 2 2 4 2" xfId="0"/>
    <cellStyle name="제목 5 2 2 4 3" xfId="0"/>
    <cellStyle name="제목 5 2 2 4 4" xfId="0"/>
    <cellStyle name="제목 5 2 2 4 5" xfId="0"/>
    <cellStyle name="제목 5 2 2 4 6" xfId="0"/>
    <cellStyle name="제목 5 2 2 5" xfId="0"/>
    <cellStyle name="제목 5 2 2 5 2" xfId="0"/>
    <cellStyle name="제목 5 2 2 5 3" xfId="0"/>
    <cellStyle name="제목 5 2 2 5 4" xfId="0"/>
    <cellStyle name="제목 5 2 2 5 5" xfId="0"/>
    <cellStyle name="제목 5 2 2 5 6" xfId="0"/>
    <cellStyle name="제목 5 2 2 6" xfId="0"/>
    <cellStyle name="제목 5 2 2 6 2" xfId="0"/>
    <cellStyle name="제목 5 2 2 6 3" xfId="0"/>
    <cellStyle name="제목 5 2 2 6 4" xfId="0"/>
    <cellStyle name="제목 5 2 2 6 5" xfId="0"/>
    <cellStyle name="제목 5 2 2 6 6" xfId="0"/>
    <cellStyle name="제목 5 2 2 7" xfId="0"/>
    <cellStyle name="제목 5 2 2 7 2" xfId="0"/>
    <cellStyle name="제목 5 2 2 7 3" xfId="0"/>
    <cellStyle name="제목 5 2 2 7 4" xfId="0"/>
    <cellStyle name="제목 5 2 2 7 5" xfId="0"/>
    <cellStyle name="제목 5 2 2 7 6" xfId="0"/>
    <cellStyle name="제목 5 2 2 8" xfId="0"/>
    <cellStyle name="제목 5 2 2 8 2" xfId="0"/>
    <cellStyle name="제목 5 2 2 8 3" xfId="0"/>
    <cellStyle name="제목 5 2 2 8 4" xfId="0"/>
    <cellStyle name="제목 5 2 2 8 5" xfId="0"/>
    <cellStyle name="제목 5 2 2 8 6" xfId="0"/>
    <cellStyle name="제목 5 2 2 9" xfId="0"/>
    <cellStyle name="제목 5 2 2_Sheet2" xfId="0"/>
    <cellStyle name="제목 5 2 3" xfId="0"/>
    <cellStyle name="제목 5 2 3 2" xfId="0"/>
    <cellStyle name="제목 5 2 3 3" xfId="0"/>
    <cellStyle name="제목 5 2 3 4" xfId="0"/>
    <cellStyle name="제목 5 2 3 5" xfId="0"/>
    <cellStyle name="제목 5 2 3 6" xfId="0"/>
    <cellStyle name="제목 5 2 4" xfId="0"/>
    <cellStyle name="제목 5 2 4 2" xfId="0"/>
    <cellStyle name="제목 5 2 4 3" xfId="0"/>
    <cellStyle name="제목 5 2 4 4" xfId="0"/>
    <cellStyle name="제목 5 2 4 5" xfId="0"/>
    <cellStyle name="제목 5 2 4 6" xfId="0"/>
    <cellStyle name="제목 5 2 5" xfId="0"/>
    <cellStyle name="제목 5 2 5 2" xfId="0"/>
    <cellStyle name="제목 5 2 5 3" xfId="0"/>
    <cellStyle name="제목 5 2 5 4" xfId="0"/>
    <cellStyle name="제목 5 2 5 5" xfId="0"/>
    <cellStyle name="제목 5 2 5 6" xfId="0"/>
    <cellStyle name="제목 5 2 6" xfId="0"/>
    <cellStyle name="제목 5 2 6 2" xfId="0"/>
    <cellStyle name="제목 5 2 6 3" xfId="0"/>
    <cellStyle name="제목 5 2 6 4" xfId="0"/>
    <cellStyle name="제목 5 2 6 5" xfId="0"/>
    <cellStyle name="제목 5 2 6 6" xfId="0"/>
    <cellStyle name="제목 5 2 7" xfId="0"/>
    <cellStyle name="제목 5 2 7 2" xfId="0"/>
    <cellStyle name="제목 5 2 7 3" xfId="0"/>
    <cellStyle name="제목 5 2 7 4" xfId="0"/>
    <cellStyle name="제목 5 2 7 5" xfId="0"/>
    <cellStyle name="제목 5 2 7 6" xfId="0"/>
    <cellStyle name="제목 5 2 8" xfId="0"/>
    <cellStyle name="제목 5 2 8 2" xfId="0"/>
    <cellStyle name="제목 5 2 8 3" xfId="0"/>
    <cellStyle name="제목 5 2 8 4" xfId="0"/>
    <cellStyle name="제목 5 2 8 5" xfId="0"/>
    <cellStyle name="제목 5 2 8 6" xfId="0"/>
    <cellStyle name="제목 5 2 9" xfId="0"/>
    <cellStyle name="제목 5 2 9 2" xfId="0"/>
    <cellStyle name="제목 5 2 9 3" xfId="0"/>
    <cellStyle name="제목 5 2 9 4" xfId="0"/>
    <cellStyle name="제목 5 2 9 5" xfId="0"/>
    <cellStyle name="제목 5 2 9 6" xfId="0"/>
    <cellStyle name="제목 5 2_Sheet2" xfId="0"/>
    <cellStyle name="제목 5 3" xfId="0"/>
    <cellStyle name="제목 5 3 10" xfId="0"/>
    <cellStyle name="제목 5 3 11" xfId="0"/>
    <cellStyle name="제목 5 3 12" xfId="0"/>
    <cellStyle name="제목 5 3 13" xfId="0"/>
    <cellStyle name="제목 5 3 14" xfId="0"/>
    <cellStyle name="제목 5 3 2" xfId="0"/>
    <cellStyle name="제목 5 3 2 2" xfId="0"/>
    <cellStyle name="제목 5 3 2 3" xfId="0"/>
    <cellStyle name="제목 5 3 2 4" xfId="0"/>
    <cellStyle name="제목 5 3 2 5" xfId="0"/>
    <cellStyle name="제목 5 3 2 6" xfId="0"/>
    <cellStyle name="제목 5 3 3" xfId="0"/>
    <cellStyle name="제목 5 3 3 2" xfId="0"/>
    <cellStyle name="제목 5 3 3 3" xfId="0"/>
    <cellStyle name="제목 5 3 3 4" xfId="0"/>
    <cellStyle name="제목 5 3 3 5" xfId="0"/>
    <cellStyle name="제목 5 3 3 6" xfId="0"/>
    <cellStyle name="제목 5 3 4" xfId="0"/>
    <cellStyle name="제목 5 3 4 2" xfId="0"/>
    <cellStyle name="제목 5 3 4 3" xfId="0"/>
    <cellStyle name="제목 5 3 4 4" xfId="0"/>
    <cellStyle name="제목 5 3 4 5" xfId="0"/>
    <cellStyle name="제목 5 3 4 6" xfId="0"/>
    <cellStyle name="제목 5 3 5" xfId="0"/>
    <cellStyle name="제목 5 3 5 2" xfId="0"/>
    <cellStyle name="제목 5 3 5 3" xfId="0"/>
    <cellStyle name="제목 5 3 5 4" xfId="0"/>
    <cellStyle name="제목 5 3 5 5" xfId="0"/>
    <cellStyle name="제목 5 3 5 6" xfId="0"/>
    <cellStyle name="제목 5 3 6" xfId="0"/>
    <cellStyle name="제목 5 3 6 2" xfId="0"/>
    <cellStyle name="제목 5 3 6 3" xfId="0"/>
    <cellStyle name="제목 5 3 6 4" xfId="0"/>
    <cellStyle name="제목 5 3 6 5" xfId="0"/>
    <cellStyle name="제목 5 3 6 6" xfId="0"/>
    <cellStyle name="제목 5 3 7" xfId="0"/>
    <cellStyle name="제목 5 3 7 2" xfId="0"/>
    <cellStyle name="제목 5 3 7 3" xfId="0"/>
    <cellStyle name="제목 5 3 7 4" xfId="0"/>
    <cellStyle name="제목 5 3 7 5" xfId="0"/>
    <cellStyle name="제목 5 3 7 6" xfId="0"/>
    <cellStyle name="제목 5 3 8" xfId="0"/>
    <cellStyle name="제목 5 3 8 2" xfId="0"/>
    <cellStyle name="제목 5 3 8 3" xfId="0"/>
    <cellStyle name="제목 5 3 8 4" xfId="0"/>
    <cellStyle name="제목 5 3 8 5" xfId="0"/>
    <cellStyle name="제목 5 3 8 6" xfId="0"/>
    <cellStyle name="제목 5 3 9" xfId="0"/>
    <cellStyle name="제목 5 3_Sheet2" xfId="0"/>
    <cellStyle name="제목 5 4" xfId="0"/>
    <cellStyle name="제목 5 4 2" xfId="0"/>
    <cellStyle name="제목 5 4 3" xfId="0"/>
    <cellStyle name="제목 5 4 4" xfId="0"/>
    <cellStyle name="제목 5 4 5" xfId="0"/>
    <cellStyle name="제목 5 4 6" xfId="0"/>
    <cellStyle name="제목 5 4 7" xfId="0"/>
    <cellStyle name="제목 5 5" xfId="0"/>
    <cellStyle name="제목 5 5 2" xfId="0"/>
    <cellStyle name="제목 5 5 3" xfId="0"/>
    <cellStyle name="제목 5 5 4" xfId="0"/>
    <cellStyle name="제목 5 5 5" xfId="0"/>
    <cellStyle name="제목 5 5 6" xfId="0"/>
    <cellStyle name="제목 5 5 7" xfId="0"/>
    <cellStyle name="제목 5 6" xfId="0"/>
    <cellStyle name="제목 5 6 2" xfId="0"/>
    <cellStyle name="제목 5 6 2 2" xfId="0"/>
    <cellStyle name="제목 5 6 3" xfId="0"/>
    <cellStyle name="제목 5 6 3 2" xfId="0"/>
    <cellStyle name="제목 5 6 4" xfId="0"/>
    <cellStyle name="제목 5 6 5" xfId="0"/>
    <cellStyle name="제목 5 6 6" xfId="0"/>
    <cellStyle name="제목 5 6 7" xfId="0"/>
    <cellStyle name="제목 5 7" xfId="0"/>
    <cellStyle name="제목 5 7 2" xfId="0"/>
    <cellStyle name="제목 5 7 3" xfId="0"/>
    <cellStyle name="제목 5 7 4" xfId="0"/>
    <cellStyle name="제목 5 7 5" xfId="0"/>
    <cellStyle name="제목 5 7 6" xfId="0"/>
    <cellStyle name="제목 5 7 7" xfId="0"/>
    <cellStyle name="제목 5 8" xfId="0"/>
    <cellStyle name="제목 5 8 2" xfId="0"/>
    <cellStyle name="제목 5 8 3" xfId="0"/>
    <cellStyle name="제목 5 8 4" xfId="0"/>
    <cellStyle name="제목 5 8 5" xfId="0"/>
    <cellStyle name="제목 5 8 6" xfId="0"/>
    <cellStyle name="제목 5 9" xfId="0"/>
    <cellStyle name="제목 5 9 2" xfId="0"/>
    <cellStyle name="제목 5 9 3" xfId="0"/>
    <cellStyle name="제목 5 9 4" xfId="0"/>
    <cellStyle name="제목 5 9 5" xfId="0"/>
    <cellStyle name="제목 5 9 6" xfId="0"/>
    <cellStyle name="제목 5_(안성)-(공판도매분사)_월별수지예산" xfId="0"/>
    <cellStyle name="제목 6" xfId="0"/>
    <cellStyle name="제목 6 10" xfId="0"/>
    <cellStyle name="제목 6 10 2" xfId="0"/>
    <cellStyle name="제목 6 10 3" xfId="0"/>
    <cellStyle name="제목 6 10 4" xfId="0"/>
    <cellStyle name="제목 6 10 5" xfId="0"/>
    <cellStyle name="제목 6 10 6" xfId="0"/>
    <cellStyle name="제목 6 11" xfId="0"/>
    <cellStyle name="제목 6 11 2" xfId="0"/>
    <cellStyle name="제목 6 11 3" xfId="0"/>
    <cellStyle name="제목 6 11 4" xfId="0"/>
    <cellStyle name="제목 6 11 5" xfId="0"/>
    <cellStyle name="제목 6 11 6" xfId="0"/>
    <cellStyle name="제목 6 12" xfId="0"/>
    <cellStyle name="제목 6 13" xfId="0"/>
    <cellStyle name="제목 6 14" xfId="0"/>
    <cellStyle name="제목 6 15" xfId="0"/>
    <cellStyle name="제목 6 16" xfId="0"/>
    <cellStyle name="제목 6 17" xfId="0"/>
    <cellStyle name="제목 6 2" xfId="0"/>
    <cellStyle name="제목 6 2 10" xfId="0"/>
    <cellStyle name="제목 6 2 11" xfId="0"/>
    <cellStyle name="제목 6 2 12" xfId="0"/>
    <cellStyle name="제목 6 2 13" xfId="0"/>
    <cellStyle name="제목 6 2 14" xfId="0"/>
    <cellStyle name="제목 6 2 2" xfId="0"/>
    <cellStyle name="제목 6 2 2 2" xfId="0"/>
    <cellStyle name="제목 6 2 2 3" xfId="0"/>
    <cellStyle name="제목 6 2 2 4" xfId="0"/>
    <cellStyle name="제목 6 2 2 5" xfId="0"/>
    <cellStyle name="제목 6 2 2 6" xfId="0"/>
    <cellStyle name="제목 6 2 3" xfId="0"/>
    <cellStyle name="제목 6 2 3 2" xfId="0"/>
    <cellStyle name="제목 6 2 3 3" xfId="0"/>
    <cellStyle name="제목 6 2 3 4" xfId="0"/>
    <cellStyle name="제목 6 2 3 5" xfId="0"/>
    <cellStyle name="제목 6 2 3 6" xfId="0"/>
    <cellStyle name="제목 6 2 4" xfId="0"/>
    <cellStyle name="제목 6 2 4 2" xfId="0"/>
    <cellStyle name="제목 6 2 4 3" xfId="0"/>
    <cellStyle name="제목 6 2 4 4" xfId="0"/>
    <cellStyle name="제목 6 2 4 5" xfId="0"/>
    <cellStyle name="제목 6 2 4 6" xfId="0"/>
    <cellStyle name="제목 6 2 5" xfId="0"/>
    <cellStyle name="제목 6 2 5 2" xfId="0"/>
    <cellStyle name="제목 6 2 5 3" xfId="0"/>
    <cellStyle name="제목 6 2 5 4" xfId="0"/>
    <cellStyle name="제목 6 2 5 5" xfId="0"/>
    <cellStyle name="제목 6 2 5 6" xfId="0"/>
    <cellStyle name="제목 6 2 6" xfId="0"/>
    <cellStyle name="제목 6 2 6 2" xfId="0"/>
    <cellStyle name="제목 6 2 6 3" xfId="0"/>
    <cellStyle name="제목 6 2 6 4" xfId="0"/>
    <cellStyle name="제목 6 2 6 5" xfId="0"/>
    <cellStyle name="제목 6 2 6 6" xfId="0"/>
    <cellStyle name="제목 6 2 7" xfId="0"/>
    <cellStyle name="제목 6 2 7 2" xfId="0"/>
    <cellStyle name="제목 6 2 7 3" xfId="0"/>
    <cellStyle name="제목 6 2 7 4" xfId="0"/>
    <cellStyle name="제목 6 2 7 5" xfId="0"/>
    <cellStyle name="제목 6 2 7 6" xfId="0"/>
    <cellStyle name="제목 6 2 8" xfId="0"/>
    <cellStyle name="제목 6 2 8 2" xfId="0"/>
    <cellStyle name="제목 6 2 8 3" xfId="0"/>
    <cellStyle name="제목 6 2 8 4" xfId="0"/>
    <cellStyle name="제목 6 2 8 5" xfId="0"/>
    <cellStyle name="제목 6 2 8 6" xfId="0"/>
    <cellStyle name="제목 6 2 9" xfId="0"/>
    <cellStyle name="제목 6 2_Sheet2" xfId="0"/>
    <cellStyle name="제목 6 3" xfId="0"/>
    <cellStyle name="제목 6 3 2" xfId="0"/>
    <cellStyle name="제목 6 3 3" xfId="0"/>
    <cellStyle name="제목 6 3 4" xfId="0"/>
    <cellStyle name="제목 6 3 5" xfId="0"/>
    <cellStyle name="제목 6 3 6" xfId="0"/>
    <cellStyle name="제목 6 3 7" xfId="0"/>
    <cellStyle name="제목 6 4" xfId="0"/>
    <cellStyle name="제목 6 4 2" xfId="0"/>
    <cellStyle name="제목 6 4 3" xfId="0"/>
    <cellStyle name="제목 6 4 4" xfId="0"/>
    <cellStyle name="제목 6 4 5" xfId="0"/>
    <cellStyle name="제목 6 4 6" xfId="0"/>
    <cellStyle name="제목 6 4 7" xfId="0"/>
    <cellStyle name="제목 6 5" xfId="0"/>
    <cellStyle name="제목 6 5 2" xfId="0"/>
    <cellStyle name="제목 6 5 3" xfId="0"/>
    <cellStyle name="제목 6 5 4" xfId="0"/>
    <cellStyle name="제목 6 5 5" xfId="0"/>
    <cellStyle name="제목 6 5 6" xfId="0"/>
    <cellStyle name="제목 6 5 7" xfId="0"/>
    <cellStyle name="제목 6 6" xfId="0"/>
    <cellStyle name="제목 6 6 2" xfId="0"/>
    <cellStyle name="제목 6 6 2 2" xfId="0"/>
    <cellStyle name="제목 6 6 3" xfId="0"/>
    <cellStyle name="제목 6 6 4" xfId="0"/>
    <cellStyle name="제목 6 6 5" xfId="0"/>
    <cellStyle name="제목 6 6 6" xfId="0"/>
    <cellStyle name="제목 6 6 7" xfId="0"/>
    <cellStyle name="제목 6 7" xfId="0"/>
    <cellStyle name="제목 6 7 2" xfId="0"/>
    <cellStyle name="제목 6 7 3" xfId="0"/>
    <cellStyle name="제목 6 7 4" xfId="0"/>
    <cellStyle name="제목 6 7 5" xfId="0"/>
    <cellStyle name="제목 6 7 6" xfId="0"/>
    <cellStyle name="제목 6 7 7" xfId="0"/>
    <cellStyle name="제목 6 8" xfId="0"/>
    <cellStyle name="제목 6 8 2" xfId="0"/>
    <cellStyle name="제목 6 8 3" xfId="0"/>
    <cellStyle name="제목 6 8 4" xfId="0"/>
    <cellStyle name="제목 6 8 5" xfId="0"/>
    <cellStyle name="제목 6 8 6" xfId="0"/>
    <cellStyle name="제목 6 9" xfId="0"/>
    <cellStyle name="제목 6 9 2" xfId="0"/>
    <cellStyle name="제목 6 9 3" xfId="0"/>
    <cellStyle name="제목 6 9 4" xfId="0"/>
    <cellStyle name="제목 6 9 5" xfId="0"/>
    <cellStyle name="제목 6 9 6" xfId="0"/>
    <cellStyle name="제목 6_(안성)-(공판도매분사)_월별수지예산" xfId="0"/>
    <cellStyle name="제목 7" xfId="0"/>
    <cellStyle name="제목 7 2" xfId="0"/>
    <cellStyle name="제목 7 2 2" xfId="0"/>
    <cellStyle name="제목 7 3" xfId="0"/>
    <cellStyle name="제목 7 3 2" xfId="0"/>
    <cellStyle name="제목 7 4" xfId="0"/>
    <cellStyle name="제목 7 4 2" xfId="0"/>
    <cellStyle name="제목 7 5" xfId="0"/>
    <cellStyle name="제목 7 5 2" xfId="0"/>
    <cellStyle name="제목 7 6" xfId="0"/>
    <cellStyle name="제목 7 7" xfId="0"/>
    <cellStyle name="제목 7_(안성)-(공판도매분사)_월별수지예산" xfId="0"/>
    <cellStyle name="제목 8" xfId="0"/>
    <cellStyle name="제목 8 2" xfId="0"/>
    <cellStyle name="제목 8 2 2" xfId="0"/>
    <cellStyle name="제목 8 3" xfId="0"/>
    <cellStyle name="제목 8 3 2" xfId="0"/>
    <cellStyle name="제목 8 4" xfId="0"/>
    <cellStyle name="제목 8 4 2" xfId="0"/>
    <cellStyle name="제목 8 5" xfId="0"/>
    <cellStyle name="제목 8 5 2" xfId="0"/>
    <cellStyle name="제목 8 6" xfId="0"/>
    <cellStyle name="제목 8 7" xfId="0"/>
    <cellStyle name="제목 8_(안성)-(공판도매분사)_월별수지예산" xfId="0"/>
    <cellStyle name="제목 9" xfId="0"/>
    <cellStyle name="제목 9 2" xfId="0"/>
    <cellStyle name="제목 9 3" xfId="0"/>
    <cellStyle name="제목 9 4" xfId="0"/>
    <cellStyle name="제목 9 5" xfId="0"/>
    <cellStyle name="제목 9 6" xfId="0"/>
    <cellStyle name="제목 9 7" xfId="0"/>
    <cellStyle name="제목1" xfId="0"/>
    <cellStyle name="제목1 2" xfId="0"/>
    <cellStyle name="제목1 3" xfId="0"/>
    <cellStyle name="제목2" xfId="0"/>
    <cellStyle name="제목2 2" xfId="0"/>
    <cellStyle name="제목2 3" xfId="0"/>
    <cellStyle name="제목[1 줄]" xfId="0"/>
    <cellStyle name="제목[1 줄] 2" xfId="0"/>
    <cellStyle name="제목[2줄 아래]" xfId="0"/>
    <cellStyle name="제목[2줄 위]" xfId="0"/>
    <cellStyle name="제목[2줄 위] 10" xfId="0"/>
    <cellStyle name="제목[2줄 위] 10 2" xfId="0"/>
    <cellStyle name="제목[2줄 위] 11" xfId="0"/>
    <cellStyle name="제목[2줄 위] 11 2" xfId="0"/>
    <cellStyle name="제목[2줄 위] 12" xfId="0"/>
    <cellStyle name="제목[2줄 위] 12 2" xfId="0"/>
    <cellStyle name="제목[2줄 위] 13" xfId="0"/>
    <cellStyle name="제목[2줄 위] 13 2" xfId="0"/>
    <cellStyle name="제목[2줄 위] 14" xfId="0"/>
    <cellStyle name="제목[2줄 위] 2" xfId="0"/>
    <cellStyle name="제목[2줄 위] 2 2" xfId="0"/>
    <cellStyle name="제목[2줄 위] 3" xfId="0"/>
    <cellStyle name="제목[2줄 위] 3 2" xfId="0"/>
    <cellStyle name="제목[2줄 위] 4" xfId="0"/>
    <cellStyle name="제목[2줄 위] 4 2" xfId="0"/>
    <cellStyle name="제목[2줄 위] 5" xfId="0"/>
    <cellStyle name="제목[2줄 위] 5 2" xfId="0"/>
    <cellStyle name="제목[2줄 위] 6" xfId="0"/>
    <cellStyle name="제목[2줄 위] 6 2" xfId="0"/>
    <cellStyle name="제목[2줄 위] 7" xfId="0"/>
    <cellStyle name="제목[2줄 위] 7 2" xfId="0"/>
    <cellStyle name="제목[2줄 위] 8" xfId="0"/>
    <cellStyle name="제목[2줄 위] 8 2" xfId="0"/>
    <cellStyle name="제목[2줄 위] 9" xfId="0"/>
    <cellStyle name="제목[2줄 위] 9 2" xfId="0"/>
    <cellStyle name="좋은양식" xfId="0"/>
    <cellStyle name="좋음 2" xfId="0"/>
    <cellStyle name="좋음 2 10" xfId="0"/>
    <cellStyle name="좋음 2 10 2" xfId="0"/>
    <cellStyle name="좋음 2 10 3" xfId="0"/>
    <cellStyle name="좋음 2 10 4" xfId="0"/>
    <cellStyle name="좋음 2 10 5" xfId="0"/>
    <cellStyle name="좋음 2 10 6" xfId="0"/>
    <cellStyle name="좋음 2 11" xfId="0"/>
    <cellStyle name="좋음 2 11 2" xfId="0"/>
    <cellStyle name="좋음 2 11 3" xfId="0"/>
    <cellStyle name="좋음 2 11 4" xfId="0"/>
    <cellStyle name="좋음 2 11 5" xfId="0"/>
    <cellStyle name="좋음 2 11 6" xfId="0"/>
    <cellStyle name="좋음 2 12" xfId="0"/>
    <cellStyle name="좋음 2 12 2" xfId="0"/>
    <cellStyle name="좋음 2 12 3" xfId="0"/>
    <cellStyle name="좋음 2 12 4" xfId="0"/>
    <cellStyle name="좋음 2 12 5" xfId="0"/>
    <cellStyle name="좋음 2 12 6" xfId="0"/>
    <cellStyle name="좋음 2 13" xfId="0"/>
    <cellStyle name="좋음 2 14" xfId="0"/>
    <cellStyle name="좋음 2 15" xfId="0"/>
    <cellStyle name="좋음 2 16" xfId="0"/>
    <cellStyle name="좋음 2 17" xfId="0"/>
    <cellStyle name="좋음 2 18" xfId="0"/>
    <cellStyle name="좋음 2 2" xfId="0"/>
    <cellStyle name="좋음 2 2 10" xfId="0"/>
    <cellStyle name="좋음 2 2 10 2" xfId="0"/>
    <cellStyle name="좋음 2 2 10 3" xfId="0"/>
    <cellStyle name="좋음 2 2 10 4" xfId="0"/>
    <cellStyle name="좋음 2 2 10 5" xfId="0"/>
    <cellStyle name="좋음 2 2 10 6" xfId="0"/>
    <cellStyle name="좋음 2 2 11" xfId="0"/>
    <cellStyle name="좋음 2 2 11 2" xfId="0"/>
    <cellStyle name="좋음 2 2 11 3" xfId="0"/>
    <cellStyle name="좋음 2 2 11 4" xfId="0"/>
    <cellStyle name="좋음 2 2 11 5" xfId="0"/>
    <cellStyle name="좋음 2 2 11 6" xfId="0"/>
    <cellStyle name="좋음 2 2 12" xfId="0"/>
    <cellStyle name="좋음 2 2 13" xfId="0"/>
    <cellStyle name="좋음 2 2 14" xfId="0"/>
    <cellStyle name="좋음 2 2 15" xfId="0"/>
    <cellStyle name="좋음 2 2 16" xfId="0"/>
    <cellStyle name="좋음 2 2 17" xfId="0"/>
    <cellStyle name="좋음 2 2 18" xfId="0"/>
    <cellStyle name="좋음 2 2 2" xfId="0"/>
    <cellStyle name="좋음 2 2 2 10" xfId="0"/>
    <cellStyle name="좋음 2 2 2 11" xfId="0"/>
    <cellStyle name="좋음 2 2 2 12" xfId="0"/>
    <cellStyle name="좋음 2 2 2 13" xfId="0"/>
    <cellStyle name="좋음 2 2 2 2" xfId="0"/>
    <cellStyle name="좋음 2 2 2 2 2" xfId="0"/>
    <cellStyle name="좋음 2 2 2 2 3" xfId="0"/>
    <cellStyle name="좋음 2 2 2 2 4" xfId="0"/>
    <cellStyle name="좋음 2 2 2 2 5" xfId="0"/>
    <cellStyle name="좋음 2 2 2 2 6" xfId="0"/>
    <cellStyle name="좋음 2 2 2 3" xfId="0"/>
    <cellStyle name="좋음 2 2 2 3 2" xfId="0"/>
    <cellStyle name="좋음 2 2 2 3 3" xfId="0"/>
    <cellStyle name="좋음 2 2 2 3 4" xfId="0"/>
    <cellStyle name="좋음 2 2 2 3 5" xfId="0"/>
    <cellStyle name="좋음 2 2 2 3 6" xfId="0"/>
    <cellStyle name="좋음 2 2 2 4" xfId="0"/>
    <cellStyle name="좋음 2 2 2 4 2" xfId="0"/>
    <cellStyle name="좋음 2 2 2 4 3" xfId="0"/>
    <cellStyle name="좋음 2 2 2 4 4" xfId="0"/>
    <cellStyle name="좋음 2 2 2 4 5" xfId="0"/>
    <cellStyle name="좋음 2 2 2 4 6" xfId="0"/>
    <cellStyle name="좋음 2 2 2 5" xfId="0"/>
    <cellStyle name="좋음 2 2 2 5 2" xfId="0"/>
    <cellStyle name="좋음 2 2 2 5 3" xfId="0"/>
    <cellStyle name="좋음 2 2 2 5 4" xfId="0"/>
    <cellStyle name="좋음 2 2 2 5 5" xfId="0"/>
    <cellStyle name="좋음 2 2 2 5 6" xfId="0"/>
    <cellStyle name="좋음 2 2 2 6" xfId="0"/>
    <cellStyle name="좋음 2 2 2 6 2" xfId="0"/>
    <cellStyle name="좋음 2 2 2 6 3" xfId="0"/>
    <cellStyle name="좋음 2 2 2 6 4" xfId="0"/>
    <cellStyle name="좋음 2 2 2 6 5" xfId="0"/>
    <cellStyle name="좋음 2 2 2 6 6" xfId="0"/>
    <cellStyle name="좋음 2 2 2 7" xfId="0"/>
    <cellStyle name="좋음 2 2 2 7 2" xfId="0"/>
    <cellStyle name="좋음 2 2 2 7 3" xfId="0"/>
    <cellStyle name="좋음 2 2 2 7 4" xfId="0"/>
    <cellStyle name="좋음 2 2 2 7 5" xfId="0"/>
    <cellStyle name="좋음 2 2 2 7 6" xfId="0"/>
    <cellStyle name="좋음 2 2 2 8" xfId="0"/>
    <cellStyle name="좋음 2 2 2 8 2" xfId="0"/>
    <cellStyle name="좋음 2 2 2 8 3" xfId="0"/>
    <cellStyle name="좋음 2 2 2 8 4" xfId="0"/>
    <cellStyle name="좋음 2 2 2 8 5" xfId="0"/>
    <cellStyle name="좋음 2 2 2 8 6" xfId="0"/>
    <cellStyle name="좋음 2 2 2 9" xfId="0"/>
    <cellStyle name="좋음 2 2 2_Sheet2" xfId="0"/>
    <cellStyle name="좋음 2 2 3" xfId="0"/>
    <cellStyle name="좋음 2 2 3 2" xfId="0"/>
    <cellStyle name="좋음 2 2 3 3" xfId="0"/>
    <cellStyle name="좋음 2 2 3 4" xfId="0"/>
    <cellStyle name="좋음 2 2 3 5" xfId="0"/>
    <cellStyle name="좋음 2 2 3 6" xfId="0"/>
    <cellStyle name="좋음 2 2 4" xfId="0"/>
    <cellStyle name="좋음 2 2 4 2" xfId="0"/>
    <cellStyle name="좋음 2 2 4 3" xfId="0"/>
    <cellStyle name="좋음 2 2 4 4" xfId="0"/>
    <cellStyle name="좋음 2 2 4 5" xfId="0"/>
    <cellStyle name="좋음 2 2 4 6" xfId="0"/>
    <cellStyle name="좋음 2 2 5" xfId="0"/>
    <cellStyle name="좋음 2 2 5 2" xfId="0"/>
    <cellStyle name="좋음 2 2 5 3" xfId="0"/>
    <cellStyle name="좋음 2 2 5 4" xfId="0"/>
    <cellStyle name="좋음 2 2 5 5" xfId="0"/>
    <cellStyle name="좋음 2 2 5 6" xfId="0"/>
    <cellStyle name="좋음 2 2 6" xfId="0"/>
    <cellStyle name="좋음 2 2 6 2" xfId="0"/>
    <cellStyle name="좋음 2 2 6 3" xfId="0"/>
    <cellStyle name="좋음 2 2 6 4" xfId="0"/>
    <cellStyle name="좋음 2 2 6 5" xfId="0"/>
    <cellStyle name="좋음 2 2 6 6" xfId="0"/>
    <cellStyle name="좋음 2 2 7" xfId="0"/>
    <cellStyle name="좋음 2 2 7 2" xfId="0"/>
    <cellStyle name="좋음 2 2 7 3" xfId="0"/>
    <cellStyle name="좋음 2 2 7 4" xfId="0"/>
    <cellStyle name="좋음 2 2 7 5" xfId="0"/>
    <cellStyle name="좋음 2 2 7 6" xfId="0"/>
    <cellStyle name="좋음 2 2 8" xfId="0"/>
    <cellStyle name="좋음 2 2 8 2" xfId="0"/>
    <cellStyle name="좋음 2 2 8 3" xfId="0"/>
    <cellStyle name="좋음 2 2 8 4" xfId="0"/>
    <cellStyle name="좋음 2 2 8 5" xfId="0"/>
    <cellStyle name="좋음 2 2 8 6" xfId="0"/>
    <cellStyle name="좋음 2 2 9" xfId="0"/>
    <cellStyle name="좋음 2 2 9 2" xfId="0"/>
    <cellStyle name="좋음 2 2 9 3" xfId="0"/>
    <cellStyle name="좋음 2 2 9 4" xfId="0"/>
    <cellStyle name="좋음 2 2 9 5" xfId="0"/>
    <cellStyle name="좋음 2 2 9 6" xfId="0"/>
    <cellStyle name="좋음 2 2_Sheet2" xfId="0"/>
    <cellStyle name="좋음 2 3" xfId="0"/>
    <cellStyle name="좋음 2 3 10" xfId="0"/>
    <cellStyle name="좋음 2 3 11" xfId="0"/>
    <cellStyle name="좋음 2 3 12" xfId="0"/>
    <cellStyle name="좋음 2 3 13" xfId="0"/>
    <cellStyle name="좋음 2 3 14" xfId="0"/>
    <cellStyle name="좋음 2 3 2" xfId="0"/>
    <cellStyle name="좋음 2 3 2 2" xfId="0"/>
    <cellStyle name="좋음 2 3 2 3" xfId="0"/>
    <cellStyle name="좋음 2 3 2 4" xfId="0"/>
    <cellStyle name="좋음 2 3 2 5" xfId="0"/>
    <cellStyle name="좋음 2 3 2 6" xfId="0"/>
    <cellStyle name="좋음 2 3 3" xfId="0"/>
    <cellStyle name="좋음 2 3 3 2" xfId="0"/>
    <cellStyle name="좋음 2 3 3 3" xfId="0"/>
    <cellStyle name="좋음 2 3 3 4" xfId="0"/>
    <cellStyle name="좋음 2 3 3 5" xfId="0"/>
    <cellStyle name="좋음 2 3 3 6" xfId="0"/>
    <cellStyle name="좋음 2 3 4" xfId="0"/>
    <cellStyle name="좋음 2 3 4 2" xfId="0"/>
    <cellStyle name="좋음 2 3 4 3" xfId="0"/>
    <cellStyle name="좋음 2 3 4 4" xfId="0"/>
    <cellStyle name="좋음 2 3 4 5" xfId="0"/>
    <cellStyle name="좋음 2 3 4 6" xfId="0"/>
    <cellStyle name="좋음 2 3 5" xfId="0"/>
    <cellStyle name="좋음 2 3 5 2" xfId="0"/>
    <cellStyle name="좋음 2 3 5 3" xfId="0"/>
    <cellStyle name="좋음 2 3 5 4" xfId="0"/>
    <cellStyle name="좋음 2 3 5 5" xfId="0"/>
    <cellStyle name="좋음 2 3 5 6" xfId="0"/>
    <cellStyle name="좋음 2 3 6" xfId="0"/>
    <cellStyle name="좋음 2 3 6 2" xfId="0"/>
    <cellStyle name="좋음 2 3 6 3" xfId="0"/>
    <cellStyle name="좋음 2 3 6 4" xfId="0"/>
    <cellStyle name="좋음 2 3 6 5" xfId="0"/>
    <cellStyle name="좋음 2 3 6 6" xfId="0"/>
    <cellStyle name="좋음 2 3 7" xfId="0"/>
    <cellStyle name="좋음 2 3 7 2" xfId="0"/>
    <cellStyle name="좋음 2 3 7 3" xfId="0"/>
    <cellStyle name="좋음 2 3 7 4" xfId="0"/>
    <cellStyle name="좋음 2 3 7 5" xfId="0"/>
    <cellStyle name="좋음 2 3 7 6" xfId="0"/>
    <cellStyle name="좋음 2 3 8" xfId="0"/>
    <cellStyle name="좋음 2 3 8 2" xfId="0"/>
    <cellStyle name="좋음 2 3 8 3" xfId="0"/>
    <cellStyle name="좋음 2 3 8 4" xfId="0"/>
    <cellStyle name="좋음 2 3 8 5" xfId="0"/>
    <cellStyle name="좋음 2 3 8 6" xfId="0"/>
    <cellStyle name="좋음 2 3 9" xfId="0"/>
    <cellStyle name="좋음 2 3_Sheet2" xfId="0"/>
    <cellStyle name="좋음 2 4" xfId="0"/>
    <cellStyle name="좋음 2 4 2" xfId="0"/>
    <cellStyle name="좋음 2 4 3" xfId="0"/>
    <cellStyle name="좋음 2 4 4" xfId="0"/>
    <cellStyle name="좋음 2 4 5" xfId="0"/>
    <cellStyle name="좋음 2 4 6" xfId="0"/>
    <cellStyle name="좋음 2 4 7" xfId="0"/>
    <cellStyle name="좋음 2 5" xfId="0"/>
    <cellStyle name="좋음 2 5 2" xfId="0"/>
    <cellStyle name="좋음 2 5 3" xfId="0"/>
    <cellStyle name="좋음 2 5 4" xfId="0"/>
    <cellStyle name="좋음 2 5 5" xfId="0"/>
    <cellStyle name="좋음 2 5 6" xfId="0"/>
    <cellStyle name="좋음 2 5 7" xfId="0"/>
    <cellStyle name="좋음 2 6" xfId="0"/>
    <cellStyle name="좋음 2 6 2" xfId="0"/>
    <cellStyle name="좋음 2 6 2 2" xfId="0"/>
    <cellStyle name="좋음 2 6 3" xfId="0"/>
    <cellStyle name="좋음 2 6 3 2" xfId="0"/>
    <cellStyle name="좋음 2 6 4" xfId="0"/>
    <cellStyle name="좋음 2 6 5" xfId="0"/>
    <cellStyle name="좋음 2 6 6" xfId="0"/>
    <cellStyle name="좋음 2 6 7" xfId="0"/>
    <cellStyle name="좋음 2 7" xfId="0"/>
    <cellStyle name="좋음 2 7 2" xfId="0"/>
    <cellStyle name="좋음 2 7 3" xfId="0"/>
    <cellStyle name="좋음 2 7 4" xfId="0"/>
    <cellStyle name="좋음 2 7 5" xfId="0"/>
    <cellStyle name="좋음 2 7 6" xfId="0"/>
    <cellStyle name="좋음 2 7 7" xfId="0"/>
    <cellStyle name="좋음 2 8" xfId="0"/>
    <cellStyle name="좋음 2 8 2" xfId="0"/>
    <cellStyle name="좋음 2 8 3" xfId="0"/>
    <cellStyle name="좋음 2 8 4" xfId="0"/>
    <cellStyle name="좋음 2 8 5" xfId="0"/>
    <cellStyle name="좋음 2 8 6" xfId="0"/>
    <cellStyle name="좋음 2 9" xfId="0"/>
    <cellStyle name="좋음 2 9 2" xfId="0"/>
    <cellStyle name="좋음 2 9 3" xfId="0"/>
    <cellStyle name="좋음 2 9 4" xfId="0"/>
    <cellStyle name="좋음 2 9 5" xfId="0"/>
    <cellStyle name="좋음 2 9 6" xfId="0"/>
    <cellStyle name="좋음 2_(안성)-(공판도매분사)_월별수지예산" xfId="0"/>
    <cellStyle name="좋음 3" xfId="0"/>
    <cellStyle name="좋음 3 10" xfId="0"/>
    <cellStyle name="좋음 3 10 2" xfId="0"/>
    <cellStyle name="좋음 3 10 3" xfId="0"/>
    <cellStyle name="좋음 3 10 4" xfId="0"/>
    <cellStyle name="좋음 3 10 5" xfId="0"/>
    <cellStyle name="좋음 3 10 6" xfId="0"/>
    <cellStyle name="좋음 3 11" xfId="0"/>
    <cellStyle name="좋음 3 11 2" xfId="0"/>
    <cellStyle name="좋음 3 11 3" xfId="0"/>
    <cellStyle name="좋음 3 11 4" xfId="0"/>
    <cellStyle name="좋음 3 11 5" xfId="0"/>
    <cellStyle name="좋음 3 11 6" xfId="0"/>
    <cellStyle name="좋음 3 12" xfId="0"/>
    <cellStyle name="좋음 3 13" xfId="0"/>
    <cellStyle name="좋음 3 14" xfId="0"/>
    <cellStyle name="좋음 3 15" xfId="0"/>
    <cellStyle name="좋음 3 16" xfId="0"/>
    <cellStyle name="좋음 3 17" xfId="0"/>
    <cellStyle name="좋음 3 2" xfId="0"/>
    <cellStyle name="좋음 3 2 10" xfId="0"/>
    <cellStyle name="좋음 3 2 11" xfId="0"/>
    <cellStyle name="좋음 3 2 12" xfId="0"/>
    <cellStyle name="좋음 3 2 13" xfId="0"/>
    <cellStyle name="좋음 3 2 14" xfId="0"/>
    <cellStyle name="좋음 3 2 2" xfId="0"/>
    <cellStyle name="좋음 3 2 2 2" xfId="0"/>
    <cellStyle name="좋음 3 2 2 3" xfId="0"/>
    <cellStyle name="좋음 3 2 2 4" xfId="0"/>
    <cellStyle name="좋음 3 2 2 5" xfId="0"/>
    <cellStyle name="좋음 3 2 2 6" xfId="0"/>
    <cellStyle name="좋음 3 2 3" xfId="0"/>
    <cellStyle name="좋음 3 2 3 2" xfId="0"/>
    <cellStyle name="좋음 3 2 3 3" xfId="0"/>
    <cellStyle name="좋음 3 2 3 4" xfId="0"/>
    <cellStyle name="좋음 3 2 3 5" xfId="0"/>
    <cellStyle name="좋음 3 2 3 6" xfId="0"/>
    <cellStyle name="좋음 3 2 4" xfId="0"/>
    <cellStyle name="좋음 3 2 4 2" xfId="0"/>
    <cellStyle name="좋음 3 2 4 3" xfId="0"/>
    <cellStyle name="좋음 3 2 4 4" xfId="0"/>
    <cellStyle name="좋음 3 2 4 5" xfId="0"/>
    <cellStyle name="좋음 3 2 4 6" xfId="0"/>
    <cellStyle name="좋음 3 2 5" xfId="0"/>
    <cellStyle name="좋음 3 2 5 2" xfId="0"/>
    <cellStyle name="좋음 3 2 5 3" xfId="0"/>
    <cellStyle name="좋음 3 2 5 4" xfId="0"/>
    <cellStyle name="좋음 3 2 5 5" xfId="0"/>
    <cellStyle name="좋음 3 2 5 6" xfId="0"/>
    <cellStyle name="좋음 3 2 6" xfId="0"/>
    <cellStyle name="좋음 3 2 6 2" xfId="0"/>
    <cellStyle name="좋음 3 2 6 3" xfId="0"/>
    <cellStyle name="좋음 3 2 6 4" xfId="0"/>
    <cellStyle name="좋음 3 2 6 5" xfId="0"/>
    <cellStyle name="좋음 3 2 6 6" xfId="0"/>
    <cellStyle name="좋음 3 2 7" xfId="0"/>
    <cellStyle name="좋음 3 2 7 2" xfId="0"/>
    <cellStyle name="좋음 3 2 7 3" xfId="0"/>
    <cellStyle name="좋음 3 2 7 4" xfId="0"/>
    <cellStyle name="좋음 3 2 7 5" xfId="0"/>
    <cellStyle name="좋음 3 2 7 6" xfId="0"/>
    <cellStyle name="좋음 3 2 8" xfId="0"/>
    <cellStyle name="좋음 3 2 8 2" xfId="0"/>
    <cellStyle name="좋음 3 2 8 3" xfId="0"/>
    <cellStyle name="좋음 3 2 8 4" xfId="0"/>
    <cellStyle name="좋음 3 2 8 5" xfId="0"/>
    <cellStyle name="좋음 3 2 8 6" xfId="0"/>
    <cellStyle name="좋음 3 2 9" xfId="0"/>
    <cellStyle name="좋음 3 2_Sheet2" xfId="0"/>
    <cellStyle name="좋음 3 3" xfId="0"/>
    <cellStyle name="좋음 3 3 2" xfId="0"/>
    <cellStyle name="좋음 3 3 3" xfId="0"/>
    <cellStyle name="좋음 3 3 4" xfId="0"/>
    <cellStyle name="좋음 3 3 5" xfId="0"/>
    <cellStyle name="좋음 3 3 6" xfId="0"/>
    <cellStyle name="좋음 3 3 7" xfId="0"/>
    <cellStyle name="좋음 3 4" xfId="0"/>
    <cellStyle name="좋음 3 4 2" xfId="0"/>
    <cellStyle name="좋음 3 4 3" xfId="0"/>
    <cellStyle name="좋음 3 4 4" xfId="0"/>
    <cellStyle name="좋음 3 4 5" xfId="0"/>
    <cellStyle name="좋음 3 4 6" xfId="0"/>
    <cellStyle name="좋음 3 4 7" xfId="0"/>
    <cellStyle name="좋음 3 5" xfId="0"/>
    <cellStyle name="좋음 3 5 2" xfId="0"/>
    <cellStyle name="좋음 3 5 3" xfId="0"/>
    <cellStyle name="좋음 3 5 4" xfId="0"/>
    <cellStyle name="좋음 3 5 5" xfId="0"/>
    <cellStyle name="좋음 3 5 6" xfId="0"/>
    <cellStyle name="좋음 3 5 7" xfId="0"/>
    <cellStyle name="좋음 3 6" xfId="0"/>
    <cellStyle name="좋음 3 6 2" xfId="0"/>
    <cellStyle name="좋음 3 6 2 2" xfId="0"/>
    <cellStyle name="좋음 3 6 3" xfId="0"/>
    <cellStyle name="좋음 3 6 4" xfId="0"/>
    <cellStyle name="좋음 3 6 5" xfId="0"/>
    <cellStyle name="좋음 3 6 6" xfId="0"/>
    <cellStyle name="좋음 3 6 7" xfId="0"/>
    <cellStyle name="좋음 3 7" xfId="0"/>
    <cellStyle name="좋음 3 7 2" xfId="0"/>
    <cellStyle name="좋음 3 7 3" xfId="0"/>
    <cellStyle name="좋음 3 7 4" xfId="0"/>
    <cellStyle name="좋음 3 7 5" xfId="0"/>
    <cellStyle name="좋음 3 7 6" xfId="0"/>
    <cellStyle name="좋음 3 7 7" xfId="0"/>
    <cellStyle name="좋음 3 8" xfId="0"/>
    <cellStyle name="좋음 3 8 2" xfId="0"/>
    <cellStyle name="좋음 3 8 3" xfId="0"/>
    <cellStyle name="좋음 3 8 4" xfId="0"/>
    <cellStyle name="좋음 3 8 5" xfId="0"/>
    <cellStyle name="좋음 3 8 6" xfId="0"/>
    <cellStyle name="좋음 3 9" xfId="0"/>
    <cellStyle name="좋음 3 9 2" xfId="0"/>
    <cellStyle name="좋음 3 9 3" xfId="0"/>
    <cellStyle name="좋음 3 9 4" xfId="0"/>
    <cellStyle name="좋음 3 9 5" xfId="0"/>
    <cellStyle name="좋음 3 9 6" xfId="0"/>
    <cellStyle name="좋음 3_(안성)-(공판도매분사)_월별수지예산" xfId="0"/>
    <cellStyle name="좋음 4" xfId="0"/>
    <cellStyle name="좋음 4 2" xfId="0"/>
    <cellStyle name="좋음 4 2 2" xfId="0"/>
    <cellStyle name="좋음 4 3" xfId="0"/>
    <cellStyle name="좋음 4 3 2" xfId="0"/>
    <cellStyle name="좋음 4 4" xfId="0"/>
    <cellStyle name="좋음 4 4 2" xfId="0"/>
    <cellStyle name="좋음 4 5" xfId="0"/>
    <cellStyle name="좋음 4 5 2" xfId="0"/>
    <cellStyle name="좋음 4 6" xfId="0"/>
    <cellStyle name="좋음 4 7" xfId="0"/>
    <cellStyle name="좋음 4_(안성)-(공판도매분사)_월별수지예산" xfId="0"/>
    <cellStyle name="좋음 5" xfId="0"/>
    <cellStyle name="좋음 5 2" xfId="0"/>
    <cellStyle name="좋음 5 2 2" xfId="0"/>
    <cellStyle name="좋음 5 3" xfId="0"/>
    <cellStyle name="좋음 5 3 2" xfId="0"/>
    <cellStyle name="좋음 5 4" xfId="0"/>
    <cellStyle name="좋음 5 4 2" xfId="0"/>
    <cellStyle name="좋음 5 5" xfId="0"/>
    <cellStyle name="좋음 5 5 2" xfId="0"/>
    <cellStyle name="좋음 5 6" xfId="0"/>
    <cellStyle name="좋음 5 7" xfId="0"/>
    <cellStyle name="좋음 5_(안성)-(공판도매분사)_월별수지예산" xfId="0"/>
    <cellStyle name="좋음 6" xfId="0"/>
    <cellStyle name="좋음 6 2" xfId="0"/>
    <cellStyle name="좋음 6 3" xfId="0"/>
    <cellStyle name="좋음 6 4" xfId="0"/>
    <cellStyle name="좋음 6 5" xfId="0"/>
    <cellStyle name="좋음 6 6" xfId="0"/>
    <cellStyle name="좋음 6 7" xfId="0"/>
    <cellStyle name="좋음 7" xfId="0"/>
    <cellStyle name="좋음 7 2" xfId="0"/>
    <cellStyle name="좋음 7 3" xfId="0"/>
    <cellStyle name="좋음 7 4" xfId="0"/>
    <cellStyle name="좋음 7 5" xfId="0"/>
    <cellStyle name="좋음 7 6" xfId="0"/>
    <cellStyle name="중앙(표준)" xfId="0"/>
    <cellStyle name="중앙(표준) 10" xfId="0"/>
    <cellStyle name="중앙(표준) 10 2" xfId="0"/>
    <cellStyle name="중앙(표준) 10 3" xfId="0"/>
    <cellStyle name="중앙(표준) 10 4" xfId="0"/>
    <cellStyle name="중앙(표준) 10 5" xfId="0"/>
    <cellStyle name="중앙(표준) 10 6" xfId="0"/>
    <cellStyle name="중앙(표준) 11" xfId="0"/>
    <cellStyle name="중앙(표준) 11 2" xfId="0"/>
    <cellStyle name="중앙(표준) 11 3" xfId="0"/>
    <cellStyle name="중앙(표준) 11 4" xfId="0"/>
    <cellStyle name="중앙(표준) 11 5" xfId="0"/>
    <cellStyle name="중앙(표준) 11 6" xfId="0"/>
    <cellStyle name="중앙(표준) 12" xfId="0"/>
    <cellStyle name="중앙(표준) 13" xfId="0"/>
    <cellStyle name="중앙(표준) 14" xfId="0"/>
    <cellStyle name="중앙(표준) 15" xfId="0"/>
    <cellStyle name="중앙(표준) 16" xfId="0"/>
    <cellStyle name="중앙(표준) 2" xfId="0"/>
    <cellStyle name="중앙(표준) 2 10" xfId="0"/>
    <cellStyle name="중앙(표준) 2 11" xfId="0"/>
    <cellStyle name="중앙(표준) 2 12" xfId="0"/>
    <cellStyle name="중앙(표준) 2 13" xfId="0"/>
    <cellStyle name="중앙(표준) 2 2" xfId="0"/>
    <cellStyle name="중앙(표준) 2 2 2" xfId="0"/>
    <cellStyle name="중앙(표준) 2 2 3" xfId="0"/>
    <cellStyle name="중앙(표준) 2 2 4" xfId="0"/>
    <cellStyle name="중앙(표준) 2 2 5" xfId="0"/>
    <cellStyle name="중앙(표준) 2 2 6" xfId="0"/>
    <cellStyle name="중앙(표준) 2 3" xfId="0"/>
    <cellStyle name="중앙(표준) 2 3 2" xfId="0"/>
    <cellStyle name="중앙(표준) 2 3 3" xfId="0"/>
    <cellStyle name="중앙(표준) 2 3 4" xfId="0"/>
    <cellStyle name="중앙(표준) 2 3 5" xfId="0"/>
    <cellStyle name="중앙(표준) 2 3 6" xfId="0"/>
    <cellStyle name="중앙(표준) 2 4" xfId="0"/>
    <cellStyle name="중앙(표준) 2 4 2" xfId="0"/>
    <cellStyle name="중앙(표준) 2 4 3" xfId="0"/>
    <cellStyle name="중앙(표준) 2 4 4" xfId="0"/>
    <cellStyle name="중앙(표준) 2 4 5" xfId="0"/>
    <cellStyle name="중앙(표준) 2 4 6" xfId="0"/>
    <cellStyle name="중앙(표준) 2 5" xfId="0"/>
    <cellStyle name="중앙(표준) 2 5 2" xfId="0"/>
    <cellStyle name="중앙(표준) 2 5 3" xfId="0"/>
    <cellStyle name="중앙(표준) 2 5 4" xfId="0"/>
    <cellStyle name="중앙(표준) 2 5 5" xfId="0"/>
    <cellStyle name="중앙(표준) 2 5 6" xfId="0"/>
    <cellStyle name="중앙(표준) 2 6" xfId="0"/>
    <cellStyle name="중앙(표준) 2 6 2" xfId="0"/>
    <cellStyle name="중앙(표준) 2 6 3" xfId="0"/>
    <cellStyle name="중앙(표준) 2 6 4" xfId="0"/>
    <cellStyle name="중앙(표준) 2 6 5" xfId="0"/>
    <cellStyle name="중앙(표준) 2 6 6" xfId="0"/>
    <cellStyle name="중앙(표준) 2 7" xfId="0"/>
    <cellStyle name="중앙(표준) 2 7 2" xfId="0"/>
    <cellStyle name="중앙(표준) 2 7 3" xfId="0"/>
    <cellStyle name="중앙(표준) 2 7 4" xfId="0"/>
    <cellStyle name="중앙(표준) 2 7 5" xfId="0"/>
    <cellStyle name="중앙(표준) 2 7 6" xfId="0"/>
    <cellStyle name="중앙(표준) 2 8" xfId="0"/>
    <cellStyle name="중앙(표준) 2 8 2" xfId="0"/>
    <cellStyle name="중앙(표준) 2 8 3" xfId="0"/>
    <cellStyle name="중앙(표준) 2 8 4" xfId="0"/>
    <cellStyle name="중앙(표준) 2 8 5" xfId="0"/>
    <cellStyle name="중앙(표준) 2 8 6" xfId="0"/>
    <cellStyle name="중앙(표준) 2 9" xfId="0"/>
    <cellStyle name="중앙(표준) 3" xfId="0"/>
    <cellStyle name="중앙(표준) 3 2" xfId="0"/>
    <cellStyle name="중앙(표준) 3 3" xfId="0"/>
    <cellStyle name="중앙(표준) 3 4" xfId="0"/>
    <cellStyle name="중앙(표준) 3 5" xfId="0"/>
    <cellStyle name="중앙(표준) 3 6" xfId="0"/>
    <cellStyle name="중앙(표준) 4" xfId="0"/>
    <cellStyle name="중앙(표준) 4 2" xfId="0"/>
    <cellStyle name="중앙(표준) 4 3" xfId="0"/>
    <cellStyle name="중앙(표준) 4 4" xfId="0"/>
    <cellStyle name="중앙(표준) 4 5" xfId="0"/>
    <cellStyle name="중앙(표준) 4 6" xfId="0"/>
    <cellStyle name="중앙(표준) 5" xfId="0"/>
    <cellStyle name="중앙(표준) 5 2" xfId="0"/>
    <cellStyle name="중앙(표준) 5 3" xfId="0"/>
    <cellStyle name="중앙(표준) 5 4" xfId="0"/>
    <cellStyle name="중앙(표준) 5 5" xfId="0"/>
    <cellStyle name="중앙(표준) 5 6" xfId="0"/>
    <cellStyle name="중앙(표준) 6" xfId="0"/>
    <cellStyle name="중앙(표준) 6 2" xfId="0"/>
    <cellStyle name="중앙(표준) 6 3" xfId="0"/>
    <cellStyle name="중앙(표준) 6 4" xfId="0"/>
    <cellStyle name="중앙(표준) 6 5" xfId="0"/>
    <cellStyle name="중앙(표준) 6 6" xfId="0"/>
    <cellStyle name="중앙(표준) 7" xfId="0"/>
    <cellStyle name="중앙(표준) 7 2" xfId="0"/>
    <cellStyle name="중앙(표준) 7 3" xfId="0"/>
    <cellStyle name="중앙(표준) 7 4" xfId="0"/>
    <cellStyle name="중앙(표준) 7 5" xfId="0"/>
    <cellStyle name="중앙(표준) 7 6" xfId="0"/>
    <cellStyle name="중앙(표준) 8" xfId="0"/>
    <cellStyle name="중앙(표준) 8 2" xfId="0"/>
    <cellStyle name="중앙(표준) 8 3" xfId="0"/>
    <cellStyle name="중앙(표준) 8 4" xfId="0"/>
    <cellStyle name="중앙(표준) 8 5" xfId="0"/>
    <cellStyle name="중앙(표준) 8 6" xfId="0"/>
    <cellStyle name="중앙(표준) 9" xfId="0"/>
    <cellStyle name="중앙(표준) 9 2" xfId="0"/>
    <cellStyle name="중앙(표준) 9 3" xfId="0"/>
    <cellStyle name="중앙(표준) 9 4" xfId="0"/>
    <cellStyle name="중앙(표준) 9 5" xfId="0"/>
    <cellStyle name="중앙(표준) 9 6" xfId="0"/>
    <cellStyle name="지정되지 않음" xfId="0"/>
    <cellStyle name="출력 2" xfId="0"/>
    <cellStyle name="출력 2 10" xfId="0"/>
    <cellStyle name="출력 2 10 2" xfId="0"/>
    <cellStyle name="출력 2 10 3" xfId="0"/>
    <cellStyle name="출력 2 10 4" xfId="0"/>
    <cellStyle name="출력 2 10 5" xfId="0"/>
    <cellStyle name="출력 2 10 6" xfId="0"/>
    <cellStyle name="출력 2 11" xfId="0"/>
    <cellStyle name="출력 2 11 2" xfId="0"/>
    <cellStyle name="출력 2 11 3" xfId="0"/>
    <cellStyle name="출력 2 11 4" xfId="0"/>
    <cellStyle name="출력 2 11 5" xfId="0"/>
    <cellStyle name="출력 2 11 6" xfId="0"/>
    <cellStyle name="출력 2 12" xfId="0"/>
    <cellStyle name="출력 2 12 2" xfId="0"/>
    <cellStyle name="출력 2 12 3" xfId="0"/>
    <cellStyle name="출력 2 12 4" xfId="0"/>
    <cellStyle name="출력 2 12 5" xfId="0"/>
    <cellStyle name="출력 2 12 6" xfId="0"/>
    <cellStyle name="출력 2 13" xfId="0"/>
    <cellStyle name="출력 2 13 2" xfId="0"/>
    <cellStyle name="출력 2 13 3" xfId="0"/>
    <cellStyle name="출력 2 13 4" xfId="0"/>
    <cellStyle name="출력 2 13 5" xfId="0"/>
    <cellStyle name="출력 2 13 6" xfId="0"/>
    <cellStyle name="출력 2 14" xfId="0"/>
    <cellStyle name="출력 2 14 2" xfId="0"/>
    <cellStyle name="출력 2 14 3" xfId="0"/>
    <cellStyle name="출력 2 14 4" xfId="0"/>
    <cellStyle name="출력 2 14 5" xfId="0"/>
    <cellStyle name="출력 2 14 6" xfId="0"/>
    <cellStyle name="출력 2 15" xfId="0"/>
    <cellStyle name="출력 2 15 2" xfId="0"/>
    <cellStyle name="출력 2 15 3" xfId="0"/>
    <cellStyle name="출력 2 15 4" xfId="0"/>
    <cellStyle name="출력 2 15 5" xfId="0"/>
    <cellStyle name="출력 2 15 6" xfId="0"/>
    <cellStyle name="출력 2 16" xfId="0"/>
    <cellStyle name="출력 2 16 2" xfId="0"/>
    <cellStyle name="출력 2 16 3" xfId="0"/>
    <cellStyle name="출력 2 16 4" xfId="0"/>
    <cellStyle name="출력 2 16 5" xfId="0"/>
    <cellStyle name="출력 2 16 6" xfId="0"/>
    <cellStyle name="출력 2 17" xfId="0"/>
    <cellStyle name="출력 2 17 2" xfId="0"/>
    <cellStyle name="출력 2 17 3" xfId="0"/>
    <cellStyle name="출력 2 17 4" xfId="0"/>
    <cellStyle name="출력 2 17 5" xfId="0"/>
    <cellStyle name="출력 2 17 6" xfId="0"/>
    <cellStyle name="출력 2 18" xfId="0"/>
    <cellStyle name="출력 2 19" xfId="0"/>
    <cellStyle name="출력 2 2" xfId="0"/>
    <cellStyle name="출력 2 2 10" xfId="0"/>
    <cellStyle name="출력 2 2 10 2" xfId="0"/>
    <cellStyle name="출력 2 2 10 3" xfId="0"/>
    <cellStyle name="출력 2 2 10 4" xfId="0"/>
    <cellStyle name="출력 2 2 10 5" xfId="0"/>
    <cellStyle name="출력 2 2 10 6" xfId="0"/>
    <cellStyle name="출력 2 2 11" xfId="0"/>
    <cellStyle name="출력 2 2 11 2" xfId="0"/>
    <cellStyle name="출력 2 2 11 3" xfId="0"/>
    <cellStyle name="출력 2 2 11 4" xfId="0"/>
    <cellStyle name="출력 2 2 11 5" xfId="0"/>
    <cellStyle name="출력 2 2 11 6" xfId="0"/>
    <cellStyle name="출력 2 2 12" xfId="0"/>
    <cellStyle name="출력 2 2 13" xfId="0"/>
    <cellStyle name="출력 2 2 14" xfId="0"/>
    <cellStyle name="출력 2 2 15" xfId="0"/>
    <cellStyle name="출력 2 2 16" xfId="0"/>
    <cellStyle name="출력 2 2 17" xfId="0"/>
    <cellStyle name="출력 2 2 18" xfId="0"/>
    <cellStyle name="출력 2 2 19" xfId="0"/>
    <cellStyle name="출력 2 2 2" xfId="0"/>
    <cellStyle name="출력 2 2 2 10" xfId="0"/>
    <cellStyle name="출력 2 2 2 11" xfId="0"/>
    <cellStyle name="출력 2 2 2 12" xfId="0"/>
    <cellStyle name="출력 2 2 2 13" xfId="0"/>
    <cellStyle name="출력 2 2 2 14" xfId="0"/>
    <cellStyle name="출력 2 2 2 2" xfId="0"/>
    <cellStyle name="출력 2 2 2 2 2" xfId="0"/>
    <cellStyle name="출력 2 2 2 2 3" xfId="0"/>
    <cellStyle name="출력 2 2 2 2 4" xfId="0"/>
    <cellStyle name="출력 2 2 2 2 5" xfId="0"/>
    <cellStyle name="출력 2 2 2 2 6" xfId="0"/>
    <cellStyle name="출력 2 2 2 2 7" xfId="0"/>
    <cellStyle name="출력 2 2 2 3" xfId="0"/>
    <cellStyle name="출력 2 2 2 3 2" xfId="0"/>
    <cellStyle name="출력 2 2 2 3 3" xfId="0"/>
    <cellStyle name="출력 2 2 2 3 4" xfId="0"/>
    <cellStyle name="출력 2 2 2 3 5" xfId="0"/>
    <cellStyle name="출력 2 2 2 3 6" xfId="0"/>
    <cellStyle name="출력 2 2 2 4" xfId="0"/>
    <cellStyle name="출력 2 2 2 4 2" xfId="0"/>
    <cellStyle name="출력 2 2 2 4 3" xfId="0"/>
    <cellStyle name="출력 2 2 2 4 4" xfId="0"/>
    <cellStyle name="출력 2 2 2 4 5" xfId="0"/>
    <cellStyle name="출력 2 2 2 4 6" xfId="0"/>
    <cellStyle name="출력 2 2 2 5" xfId="0"/>
    <cellStyle name="출력 2 2 2 5 2" xfId="0"/>
    <cellStyle name="출력 2 2 2 5 3" xfId="0"/>
    <cellStyle name="출력 2 2 2 5 4" xfId="0"/>
    <cellStyle name="출력 2 2 2 5 5" xfId="0"/>
    <cellStyle name="출력 2 2 2 5 6" xfId="0"/>
    <cellStyle name="출력 2 2 2 6" xfId="0"/>
    <cellStyle name="출력 2 2 2 6 2" xfId="0"/>
    <cellStyle name="출력 2 2 2 6 3" xfId="0"/>
    <cellStyle name="출력 2 2 2 6 4" xfId="0"/>
    <cellStyle name="출력 2 2 2 6 5" xfId="0"/>
    <cellStyle name="출력 2 2 2 6 6" xfId="0"/>
    <cellStyle name="출력 2 2 2 7" xfId="0"/>
    <cellStyle name="출력 2 2 2 7 2" xfId="0"/>
    <cellStyle name="출력 2 2 2 7 3" xfId="0"/>
    <cellStyle name="출력 2 2 2 7 4" xfId="0"/>
    <cellStyle name="출력 2 2 2 7 5" xfId="0"/>
    <cellStyle name="출력 2 2 2 7 6" xfId="0"/>
    <cellStyle name="출력 2 2 2 8" xfId="0"/>
    <cellStyle name="출력 2 2 2 8 2" xfId="0"/>
    <cellStyle name="출력 2 2 2 8 3" xfId="0"/>
    <cellStyle name="출력 2 2 2 8 4" xfId="0"/>
    <cellStyle name="출력 2 2 2 8 5" xfId="0"/>
    <cellStyle name="출력 2 2 2 8 6" xfId="0"/>
    <cellStyle name="출력 2 2 2 9" xfId="0"/>
    <cellStyle name="출력 2 2 2_Sheet2" xfId="0"/>
    <cellStyle name="출력 2 2 3" xfId="0"/>
    <cellStyle name="출력 2 2 3 2" xfId="0"/>
    <cellStyle name="출력 2 2 3 3" xfId="0"/>
    <cellStyle name="출력 2 2 3 4" xfId="0"/>
    <cellStyle name="출력 2 2 3 5" xfId="0"/>
    <cellStyle name="출력 2 2 3 6" xfId="0"/>
    <cellStyle name="출력 2 2 3 7" xfId="0"/>
    <cellStyle name="출력 2 2 4" xfId="0"/>
    <cellStyle name="출력 2 2 4 2" xfId="0"/>
    <cellStyle name="출력 2 2 4 3" xfId="0"/>
    <cellStyle name="출력 2 2 4 4" xfId="0"/>
    <cellStyle name="출력 2 2 4 5" xfId="0"/>
    <cellStyle name="출력 2 2 4 6" xfId="0"/>
    <cellStyle name="출력 2 2 4 7" xfId="0"/>
    <cellStyle name="출력 2 2 5" xfId="0"/>
    <cellStyle name="출력 2 2 5 2" xfId="0"/>
    <cellStyle name="출력 2 2 5 3" xfId="0"/>
    <cellStyle name="출력 2 2 5 4" xfId="0"/>
    <cellStyle name="출력 2 2 5 5" xfId="0"/>
    <cellStyle name="출력 2 2 5 6" xfId="0"/>
    <cellStyle name="출력 2 2 6" xfId="0"/>
    <cellStyle name="출력 2 2 6 2" xfId="0"/>
    <cellStyle name="출력 2 2 6 3" xfId="0"/>
    <cellStyle name="출력 2 2 6 4" xfId="0"/>
    <cellStyle name="출력 2 2 6 5" xfId="0"/>
    <cellStyle name="출력 2 2 6 6" xfId="0"/>
    <cellStyle name="출력 2 2 7" xfId="0"/>
    <cellStyle name="출력 2 2 7 2" xfId="0"/>
    <cellStyle name="출력 2 2 7 3" xfId="0"/>
    <cellStyle name="출력 2 2 7 4" xfId="0"/>
    <cellStyle name="출력 2 2 7 5" xfId="0"/>
    <cellStyle name="출력 2 2 7 6" xfId="0"/>
    <cellStyle name="출력 2 2 8" xfId="0"/>
    <cellStyle name="출력 2 2 8 2" xfId="0"/>
    <cellStyle name="출력 2 2 8 3" xfId="0"/>
    <cellStyle name="출력 2 2 8 4" xfId="0"/>
    <cellStyle name="출력 2 2 8 5" xfId="0"/>
    <cellStyle name="출력 2 2 8 6" xfId="0"/>
    <cellStyle name="출력 2 2 9" xfId="0"/>
    <cellStyle name="출력 2 2 9 2" xfId="0"/>
    <cellStyle name="출력 2 2 9 3" xfId="0"/>
    <cellStyle name="출력 2 2 9 4" xfId="0"/>
    <cellStyle name="출력 2 2 9 5" xfId="0"/>
    <cellStyle name="출력 2 2 9 6" xfId="0"/>
    <cellStyle name="출력 2 20" xfId="0"/>
    <cellStyle name="출력 2 21" xfId="0"/>
    <cellStyle name="출력 2 22" xfId="0"/>
    <cellStyle name="출력 2 23" xfId="0"/>
    <cellStyle name="출력 2 24" xfId="0"/>
    <cellStyle name="출력 2 2_Sheet2" xfId="0"/>
    <cellStyle name="출력 2 3" xfId="0"/>
    <cellStyle name="출력 2 3 10" xfId="0"/>
    <cellStyle name="출력 2 3 10 2" xfId="0"/>
    <cellStyle name="출력 2 3 10 3" xfId="0"/>
    <cellStyle name="출력 2 3 10 4" xfId="0"/>
    <cellStyle name="출력 2 3 10 5" xfId="0"/>
    <cellStyle name="출력 2 3 10 6" xfId="0"/>
    <cellStyle name="출력 2 3 11" xfId="0"/>
    <cellStyle name="출력 2 3 11 2" xfId="0"/>
    <cellStyle name="출력 2 3 11 3" xfId="0"/>
    <cellStyle name="출력 2 3 11 4" xfId="0"/>
    <cellStyle name="출력 2 3 11 5" xfId="0"/>
    <cellStyle name="출력 2 3 11 6" xfId="0"/>
    <cellStyle name="출력 2 3 12" xfId="0"/>
    <cellStyle name="출력 2 3 13" xfId="0"/>
    <cellStyle name="출력 2 3 14" xfId="0"/>
    <cellStyle name="출력 2 3 15" xfId="0"/>
    <cellStyle name="출력 2 3 16" xfId="0"/>
    <cellStyle name="출력 2 3 17" xfId="0"/>
    <cellStyle name="출력 2 3 2" xfId="0"/>
    <cellStyle name="출력 2 3 2 10" xfId="0"/>
    <cellStyle name="출력 2 3 2 11" xfId="0"/>
    <cellStyle name="출력 2 3 2 12" xfId="0"/>
    <cellStyle name="출력 2 3 2 13" xfId="0"/>
    <cellStyle name="출력 2 3 2 14" xfId="0"/>
    <cellStyle name="출력 2 3 2 2" xfId="0"/>
    <cellStyle name="출력 2 3 2 2 2" xfId="0"/>
    <cellStyle name="출력 2 3 2 2 3" xfId="0"/>
    <cellStyle name="출력 2 3 2 2 4" xfId="0"/>
    <cellStyle name="출력 2 3 2 2 5" xfId="0"/>
    <cellStyle name="출력 2 3 2 2 6" xfId="0"/>
    <cellStyle name="출력 2 3 2 3" xfId="0"/>
    <cellStyle name="출력 2 3 2 3 2" xfId="0"/>
    <cellStyle name="출력 2 3 2 3 3" xfId="0"/>
    <cellStyle name="출력 2 3 2 3 4" xfId="0"/>
    <cellStyle name="출력 2 3 2 3 5" xfId="0"/>
    <cellStyle name="출력 2 3 2 3 6" xfId="0"/>
    <cellStyle name="출력 2 3 2 4" xfId="0"/>
    <cellStyle name="출력 2 3 2 4 2" xfId="0"/>
    <cellStyle name="출력 2 3 2 4 3" xfId="0"/>
    <cellStyle name="출력 2 3 2 4 4" xfId="0"/>
    <cellStyle name="출력 2 3 2 4 5" xfId="0"/>
    <cellStyle name="출력 2 3 2 4 6" xfId="0"/>
    <cellStyle name="출력 2 3 2 5" xfId="0"/>
    <cellStyle name="출력 2 3 2 5 2" xfId="0"/>
    <cellStyle name="출력 2 3 2 5 3" xfId="0"/>
    <cellStyle name="출력 2 3 2 5 4" xfId="0"/>
    <cellStyle name="출력 2 3 2 5 5" xfId="0"/>
    <cellStyle name="출력 2 3 2 5 6" xfId="0"/>
    <cellStyle name="출력 2 3 2 6" xfId="0"/>
    <cellStyle name="출력 2 3 2 6 2" xfId="0"/>
    <cellStyle name="출력 2 3 2 6 3" xfId="0"/>
    <cellStyle name="출력 2 3 2 6 4" xfId="0"/>
    <cellStyle name="출력 2 3 2 6 5" xfId="0"/>
    <cellStyle name="출력 2 3 2 6 6" xfId="0"/>
    <cellStyle name="출력 2 3 2 7" xfId="0"/>
    <cellStyle name="출력 2 3 2 7 2" xfId="0"/>
    <cellStyle name="출력 2 3 2 7 3" xfId="0"/>
    <cellStyle name="출력 2 3 2 7 4" xfId="0"/>
    <cellStyle name="출력 2 3 2 7 5" xfId="0"/>
    <cellStyle name="출력 2 3 2 7 6" xfId="0"/>
    <cellStyle name="출력 2 3 2 8" xfId="0"/>
    <cellStyle name="출력 2 3 2 8 2" xfId="0"/>
    <cellStyle name="출력 2 3 2 8 3" xfId="0"/>
    <cellStyle name="출력 2 3 2 8 4" xfId="0"/>
    <cellStyle name="출력 2 3 2 8 5" xfId="0"/>
    <cellStyle name="출력 2 3 2 8 6" xfId="0"/>
    <cellStyle name="출력 2 3 2 9" xfId="0"/>
    <cellStyle name="출력 2 3 2_Sheet2" xfId="0"/>
    <cellStyle name="출력 2 3 3" xfId="0"/>
    <cellStyle name="출력 2 3 3 2" xfId="0"/>
    <cellStyle name="출력 2 3 3 3" xfId="0"/>
    <cellStyle name="출력 2 3 3 4" xfId="0"/>
    <cellStyle name="출력 2 3 3 5" xfId="0"/>
    <cellStyle name="출력 2 3 3 6" xfId="0"/>
    <cellStyle name="출력 2 3 3 7" xfId="0"/>
    <cellStyle name="출력 2 3 4" xfId="0"/>
    <cellStyle name="출력 2 3 4 2" xfId="0"/>
    <cellStyle name="출력 2 3 4 3" xfId="0"/>
    <cellStyle name="출력 2 3 4 4" xfId="0"/>
    <cellStyle name="출력 2 3 4 5" xfId="0"/>
    <cellStyle name="출력 2 3 4 6" xfId="0"/>
    <cellStyle name="출력 2 3 4 7" xfId="0"/>
    <cellStyle name="출력 2 3 5" xfId="0"/>
    <cellStyle name="출력 2 3 5 2" xfId="0"/>
    <cellStyle name="출력 2 3 5 3" xfId="0"/>
    <cellStyle name="출력 2 3 5 4" xfId="0"/>
    <cellStyle name="출력 2 3 5 5" xfId="0"/>
    <cellStyle name="출력 2 3 5 6" xfId="0"/>
    <cellStyle name="출력 2 3 6" xfId="0"/>
    <cellStyle name="출력 2 3 6 2" xfId="0"/>
    <cellStyle name="출력 2 3 6 3" xfId="0"/>
    <cellStyle name="출력 2 3 6 4" xfId="0"/>
    <cellStyle name="출력 2 3 6 5" xfId="0"/>
    <cellStyle name="출력 2 3 6 6" xfId="0"/>
    <cellStyle name="출력 2 3 7" xfId="0"/>
    <cellStyle name="출력 2 3 7 2" xfId="0"/>
    <cellStyle name="출력 2 3 7 3" xfId="0"/>
    <cellStyle name="출력 2 3 7 4" xfId="0"/>
    <cellStyle name="출력 2 3 7 5" xfId="0"/>
    <cellStyle name="출력 2 3 7 6" xfId="0"/>
    <cellStyle name="출력 2 3 8" xfId="0"/>
    <cellStyle name="출력 2 3 8 2" xfId="0"/>
    <cellStyle name="출력 2 3 8 3" xfId="0"/>
    <cellStyle name="출력 2 3 8 4" xfId="0"/>
    <cellStyle name="출력 2 3 8 5" xfId="0"/>
    <cellStyle name="출력 2 3 8 6" xfId="0"/>
    <cellStyle name="출력 2 3 9" xfId="0"/>
    <cellStyle name="출력 2 3 9 2" xfId="0"/>
    <cellStyle name="출력 2 3 9 3" xfId="0"/>
    <cellStyle name="출력 2 3 9 4" xfId="0"/>
    <cellStyle name="출력 2 3 9 5" xfId="0"/>
    <cellStyle name="출력 2 3 9 6" xfId="0"/>
    <cellStyle name="출력 2 3_Sheet2" xfId="0"/>
    <cellStyle name="출력 2 4" xfId="0"/>
    <cellStyle name="출력 2 4 10" xfId="0"/>
    <cellStyle name="출력 2 4 10 2" xfId="0"/>
    <cellStyle name="출력 2 4 10 3" xfId="0"/>
    <cellStyle name="출력 2 4 10 4" xfId="0"/>
    <cellStyle name="출력 2 4 10 5" xfId="0"/>
    <cellStyle name="출력 2 4 10 6" xfId="0"/>
    <cellStyle name="출력 2 4 11" xfId="0"/>
    <cellStyle name="출력 2 4 11 2" xfId="0"/>
    <cellStyle name="출력 2 4 11 3" xfId="0"/>
    <cellStyle name="출력 2 4 11 4" xfId="0"/>
    <cellStyle name="출력 2 4 11 5" xfId="0"/>
    <cellStyle name="출력 2 4 11 6" xfId="0"/>
    <cellStyle name="출력 2 4 12" xfId="0"/>
    <cellStyle name="출력 2 4 13" xfId="0"/>
    <cellStyle name="출력 2 4 14" xfId="0"/>
    <cellStyle name="출력 2 4 15" xfId="0"/>
    <cellStyle name="출력 2 4 16" xfId="0"/>
    <cellStyle name="출력 2 4 17" xfId="0"/>
    <cellStyle name="출력 2 4 2" xfId="0"/>
    <cellStyle name="출력 2 4 2 10" xfId="0"/>
    <cellStyle name="출력 2 4 2 11" xfId="0"/>
    <cellStyle name="출력 2 4 2 12" xfId="0"/>
    <cellStyle name="출력 2 4 2 13" xfId="0"/>
    <cellStyle name="출력 2 4 2 14" xfId="0"/>
    <cellStyle name="출력 2 4 2 2" xfId="0"/>
    <cellStyle name="출력 2 4 2 2 2" xfId="0"/>
    <cellStyle name="출력 2 4 2 2 3" xfId="0"/>
    <cellStyle name="출력 2 4 2 2 4" xfId="0"/>
    <cellStyle name="출력 2 4 2 2 5" xfId="0"/>
    <cellStyle name="출력 2 4 2 2 6" xfId="0"/>
    <cellStyle name="출력 2 4 2 3" xfId="0"/>
    <cellStyle name="출력 2 4 2 3 2" xfId="0"/>
    <cellStyle name="출력 2 4 2 3 3" xfId="0"/>
    <cellStyle name="출력 2 4 2 3 4" xfId="0"/>
    <cellStyle name="출력 2 4 2 3 5" xfId="0"/>
    <cellStyle name="출력 2 4 2 3 6" xfId="0"/>
    <cellStyle name="출력 2 4 2 4" xfId="0"/>
    <cellStyle name="출력 2 4 2 4 2" xfId="0"/>
    <cellStyle name="출력 2 4 2 4 3" xfId="0"/>
    <cellStyle name="출력 2 4 2 4 4" xfId="0"/>
    <cellStyle name="출력 2 4 2 4 5" xfId="0"/>
    <cellStyle name="출력 2 4 2 4 6" xfId="0"/>
    <cellStyle name="출력 2 4 2 5" xfId="0"/>
    <cellStyle name="출력 2 4 2 5 2" xfId="0"/>
    <cellStyle name="출력 2 4 2 5 3" xfId="0"/>
    <cellStyle name="출력 2 4 2 5 4" xfId="0"/>
    <cellStyle name="출력 2 4 2 5 5" xfId="0"/>
    <cellStyle name="출력 2 4 2 5 6" xfId="0"/>
    <cellStyle name="출력 2 4 2 6" xfId="0"/>
    <cellStyle name="출력 2 4 2 6 2" xfId="0"/>
    <cellStyle name="출력 2 4 2 6 3" xfId="0"/>
    <cellStyle name="출력 2 4 2 6 4" xfId="0"/>
    <cellStyle name="출력 2 4 2 6 5" xfId="0"/>
    <cellStyle name="출력 2 4 2 6 6" xfId="0"/>
    <cellStyle name="출력 2 4 2 7" xfId="0"/>
    <cellStyle name="출력 2 4 2 7 2" xfId="0"/>
    <cellStyle name="출력 2 4 2 7 3" xfId="0"/>
    <cellStyle name="출력 2 4 2 7 4" xfId="0"/>
    <cellStyle name="출력 2 4 2 7 5" xfId="0"/>
    <cellStyle name="출력 2 4 2 7 6" xfId="0"/>
    <cellStyle name="출력 2 4 2 8" xfId="0"/>
    <cellStyle name="출력 2 4 2 8 2" xfId="0"/>
    <cellStyle name="출력 2 4 2 8 3" xfId="0"/>
    <cellStyle name="출력 2 4 2 8 4" xfId="0"/>
    <cellStyle name="출력 2 4 2 8 5" xfId="0"/>
    <cellStyle name="출력 2 4 2 8 6" xfId="0"/>
    <cellStyle name="출력 2 4 2 9" xfId="0"/>
    <cellStyle name="출력 2 4 2_Sheet2" xfId="0"/>
    <cellStyle name="출력 2 4 3" xfId="0"/>
    <cellStyle name="출력 2 4 3 2" xfId="0"/>
    <cellStyle name="출력 2 4 3 3" xfId="0"/>
    <cellStyle name="출력 2 4 3 4" xfId="0"/>
    <cellStyle name="출력 2 4 3 5" xfId="0"/>
    <cellStyle name="출력 2 4 3 6" xfId="0"/>
    <cellStyle name="출력 2 4 3 7" xfId="0"/>
    <cellStyle name="출력 2 4 4" xfId="0"/>
    <cellStyle name="출력 2 4 4 2" xfId="0"/>
    <cellStyle name="출력 2 4 4 3" xfId="0"/>
    <cellStyle name="출력 2 4 4 4" xfId="0"/>
    <cellStyle name="출력 2 4 4 5" xfId="0"/>
    <cellStyle name="출력 2 4 4 6" xfId="0"/>
    <cellStyle name="출력 2 4 4 7" xfId="0"/>
    <cellStyle name="출력 2 4 5" xfId="0"/>
    <cellStyle name="출력 2 4 5 2" xfId="0"/>
    <cellStyle name="출력 2 4 5 3" xfId="0"/>
    <cellStyle name="출력 2 4 5 4" xfId="0"/>
    <cellStyle name="출력 2 4 5 5" xfId="0"/>
    <cellStyle name="출력 2 4 5 6" xfId="0"/>
    <cellStyle name="출력 2 4 6" xfId="0"/>
    <cellStyle name="출력 2 4 6 2" xfId="0"/>
    <cellStyle name="출력 2 4 6 3" xfId="0"/>
    <cellStyle name="출력 2 4 6 4" xfId="0"/>
    <cellStyle name="출력 2 4 6 5" xfId="0"/>
    <cellStyle name="출력 2 4 6 6" xfId="0"/>
    <cellStyle name="출력 2 4 7" xfId="0"/>
    <cellStyle name="출력 2 4 7 2" xfId="0"/>
    <cellStyle name="출력 2 4 7 3" xfId="0"/>
    <cellStyle name="출력 2 4 7 4" xfId="0"/>
    <cellStyle name="출력 2 4 7 5" xfId="0"/>
    <cellStyle name="출력 2 4 7 6" xfId="0"/>
    <cellStyle name="출력 2 4 8" xfId="0"/>
    <cellStyle name="출력 2 4 8 2" xfId="0"/>
    <cellStyle name="출력 2 4 8 3" xfId="0"/>
    <cellStyle name="출력 2 4 8 4" xfId="0"/>
    <cellStyle name="출력 2 4 8 5" xfId="0"/>
    <cellStyle name="출력 2 4 8 6" xfId="0"/>
    <cellStyle name="출력 2 4 9" xfId="0"/>
    <cellStyle name="출력 2 4 9 2" xfId="0"/>
    <cellStyle name="출력 2 4 9 3" xfId="0"/>
    <cellStyle name="출력 2 4 9 4" xfId="0"/>
    <cellStyle name="출력 2 4 9 5" xfId="0"/>
    <cellStyle name="출력 2 4 9 6" xfId="0"/>
    <cellStyle name="출력 2 4_Sheet2" xfId="0"/>
    <cellStyle name="출력 2 5" xfId="0"/>
    <cellStyle name="출력 2 5 10" xfId="0"/>
    <cellStyle name="출력 2 5 10 2" xfId="0"/>
    <cellStyle name="출력 2 5 10 3" xfId="0"/>
    <cellStyle name="출력 2 5 10 4" xfId="0"/>
    <cellStyle name="출력 2 5 10 5" xfId="0"/>
    <cellStyle name="출력 2 5 10 6" xfId="0"/>
    <cellStyle name="출력 2 5 11" xfId="0"/>
    <cellStyle name="출력 2 5 11 2" xfId="0"/>
    <cellStyle name="출력 2 5 11 3" xfId="0"/>
    <cellStyle name="출력 2 5 11 4" xfId="0"/>
    <cellStyle name="출력 2 5 11 5" xfId="0"/>
    <cellStyle name="출력 2 5 11 6" xfId="0"/>
    <cellStyle name="출력 2 5 12" xfId="0"/>
    <cellStyle name="출력 2 5 13" xfId="0"/>
    <cellStyle name="출력 2 5 14" xfId="0"/>
    <cellStyle name="출력 2 5 15" xfId="0"/>
    <cellStyle name="출력 2 5 16" xfId="0"/>
    <cellStyle name="출력 2 5 17" xfId="0"/>
    <cellStyle name="출력 2 5 2" xfId="0"/>
    <cellStyle name="출력 2 5 2 10" xfId="0"/>
    <cellStyle name="출력 2 5 2 11" xfId="0"/>
    <cellStyle name="출력 2 5 2 12" xfId="0"/>
    <cellStyle name="출력 2 5 2 13" xfId="0"/>
    <cellStyle name="출력 2 5 2 14" xfId="0"/>
    <cellStyle name="출력 2 5 2 2" xfId="0"/>
    <cellStyle name="출력 2 5 2 2 2" xfId="0"/>
    <cellStyle name="출력 2 5 2 2 3" xfId="0"/>
    <cellStyle name="출력 2 5 2 2 4" xfId="0"/>
    <cellStyle name="출력 2 5 2 2 5" xfId="0"/>
    <cellStyle name="출력 2 5 2 2 6" xfId="0"/>
    <cellStyle name="출력 2 5 2 3" xfId="0"/>
    <cellStyle name="출력 2 5 2 3 2" xfId="0"/>
    <cellStyle name="출력 2 5 2 3 3" xfId="0"/>
    <cellStyle name="출력 2 5 2 3 4" xfId="0"/>
    <cellStyle name="출력 2 5 2 3 5" xfId="0"/>
    <cellStyle name="출력 2 5 2 3 6" xfId="0"/>
    <cellStyle name="출력 2 5 2 4" xfId="0"/>
    <cellStyle name="출력 2 5 2 4 2" xfId="0"/>
    <cellStyle name="출력 2 5 2 4 3" xfId="0"/>
    <cellStyle name="출력 2 5 2 4 4" xfId="0"/>
    <cellStyle name="출력 2 5 2 4 5" xfId="0"/>
    <cellStyle name="출력 2 5 2 4 6" xfId="0"/>
    <cellStyle name="출력 2 5 2 5" xfId="0"/>
    <cellStyle name="출력 2 5 2 5 2" xfId="0"/>
    <cellStyle name="출력 2 5 2 5 3" xfId="0"/>
    <cellStyle name="출력 2 5 2 5 4" xfId="0"/>
    <cellStyle name="출력 2 5 2 5 5" xfId="0"/>
    <cellStyle name="출력 2 5 2 5 6" xfId="0"/>
    <cellStyle name="출력 2 5 2 6" xfId="0"/>
    <cellStyle name="출력 2 5 2 6 2" xfId="0"/>
    <cellStyle name="출력 2 5 2 6 3" xfId="0"/>
    <cellStyle name="출력 2 5 2 6 4" xfId="0"/>
    <cellStyle name="출력 2 5 2 6 5" xfId="0"/>
    <cellStyle name="출력 2 5 2 6 6" xfId="0"/>
    <cellStyle name="출력 2 5 2 7" xfId="0"/>
    <cellStyle name="출력 2 5 2 7 2" xfId="0"/>
    <cellStyle name="출력 2 5 2 7 3" xfId="0"/>
    <cellStyle name="출력 2 5 2 7 4" xfId="0"/>
    <cellStyle name="출력 2 5 2 7 5" xfId="0"/>
    <cellStyle name="출력 2 5 2 7 6" xfId="0"/>
    <cellStyle name="출력 2 5 2 8" xfId="0"/>
    <cellStyle name="출력 2 5 2 8 2" xfId="0"/>
    <cellStyle name="출력 2 5 2 8 3" xfId="0"/>
    <cellStyle name="출력 2 5 2 8 4" xfId="0"/>
    <cellStyle name="출력 2 5 2 8 5" xfId="0"/>
    <cellStyle name="출력 2 5 2 8 6" xfId="0"/>
    <cellStyle name="출력 2 5 2 9" xfId="0"/>
    <cellStyle name="출력 2 5 2_Sheet2" xfId="0"/>
    <cellStyle name="출력 2 5 3" xfId="0"/>
    <cellStyle name="출력 2 5 3 2" xfId="0"/>
    <cellStyle name="출력 2 5 3 3" xfId="0"/>
    <cellStyle name="출력 2 5 3 4" xfId="0"/>
    <cellStyle name="출력 2 5 3 5" xfId="0"/>
    <cellStyle name="출력 2 5 3 6" xfId="0"/>
    <cellStyle name="출력 2 5 3 7" xfId="0"/>
    <cellStyle name="출력 2 5 4" xfId="0"/>
    <cellStyle name="출력 2 5 4 2" xfId="0"/>
    <cellStyle name="출력 2 5 4 3" xfId="0"/>
    <cellStyle name="출력 2 5 4 4" xfId="0"/>
    <cellStyle name="출력 2 5 4 5" xfId="0"/>
    <cellStyle name="출력 2 5 4 6" xfId="0"/>
    <cellStyle name="출력 2 5 4 7" xfId="0"/>
    <cellStyle name="출력 2 5 5" xfId="0"/>
    <cellStyle name="출력 2 5 5 2" xfId="0"/>
    <cellStyle name="출력 2 5 5 3" xfId="0"/>
    <cellStyle name="출력 2 5 5 4" xfId="0"/>
    <cellStyle name="출력 2 5 5 5" xfId="0"/>
    <cellStyle name="출력 2 5 5 6" xfId="0"/>
    <cellStyle name="출력 2 5 6" xfId="0"/>
    <cellStyle name="출력 2 5 6 2" xfId="0"/>
    <cellStyle name="출력 2 5 6 3" xfId="0"/>
    <cellStyle name="출력 2 5 6 4" xfId="0"/>
    <cellStyle name="출력 2 5 6 5" xfId="0"/>
    <cellStyle name="출력 2 5 6 6" xfId="0"/>
    <cellStyle name="출력 2 5 7" xfId="0"/>
    <cellStyle name="출력 2 5 7 2" xfId="0"/>
    <cellStyle name="출력 2 5 7 3" xfId="0"/>
    <cellStyle name="출력 2 5 7 4" xfId="0"/>
    <cellStyle name="출력 2 5 7 5" xfId="0"/>
    <cellStyle name="출력 2 5 7 6" xfId="0"/>
    <cellStyle name="출력 2 5 8" xfId="0"/>
    <cellStyle name="출력 2 5 8 2" xfId="0"/>
    <cellStyle name="출력 2 5 8 3" xfId="0"/>
    <cellStyle name="출력 2 5 8 4" xfId="0"/>
    <cellStyle name="출력 2 5 8 5" xfId="0"/>
    <cellStyle name="출력 2 5 8 6" xfId="0"/>
    <cellStyle name="출력 2 5 9" xfId="0"/>
    <cellStyle name="출력 2 5 9 2" xfId="0"/>
    <cellStyle name="출력 2 5 9 3" xfId="0"/>
    <cellStyle name="출력 2 5 9 4" xfId="0"/>
    <cellStyle name="출력 2 5 9 5" xfId="0"/>
    <cellStyle name="출력 2 5 9 6" xfId="0"/>
    <cellStyle name="출력 2 5_Sheet2" xfId="0"/>
    <cellStyle name="출력 2 6" xfId="0"/>
    <cellStyle name="출력 2 6 10" xfId="0"/>
    <cellStyle name="출력 2 6 10 2" xfId="0"/>
    <cellStyle name="출력 2 6 10 3" xfId="0"/>
    <cellStyle name="출력 2 6 10 4" xfId="0"/>
    <cellStyle name="출력 2 6 10 5" xfId="0"/>
    <cellStyle name="출력 2 6 10 6" xfId="0"/>
    <cellStyle name="출력 2 6 11" xfId="0"/>
    <cellStyle name="출력 2 6 11 2" xfId="0"/>
    <cellStyle name="출력 2 6 11 3" xfId="0"/>
    <cellStyle name="출력 2 6 11 4" xfId="0"/>
    <cellStyle name="출력 2 6 11 5" xfId="0"/>
    <cellStyle name="출력 2 6 11 6" xfId="0"/>
    <cellStyle name="출력 2 6 12" xfId="0"/>
    <cellStyle name="출력 2 6 13" xfId="0"/>
    <cellStyle name="출력 2 6 14" xfId="0"/>
    <cellStyle name="출력 2 6 15" xfId="0"/>
    <cellStyle name="출력 2 6 16" xfId="0"/>
    <cellStyle name="출력 2 6 17" xfId="0"/>
    <cellStyle name="출력 2 6 2" xfId="0"/>
    <cellStyle name="출력 2 6 2 10" xfId="0"/>
    <cellStyle name="출력 2 6 2 11" xfId="0"/>
    <cellStyle name="출력 2 6 2 12" xfId="0"/>
    <cellStyle name="출력 2 6 2 13" xfId="0"/>
    <cellStyle name="출력 2 6 2 14" xfId="0"/>
    <cellStyle name="출력 2 6 2 2" xfId="0"/>
    <cellStyle name="출력 2 6 2 2 2" xfId="0"/>
    <cellStyle name="출력 2 6 2 2 3" xfId="0"/>
    <cellStyle name="출력 2 6 2 2 4" xfId="0"/>
    <cellStyle name="출력 2 6 2 2 5" xfId="0"/>
    <cellStyle name="출력 2 6 2 2 6" xfId="0"/>
    <cellStyle name="출력 2 6 2 3" xfId="0"/>
    <cellStyle name="출력 2 6 2 3 2" xfId="0"/>
    <cellStyle name="출력 2 6 2 3 3" xfId="0"/>
    <cellStyle name="출력 2 6 2 3 4" xfId="0"/>
    <cellStyle name="출력 2 6 2 3 5" xfId="0"/>
    <cellStyle name="출력 2 6 2 3 6" xfId="0"/>
    <cellStyle name="출력 2 6 2 4" xfId="0"/>
    <cellStyle name="출력 2 6 2 4 2" xfId="0"/>
    <cellStyle name="출력 2 6 2 4 3" xfId="0"/>
    <cellStyle name="출력 2 6 2 4 4" xfId="0"/>
    <cellStyle name="출력 2 6 2 4 5" xfId="0"/>
    <cellStyle name="출력 2 6 2 4 6" xfId="0"/>
    <cellStyle name="출력 2 6 2 5" xfId="0"/>
    <cellStyle name="출력 2 6 2 5 2" xfId="0"/>
    <cellStyle name="출력 2 6 2 5 3" xfId="0"/>
    <cellStyle name="출력 2 6 2 5 4" xfId="0"/>
    <cellStyle name="출력 2 6 2 5 5" xfId="0"/>
    <cellStyle name="출력 2 6 2 5 6" xfId="0"/>
    <cellStyle name="출력 2 6 2 6" xfId="0"/>
    <cellStyle name="출력 2 6 2 6 2" xfId="0"/>
    <cellStyle name="출력 2 6 2 6 3" xfId="0"/>
    <cellStyle name="출력 2 6 2 6 4" xfId="0"/>
    <cellStyle name="출력 2 6 2 6 5" xfId="0"/>
    <cellStyle name="출력 2 6 2 6 6" xfId="0"/>
    <cellStyle name="출력 2 6 2 7" xfId="0"/>
    <cellStyle name="출력 2 6 2 7 2" xfId="0"/>
    <cellStyle name="출력 2 6 2 7 3" xfId="0"/>
    <cellStyle name="출력 2 6 2 7 4" xfId="0"/>
    <cellStyle name="출력 2 6 2 7 5" xfId="0"/>
    <cellStyle name="출력 2 6 2 7 6" xfId="0"/>
    <cellStyle name="출력 2 6 2 8" xfId="0"/>
    <cellStyle name="출력 2 6 2 8 2" xfId="0"/>
    <cellStyle name="출력 2 6 2 8 3" xfId="0"/>
    <cellStyle name="출력 2 6 2 8 4" xfId="0"/>
    <cellStyle name="출력 2 6 2 8 5" xfId="0"/>
    <cellStyle name="출력 2 6 2 8 6" xfId="0"/>
    <cellStyle name="출력 2 6 2 9" xfId="0"/>
    <cellStyle name="출력 2 6 2_Sheet2" xfId="0"/>
    <cellStyle name="출력 2 6 3" xfId="0"/>
    <cellStyle name="출력 2 6 3 2" xfId="0"/>
    <cellStyle name="출력 2 6 3 3" xfId="0"/>
    <cellStyle name="출력 2 6 3 4" xfId="0"/>
    <cellStyle name="출력 2 6 3 5" xfId="0"/>
    <cellStyle name="출력 2 6 3 6" xfId="0"/>
    <cellStyle name="출력 2 6 3 7" xfId="0"/>
    <cellStyle name="출력 2 6 4" xfId="0"/>
    <cellStyle name="출력 2 6 4 2" xfId="0"/>
    <cellStyle name="출력 2 6 4 3" xfId="0"/>
    <cellStyle name="출력 2 6 4 4" xfId="0"/>
    <cellStyle name="출력 2 6 4 5" xfId="0"/>
    <cellStyle name="출력 2 6 4 6" xfId="0"/>
    <cellStyle name="출력 2 6 4 7" xfId="0"/>
    <cellStyle name="출력 2 6 5" xfId="0"/>
    <cellStyle name="출력 2 6 5 2" xfId="0"/>
    <cellStyle name="출력 2 6 5 3" xfId="0"/>
    <cellStyle name="출력 2 6 5 4" xfId="0"/>
    <cellStyle name="출력 2 6 5 5" xfId="0"/>
    <cellStyle name="출력 2 6 5 6" xfId="0"/>
    <cellStyle name="출력 2 6 6" xfId="0"/>
    <cellStyle name="출력 2 6 6 2" xfId="0"/>
    <cellStyle name="출력 2 6 6 3" xfId="0"/>
    <cellStyle name="출력 2 6 6 4" xfId="0"/>
    <cellStyle name="출력 2 6 6 5" xfId="0"/>
    <cellStyle name="출력 2 6 6 6" xfId="0"/>
    <cellStyle name="출력 2 6 7" xfId="0"/>
    <cellStyle name="출력 2 6 7 2" xfId="0"/>
    <cellStyle name="출력 2 6 7 3" xfId="0"/>
    <cellStyle name="출력 2 6 7 4" xfId="0"/>
    <cellStyle name="출력 2 6 7 5" xfId="0"/>
    <cellStyle name="출력 2 6 7 6" xfId="0"/>
    <cellStyle name="출력 2 6 8" xfId="0"/>
    <cellStyle name="출력 2 6 8 2" xfId="0"/>
    <cellStyle name="출력 2 6 8 3" xfId="0"/>
    <cellStyle name="출력 2 6 8 4" xfId="0"/>
    <cellStyle name="출력 2 6 8 5" xfId="0"/>
    <cellStyle name="출력 2 6 8 6" xfId="0"/>
    <cellStyle name="출력 2 6 9" xfId="0"/>
    <cellStyle name="출력 2 6 9 2" xfId="0"/>
    <cellStyle name="출력 2 6 9 3" xfId="0"/>
    <cellStyle name="출력 2 6 9 4" xfId="0"/>
    <cellStyle name="출력 2 6 9 5" xfId="0"/>
    <cellStyle name="출력 2 6 9 6" xfId="0"/>
    <cellStyle name="출력 2 6_Sheet2" xfId="0"/>
    <cellStyle name="출력 2 7" xfId="0"/>
    <cellStyle name="출력 2 7 2" xfId="0"/>
    <cellStyle name="출력 2 7 2 2" xfId="0"/>
    <cellStyle name="출력 2 7 3" xfId="0"/>
    <cellStyle name="출력 2 7 3 2" xfId="0"/>
    <cellStyle name="출력 2 7 4" xfId="0"/>
    <cellStyle name="출력 2 7 4 2" xfId="0"/>
    <cellStyle name="출력 2 7 5" xfId="0"/>
    <cellStyle name="출력 2 7 6" xfId="0"/>
    <cellStyle name="출력 2 7 7" xfId="0"/>
    <cellStyle name="출력 2 7_수지예산" xfId="0"/>
    <cellStyle name="출력 2 8" xfId="0"/>
    <cellStyle name="출력 2 8 2" xfId="0"/>
    <cellStyle name="출력 2 8 3" xfId="0"/>
    <cellStyle name="출력 2 8 4" xfId="0"/>
    <cellStyle name="출력 2 8 5" xfId="0"/>
    <cellStyle name="출력 2 8 6" xfId="0"/>
    <cellStyle name="출력 2 8 7" xfId="0"/>
    <cellStyle name="출력 2 9" xfId="0"/>
    <cellStyle name="출력 2 9 10" xfId="0"/>
    <cellStyle name="출력 2 9 11" xfId="0"/>
    <cellStyle name="출력 2 9 12" xfId="0"/>
    <cellStyle name="출력 2 9 13" xfId="0"/>
    <cellStyle name="출력 2 9 2" xfId="0"/>
    <cellStyle name="출력 2 9 2 2" xfId="0"/>
    <cellStyle name="출력 2 9 2 3" xfId="0"/>
    <cellStyle name="출력 2 9 2 4" xfId="0"/>
    <cellStyle name="출력 2 9 2 5" xfId="0"/>
    <cellStyle name="출력 2 9 2 6" xfId="0"/>
    <cellStyle name="출력 2 9 3" xfId="0"/>
    <cellStyle name="출력 2 9 3 2" xfId="0"/>
    <cellStyle name="출력 2 9 3 3" xfId="0"/>
    <cellStyle name="출력 2 9 3 4" xfId="0"/>
    <cellStyle name="출력 2 9 3 5" xfId="0"/>
    <cellStyle name="출력 2 9 3 6" xfId="0"/>
    <cellStyle name="출력 2 9 4" xfId="0"/>
    <cellStyle name="출력 2 9 4 2" xfId="0"/>
    <cellStyle name="출력 2 9 4 3" xfId="0"/>
    <cellStyle name="출력 2 9 4 4" xfId="0"/>
    <cellStyle name="출력 2 9 4 5" xfId="0"/>
    <cellStyle name="출력 2 9 4 6" xfId="0"/>
    <cellStyle name="출력 2 9 5" xfId="0"/>
    <cellStyle name="출력 2 9 5 2" xfId="0"/>
    <cellStyle name="출력 2 9 5 3" xfId="0"/>
    <cellStyle name="출력 2 9 5 4" xfId="0"/>
    <cellStyle name="출력 2 9 5 5" xfId="0"/>
    <cellStyle name="출력 2 9 5 6" xfId="0"/>
    <cellStyle name="출력 2 9 6" xfId="0"/>
    <cellStyle name="출력 2 9 6 2" xfId="0"/>
    <cellStyle name="출력 2 9 6 3" xfId="0"/>
    <cellStyle name="출력 2 9 6 4" xfId="0"/>
    <cellStyle name="출력 2 9 6 5" xfId="0"/>
    <cellStyle name="출력 2 9 6 6" xfId="0"/>
    <cellStyle name="출력 2 9 7" xfId="0"/>
    <cellStyle name="출력 2 9 7 2" xfId="0"/>
    <cellStyle name="출력 2 9 7 3" xfId="0"/>
    <cellStyle name="출력 2 9 7 4" xfId="0"/>
    <cellStyle name="출력 2 9 7 5" xfId="0"/>
    <cellStyle name="출력 2 9 7 6" xfId="0"/>
    <cellStyle name="출력 2 9 8" xfId="0"/>
    <cellStyle name="출력 2 9 8 2" xfId="0"/>
    <cellStyle name="출력 2 9 8 3" xfId="0"/>
    <cellStyle name="출력 2 9 8 4" xfId="0"/>
    <cellStyle name="출력 2 9 8 5" xfId="0"/>
    <cellStyle name="출력 2 9 8 6" xfId="0"/>
    <cellStyle name="출력 2 9 9" xfId="0"/>
    <cellStyle name="출력 2 9_Sheet2" xfId="0"/>
    <cellStyle name="출력 2_(안성)-(공판도매분사)_월별수지예산" xfId="0"/>
    <cellStyle name="출력 3" xfId="0"/>
    <cellStyle name="출력 3 10" xfId="0"/>
    <cellStyle name="출력 3 10 2" xfId="0"/>
    <cellStyle name="출력 3 10 3" xfId="0"/>
    <cellStyle name="출력 3 10 4" xfId="0"/>
    <cellStyle name="출력 3 10 5" xfId="0"/>
    <cellStyle name="출력 3 10 6" xfId="0"/>
    <cellStyle name="출력 3 11" xfId="0"/>
    <cellStyle name="출력 3 11 2" xfId="0"/>
    <cellStyle name="출력 3 11 3" xfId="0"/>
    <cellStyle name="출력 3 11 4" xfId="0"/>
    <cellStyle name="출력 3 11 5" xfId="0"/>
    <cellStyle name="출력 3 11 6" xfId="0"/>
    <cellStyle name="출력 3 12" xfId="0"/>
    <cellStyle name="출력 3 12 2" xfId="0"/>
    <cellStyle name="출력 3 12 3" xfId="0"/>
    <cellStyle name="출력 3 12 4" xfId="0"/>
    <cellStyle name="출력 3 12 5" xfId="0"/>
    <cellStyle name="출력 3 12 6" xfId="0"/>
    <cellStyle name="출력 3 13" xfId="0"/>
    <cellStyle name="출력 3 13 2" xfId="0"/>
    <cellStyle name="출력 3 13 3" xfId="0"/>
    <cellStyle name="출력 3 13 4" xfId="0"/>
    <cellStyle name="출력 3 13 5" xfId="0"/>
    <cellStyle name="출력 3 13 6" xfId="0"/>
    <cellStyle name="출력 3 14" xfId="0"/>
    <cellStyle name="출력 3 14 2" xfId="0"/>
    <cellStyle name="출력 3 14 3" xfId="0"/>
    <cellStyle name="출력 3 14 4" xfId="0"/>
    <cellStyle name="출력 3 14 5" xfId="0"/>
    <cellStyle name="출력 3 14 6" xfId="0"/>
    <cellStyle name="출력 3 15" xfId="0"/>
    <cellStyle name="출력 3 15 2" xfId="0"/>
    <cellStyle name="출력 3 15 3" xfId="0"/>
    <cellStyle name="출력 3 15 4" xfId="0"/>
    <cellStyle name="출력 3 15 5" xfId="0"/>
    <cellStyle name="출력 3 15 6" xfId="0"/>
    <cellStyle name="출력 3 16" xfId="0"/>
    <cellStyle name="출력 3 16 2" xfId="0"/>
    <cellStyle name="출력 3 16 3" xfId="0"/>
    <cellStyle name="출력 3 16 4" xfId="0"/>
    <cellStyle name="출력 3 16 5" xfId="0"/>
    <cellStyle name="출력 3 16 6" xfId="0"/>
    <cellStyle name="출력 3 17" xfId="0"/>
    <cellStyle name="출력 3 18" xfId="0"/>
    <cellStyle name="출력 3 19" xfId="0"/>
    <cellStyle name="출력 3 2" xfId="0"/>
    <cellStyle name="출력 3 2 10" xfId="0"/>
    <cellStyle name="출력 3 2 10 2" xfId="0"/>
    <cellStyle name="출력 3 2 10 3" xfId="0"/>
    <cellStyle name="출력 3 2 10 4" xfId="0"/>
    <cellStyle name="출력 3 2 10 5" xfId="0"/>
    <cellStyle name="출력 3 2 10 6" xfId="0"/>
    <cellStyle name="출력 3 2 11" xfId="0"/>
    <cellStyle name="출력 3 2 11 2" xfId="0"/>
    <cellStyle name="출력 3 2 11 3" xfId="0"/>
    <cellStyle name="출력 3 2 11 4" xfId="0"/>
    <cellStyle name="출력 3 2 11 5" xfId="0"/>
    <cellStyle name="출력 3 2 11 6" xfId="0"/>
    <cellStyle name="출력 3 2 12" xfId="0"/>
    <cellStyle name="출력 3 2 13" xfId="0"/>
    <cellStyle name="출력 3 2 14" xfId="0"/>
    <cellStyle name="출력 3 2 15" xfId="0"/>
    <cellStyle name="출력 3 2 16" xfId="0"/>
    <cellStyle name="출력 3 2 17" xfId="0"/>
    <cellStyle name="출력 3 2 2" xfId="0"/>
    <cellStyle name="출력 3 2 2 10" xfId="0"/>
    <cellStyle name="출력 3 2 2 11" xfId="0"/>
    <cellStyle name="출력 3 2 2 12" xfId="0"/>
    <cellStyle name="출력 3 2 2 13" xfId="0"/>
    <cellStyle name="출력 3 2 2 2" xfId="0"/>
    <cellStyle name="출력 3 2 2 2 2" xfId="0"/>
    <cellStyle name="출력 3 2 2 2 3" xfId="0"/>
    <cellStyle name="출력 3 2 2 2 4" xfId="0"/>
    <cellStyle name="출력 3 2 2 2 5" xfId="0"/>
    <cellStyle name="출력 3 2 2 2 6" xfId="0"/>
    <cellStyle name="출력 3 2 2 3" xfId="0"/>
    <cellStyle name="출력 3 2 2 3 2" xfId="0"/>
    <cellStyle name="출력 3 2 2 3 3" xfId="0"/>
    <cellStyle name="출력 3 2 2 3 4" xfId="0"/>
    <cellStyle name="출력 3 2 2 3 5" xfId="0"/>
    <cellStyle name="출력 3 2 2 3 6" xfId="0"/>
    <cellStyle name="출력 3 2 2 4" xfId="0"/>
    <cellStyle name="출력 3 2 2 4 2" xfId="0"/>
    <cellStyle name="출력 3 2 2 4 3" xfId="0"/>
    <cellStyle name="출력 3 2 2 4 4" xfId="0"/>
    <cellStyle name="출력 3 2 2 4 5" xfId="0"/>
    <cellStyle name="출력 3 2 2 4 6" xfId="0"/>
    <cellStyle name="출력 3 2 2 5" xfId="0"/>
    <cellStyle name="출력 3 2 2 5 2" xfId="0"/>
    <cellStyle name="출력 3 2 2 5 3" xfId="0"/>
    <cellStyle name="출력 3 2 2 5 4" xfId="0"/>
    <cellStyle name="출력 3 2 2 5 5" xfId="0"/>
    <cellStyle name="출력 3 2 2 5 6" xfId="0"/>
    <cellStyle name="출력 3 2 2 6" xfId="0"/>
    <cellStyle name="출력 3 2 2 6 2" xfId="0"/>
    <cellStyle name="출력 3 2 2 6 3" xfId="0"/>
    <cellStyle name="출력 3 2 2 6 4" xfId="0"/>
    <cellStyle name="출력 3 2 2 6 5" xfId="0"/>
    <cellStyle name="출력 3 2 2 6 6" xfId="0"/>
    <cellStyle name="출력 3 2 2 7" xfId="0"/>
    <cellStyle name="출력 3 2 2 7 2" xfId="0"/>
    <cellStyle name="출력 3 2 2 7 3" xfId="0"/>
    <cellStyle name="출력 3 2 2 7 4" xfId="0"/>
    <cellStyle name="출력 3 2 2 7 5" xfId="0"/>
    <cellStyle name="출력 3 2 2 7 6" xfId="0"/>
    <cellStyle name="출력 3 2 2 8" xfId="0"/>
    <cellStyle name="출력 3 2 2 8 2" xfId="0"/>
    <cellStyle name="출력 3 2 2 8 3" xfId="0"/>
    <cellStyle name="출력 3 2 2 8 4" xfId="0"/>
    <cellStyle name="출력 3 2 2 8 5" xfId="0"/>
    <cellStyle name="출력 3 2 2 8 6" xfId="0"/>
    <cellStyle name="출력 3 2 2 9" xfId="0"/>
    <cellStyle name="출력 3 2 2_Sheet2" xfId="0"/>
    <cellStyle name="출력 3 2 3" xfId="0"/>
    <cellStyle name="출력 3 2 3 2" xfId="0"/>
    <cellStyle name="출력 3 2 3 3" xfId="0"/>
    <cellStyle name="출력 3 2 3 4" xfId="0"/>
    <cellStyle name="출력 3 2 3 5" xfId="0"/>
    <cellStyle name="출력 3 2 3 6" xfId="0"/>
    <cellStyle name="출력 3 2 4" xfId="0"/>
    <cellStyle name="출력 3 2 4 2" xfId="0"/>
    <cellStyle name="출력 3 2 4 3" xfId="0"/>
    <cellStyle name="출력 3 2 4 4" xfId="0"/>
    <cellStyle name="출력 3 2 4 5" xfId="0"/>
    <cellStyle name="출력 3 2 4 6" xfId="0"/>
    <cellStyle name="출력 3 2 5" xfId="0"/>
    <cellStyle name="출력 3 2 5 2" xfId="0"/>
    <cellStyle name="출력 3 2 5 3" xfId="0"/>
    <cellStyle name="출력 3 2 5 4" xfId="0"/>
    <cellStyle name="출력 3 2 5 5" xfId="0"/>
    <cellStyle name="출력 3 2 5 6" xfId="0"/>
    <cellStyle name="출력 3 2 6" xfId="0"/>
    <cellStyle name="출력 3 2 6 2" xfId="0"/>
    <cellStyle name="출력 3 2 6 3" xfId="0"/>
    <cellStyle name="출력 3 2 6 4" xfId="0"/>
    <cellStyle name="출력 3 2 6 5" xfId="0"/>
    <cellStyle name="출력 3 2 6 6" xfId="0"/>
    <cellStyle name="출력 3 2 7" xfId="0"/>
    <cellStyle name="출력 3 2 7 2" xfId="0"/>
    <cellStyle name="출력 3 2 7 3" xfId="0"/>
    <cellStyle name="출력 3 2 7 4" xfId="0"/>
    <cellStyle name="출력 3 2 7 5" xfId="0"/>
    <cellStyle name="출력 3 2 7 6" xfId="0"/>
    <cellStyle name="출력 3 2 8" xfId="0"/>
    <cellStyle name="출력 3 2 8 2" xfId="0"/>
    <cellStyle name="출력 3 2 8 3" xfId="0"/>
    <cellStyle name="출력 3 2 8 4" xfId="0"/>
    <cellStyle name="출력 3 2 8 5" xfId="0"/>
    <cellStyle name="출력 3 2 8 6" xfId="0"/>
    <cellStyle name="출력 3 2 9" xfId="0"/>
    <cellStyle name="출력 3 2 9 2" xfId="0"/>
    <cellStyle name="출력 3 2 9 3" xfId="0"/>
    <cellStyle name="출력 3 2 9 4" xfId="0"/>
    <cellStyle name="출력 3 2 9 5" xfId="0"/>
    <cellStyle name="출력 3 2 9 6" xfId="0"/>
    <cellStyle name="출력 3 20" xfId="0"/>
    <cellStyle name="출력 3 21" xfId="0"/>
    <cellStyle name="출력 3 22" xfId="0"/>
    <cellStyle name="출력 3 2_Sheet2" xfId="0"/>
    <cellStyle name="출력 3 3" xfId="0"/>
    <cellStyle name="출력 3 3 10" xfId="0"/>
    <cellStyle name="출력 3 3 10 2" xfId="0"/>
    <cellStyle name="출력 3 3 10 3" xfId="0"/>
    <cellStyle name="출력 3 3 10 4" xfId="0"/>
    <cellStyle name="출력 3 3 10 5" xfId="0"/>
    <cellStyle name="출력 3 3 10 6" xfId="0"/>
    <cellStyle name="출력 3 3 11" xfId="0"/>
    <cellStyle name="출력 3 3 11 2" xfId="0"/>
    <cellStyle name="출력 3 3 11 3" xfId="0"/>
    <cellStyle name="출력 3 3 11 4" xfId="0"/>
    <cellStyle name="출력 3 3 11 5" xfId="0"/>
    <cellStyle name="출력 3 3 11 6" xfId="0"/>
    <cellStyle name="출력 3 3 12" xfId="0"/>
    <cellStyle name="출력 3 3 13" xfId="0"/>
    <cellStyle name="출력 3 3 14" xfId="0"/>
    <cellStyle name="출력 3 3 15" xfId="0"/>
    <cellStyle name="출력 3 3 16" xfId="0"/>
    <cellStyle name="출력 3 3 17" xfId="0"/>
    <cellStyle name="출력 3 3 2" xfId="0"/>
    <cellStyle name="출력 3 3 2 10" xfId="0"/>
    <cellStyle name="출력 3 3 2 11" xfId="0"/>
    <cellStyle name="출력 3 3 2 12" xfId="0"/>
    <cellStyle name="출력 3 3 2 13" xfId="0"/>
    <cellStyle name="출력 3 3 2 2" xfId="0"/>
    <cellStyle name="출력 3 3 2 2 2" xfId="0"/>
    <cellStyle name="출력 3 3 2 2 3" xfId="0"/>
    <cellStyle name="출력 3 3 2 2 4" xfId="0"/>
    <cellStyle name="출력 3 3 2 2 5" xfId="0"/>
    <cellStyle name="출력 3 3 2 2 6" xfId="0"/>
    <cellStyle name="출력 3 3 2 3" xfId="0"/>
    <cellStyle name="출력 3 3 2 3 2" xfId="0"/>
    <cellStyle name="출력 3 3 2 3 3" xfId="0"/>
    <cellStyle name="출력 3 3 2 3 4" xfId="0"/>
    <cellStyle name="출력 3 3 2 3 5" xfId="0"/>
    <cellStyle name="출력 3 3 2 3 6" xfId="0"/>
    <cellStyle name="출력 3 3 2 4" xfId="0"/>
    <cellStyle name="출력 3 3 2 4 2" xfId="0"/>
    <cellStyle name="출력 3 3 2 4 3" xfId="0"/>
    <cellStyle name="출력 3 3 2 4 4" xfId="0"/>
    <cellStyle name="출력 3 3 2 4 5" xfId="0"/>
    <cellStyle name="출력 3 3 2 4 6" xfId="0"/>
    <cellStyle name="출력 3 3 2 5" xfId="0"/>
    <cellStyle name="출력 3 3 2 5 2" xfId="0"/>
    <cellStyle name="출력 3 3 2 5 3" xfId="0"/>
    <cellStyle name="출력 3 3 2 5 4" xfId="0"/>
    <cellStyle name="출력 3 3 2 5 5" xfId="0"/>
    <cellStyle name="출력 3 3 2 5 6" xfId="0"/>
    <cellStyle name="출력 3 3 2 6" xfId="0"/>
    <cellStyle name="출력 3 3 2 6 2" xfId="0"/>
    <cellStyle name="출력 3 3 2 6 3" xfId="0"/>
    <cellStyle name="출력 3 3 2 6 4" xfId="0"/>
    <cellStyle name="출력 3 3 2 6 5" xfId="0"/>
    <cellStyle name="출력 3 3 2 6 6" xfId="0"/>
    <cellStyle name="출력 3 3 2 7" xfId="0"/>
    <cellStyle name="출력 3 3 2 7 2" xfId="0"/>
    <cellStyle name="출력 3 3 2 7 3" xfId="0"/>
    <cellStyle name="출력 3 3 2 7 4" xfId="0"/>
    <cellStyle name="출력 3 3 2 7 5" xfId="0"/>
    <cellStyle name="출력 3 3 2 7 6" xfId="0"/>
    <cellStyle name="출력 3 3 2 8" xfId="0"/>
    <cellStyle name="출력 3 3 2 8 2" xfId="0"/>
    <cellStyle name="출력 3 3 2 8 3" xfId="0"/>
    <cellStyle name="출력 3 3 2 8 4" xfId="0"/>
    <cellStyle name="출력 3 3 2 8 5" xfId="0"/>
    <cellStyle name="출력 3 3 2 8 6" xfId="0"/>
    <cellStyle name="출력 3 3 2 9" xfId="0"/>
    <cellStyle name="출력 3 3 2_Sheet2" xfId="0"/>
    <cellStyle name="출력 3 3 3" xfId="0"/>
    <cellStyle name="출력 3 3 3 2" xfId="0"/>
    <cellStyle name="출력 3 3 3 3" xfId="0"/>
    <cellStyle name="출력 3 3 3 4" xfId="0"/>
    <cellStyle name="출력 3 3 3 5" xfId="0"/>
    <cellStyle name="출력 3 3 3 6" xfId="0"/>
    <cellStyle name="출력 3 3 4" xfId="0"/>
    <cellStyle name="출력 3 3 4 2" xfId="0"/>
    <cellStyle name="출력 3 3 4 3" xfId="0"/>
    <cellStyle name="출력 3 3 4 4" xfId="0"/>
    <cellStyle name="출력 3 3 4 5" xfId="0"/>
    <cellStyle name="출력 3 3 4 6" xfId="0"/>
    <cellStyle name="출력 3 3 5" xfId="0"/>
    <cellStyle name="출력 3 3 5 2" xfId="0"/>
    <cellStyle name="출력 3 3 5 3" xfId="0"/>
    <cellStyle name="출력 3 3 5 4" xfId="0"/>
    <cellStyle name="출력 3 3 5 5" xfId="0"/>
    <cellStyle name="출력 3 3 5 6" xfId="0"/>
    <cellStyle name="출력 3 3 6" xfId="0"/>
    <cellStyle name="출력 3 3 6 2" xfId="0"/>
    <cellStyle name="출력 3 3 6 3" xfId="0"/>
    <cellStyle name="출력 3 3 6 4" xfId="0"/>
    <cellStyle name="출력 3 3 6 5" xfId="0"/>
    <cellStyle name="출력 3 3 6 6" xfId="0"/>
    <cellStyle name="출력 3 3 7" xfId="0"/>
    <cellStyle name="출력 3 3 7 2" xfId="0"/>
    <cellStyle name="출력 3 3 7 3" xfId="0"/>
    <cellStyle name="출력 3 3 7 4" xfId="0"/>
    <cellStyle name="출력 3 3 7 5" xfId="0"/>
    <cellStyle name="출력 3 3 7 6" xfId="0"/>
    <cellStyle name="출력 3 3 8" xfId="0"/>
    <cellStyle name="출력 3 3 8 2" xfId="0"/>
    <cellStyle name="출력 3 3 8 3" xfId="0"/>
    <cellStyle name="출력 3 3 8 4" xfId="0"/>
    <cellStyle name="출력 3 3 8 5" xfId="0"/>
    <cellStyle name="출력 3 3 8 6" xfId="0"/>
    <cellStyle name="출력 3 3 9" xfId="0"/>
    <cellStyle name="출력 3 3 9 2" xfId="0"/>
    <cellStyle name="출력 3 3 9 3" xfId="0"/>
    <cellStyle name="출력 3 3 9 4" xfId="0"/>
    <cellStyle name="출력 3 3 9 5" xfId="0"/>
    <cellStyle name="출력 3 3 9 6" xfId="0"/>
    <cellStyle name="출력 3 3_Sheet2" xfId="0"/>
    <cellStyle name="출력 3 4" xfId="0"/>
    <cellStyle name="출력 3 4 10" xfId="0"/>
    <cellStyle name="출력 3 4 10 2" xfId="0"/>
    <cellStyle name="출력 3 4 10 3" xfId="0"/>
    <cellStyle name="출력 3 4 10 4" xfId="0"/>
    <cellStyle name="출력 3 4 10 5" xfId="0"/>
    <cellStyle name="출력 3 4 10 6" xfId="0"/>
    <cellStyle name="출력 3 4 11" xfId="0"/>
    <cellStyle name="출력 3 4 11 2" xfId="0"/>
    <cellStyle name="출력 3 4 11 3" xfId="0"/>
    <cellStyle name="출력 3 4 11 4" xfId="0"/>
    <cellStyle name="출력 3 4 11 5" xfId="0"/>
    <cellStyle name="출력 3 4 11 6" xfId="0"/>
    <cellStyle name="출력 3 4 12" xfId="0"/>
    <cellStyle name="출력 3 4 13" xfId="0"/>
    <cellStyle name="출력 3 4 14" xfId="0"/>
    <cellStyle name="출력 3 4 15" xfId="0"/>
    <cellStyle name="출력 3 4 16" xfId="0"/>
    <cellStyle name="출력 3 4 17" xfId="0"/>
    <cellStyle name="출력 3 4 2" xfId="0"/>
    <cellStyle name="출력 3 4 2 10" xfId="0"/>
    <cellStyle name="출력 3 4 2 11" xfId="0"/>
    <cellStyle name="출력 3 4 2 12" xfId="0"/>
    <cellStyle name="출력 3 4 2 13" xfId="0"/>
    <cellStyle name="출력 3 4 2 2" xfId="0"/>
    <cellStyle name="출력 3 4 2 2 2" xfId="0"/>
    <cellStyle name="출력 3 4 2 2 3" xfId="0"/>
    <cellStyle name="출력 3 4 2 2 4" xfId="0"/>
    <cellStyle name="출력 3 4 2 2 5" xfId="0"/>
    <cellStyle name="출력 3 4 2 2 6" xfId="0"/>
    <cellStyle name="출력 3 4 2 3" xfId="0"/>
    <cellStyle name="출력 3 4 2 3 2" xfId="0"/>
    <cellStyle name="출력 3 4 2 3 3" xfId="0"/>
    <cellStyle name="출력 3 4 2 3 4" xfId="0"/>
    <cellStyle name="출력 3 4 2 3 5" xfId="0"/>
    <cellStyle name="출력 3 4 2 3 6" xfId="0"/>
    <cellStyle name="출력 3 4 2 4" xfId="0"/>
    <cellStyle name="출력 3 4 2 4 2" xfId="0"/>
    <cellStyle name="출력 3 4 2 4 3" xfId="0"/>
    <cellStyle name="출력 3 4 2 4 4" xfId="0"/>
    <cellStyle name="출력 3 4 2 4 5" xfId="0"/>
    <cellStyle name="출력 3 4 2 4 6" xfId="0"/>
    <cellStyle name="출력 3 4 2 5" xfId="0"/>
    <cellStyle name="출력 3 4 2 5 2" xfId="0"/>
    <cellStyle name="출력 3 4 2 5 3" xfId="0"/>
    <cellStyle name="출력 3 4 2 5 4" xfId="0"/>
    <cellStyle name="출력 3 4 2 5 5" xfId="0"/>
    <cellStyle name="출력 3 4 2 5 6" xfId="0"/>
    <cellStyle name="출력 3 4 2 6" xfId="0"/>
    <cellStyle name="출력 3 4 2 6 2" xfId="0"/>
    <cellStyle name="출력 3 4 2 6 3" xfId="0"/>
    <cellStyle name="출력 3 4 2 6 4" xfId="0"/>
    <cellStyle name="출력 3 4 2 6 5" xfId="0"/>
    <cellStyle name="출력 3 4 2 6 6" xfId="0"/>
    <cellStyle name="출력 3 4 2 7" xfId="0"/>
    <cellStyle name="출력 3 4 2 7 2" xfId="0"/>
    <cellStyle name="출력 3 4 2 7 3" xfId="0"/>
    <cellStyle name="출력 3 4 2 7 4" xfId="0"/>
    <cellStyle name="출력 3 4 2 7 5" xfId="0"/>
    <cellStyle name="출력 3 4 2 7 6" xfId="0"/>
    <cellStyle name="출력 3 4 2 8" xfId="0"/>
    <cellStyle name="출력 3 4 2 8 2" xfId="0"/>
    <cellStyle name="출력 3 4 2 8 3" xfId="0"/>
    <cellStyle name="출력 3 4 2 8 4" xfId="0"/>
    <cellStyle name="출력 3 4 2 8 5" xfId="0"/>
    <cellStyle name="출력 3 4 2 8 6" xfId="0"/>
    <cellStyle name="출력 3 4 2 9" xfId="0"/>
    <cellStyle name="출력 3 4 2_Sheet2" xfId="0"/>
    <cellStyle name="출력 3 4 3" xfId="0"/>
    <cellStyle name="출력 3 4 3 2" xfId="0"/>
    <cellStyle name="출력 3 4 3 3" xfId="0"/>
    <cellStyle name="출력 3 4 3 4" xfId="0"/>
    <cellStyle name="출력 3 4 3 5" xfId="0"/>
    <cellStyle name="출력 3 4 3 6" xfId="0"/>
    <cellStyle name="출력 3 4 4" xfId="0"/>
    <cellStyle name="출력 3 4 4 2" xfId="0"/>
    <cellStyle name="출력 3 4 4 3" xfId="0"/>
    <cellStyle name="출력 3 4 4 4" xfId="0"/>
    <cellStyle name="출력 3 4 4 5" xfId="0"/>
    <cellStyle name="출력 3 4 4 6" xfId="0"/>
    <cellStyle name="출력 3 4 5" xfId="0"/>
    <cellStyle name="출력 3 4 5 2" xfId="0"/>
    <cellStyle name="출력 3 4 5 3" xfId="0"/>
    <cellStyle name="출력 3 4 5 4" xfId="0"/>
    <cellStyle name="출력 3 4 5 5" xfId="0"/>
    <cellStyle name="출력 3 4 5 6" xfId="0"/>
    <cellStyle name="출력 3 4 6" xfId="0"/>
    <cellStyle name="출력 3 4 6 2" xfId="0"/>
    <cellStyle name="출력 3 4 6 3" xfId="0"/>
    <cellStyle name="출력 3 4 6 4" xfId="0"/>
    <cellStyle name="출력 3 4 6 5" xfId="0"/>
    <cellStyle name="출력 3 4 6 6" xfId="0"/>
    <cellStyle name="출력 3 4 7" xfId="0"/>
    <cellStyle name="출력 3 4 7 2" xfId="0"/>
    <cellStyle name="출력 3 4 7 3" xfId="0"/>
    <cellStyle name="출력 3 4 7 4" xfId="0"/>
    <cellStyle name="출력 3 4 7 5" xfId="0"/>
    <cellStyle name="출력 3 4 7 6" xfId="0"/>
    <cellStyle name="출력 3 4 8" xfId="0"/>
    <cellStyle name="출력 3 4 8 2" xfId="0"/>
    <cellStyle name="출력 3 4 8 3" xfId="0"/>
    <cellStyle name="출력 3 4 8 4" xfId="0"/>
    <cellStyle name="출력 3 4 8 5" xfId="0"/>
    <cellStyle name="출력 3 4 8 6" xfId="0"/>
    <cellStyle name="출력 3 4 9" xfId="0"/>
    <cellStyle name="출력 3 4 9 2" xfId="0"/>
    <cellStyle name="출력 3 4 9 3" xfId="0"/>
    <cellStyle name="출력 3 4 9 4" xfId="0"/>
    <cellStyle name="출력 3 4 9 5" xfId="0"/>
    <cellStyle name="출력 3 4 9 6" xfId="0"/>
    <cellStyle name="출력 3 4_Sheet2" xfId="0"/>
    <cellStyle name="출력 3 5" xfId="0"/>
    <cellStyle name="출력 3 5 10" xfId="0"/>
    <cellStyle name="출력 3 5 10 2" xfId="0"/>
    <cellStyle name="출력 3 5 10 3" xfId="0"/>
    <cellStyle name="출력 3 5 10 4" xfId="0"/>
    <cellStyle name="출력 3 5 10 5" xfId="0"/>
    <cellStyle name="출력 3 5 10 6" xfId="0"/>
    <cellStyle name="출력 3 5 11" xfId="0"/>
    <cellStyle name="출력 3 5 11 2" xfId="0"/>
    <cellStyle name="출력 3 5 11 3" xfId="0"/>
    <cellStyle name="출력 3 5 11 4" xfId="0"/>
    <cellStyle name="출력 3 5 11 5" xfId="0"/>
    <cellStyle name="출력 3 5 11 6" xfId="0"/>
    <cellStyle name="출력 3 5 12" xfId="0"/>
    <cellStyle name="출력 3 5 13" xfId="0"/>
    <cellStyle name="출력 3 5 14" xfId="0"/>
    <cellStyle name="출력 3 5 15" xfId="0"/>
    <cellStyle name="출력 3 5 16" xfId="0"/>
    <cellStyle name="출력 3 5 17" xfId="0"/>
    <cellStyle name="출력 3 5 2" xfId="0"/>
    <cellStyle name="출력 3 5 2 10" xfId="0"/>
    <cellStyle name="출력 3 5 2 11" xfId="0"/>
    <cellStyle name="출력 3 5 2 12" xfId="0"/>
    <cellStyle name="출력 3 5 2 13" xfId="0"/>
    <cellStyle name="출력 3 5 2 2" xfId="0"/>
    <cellStyle name="출력 3 5 2 2 2" xfId="0"/>
    <cellStyle name="출력 3 5 2 2 3" xfId="0"/>
    <cellStyle name="출력 3 5 2 2 4" xfId="0"/>
    <cellStyle name="출력 3 5 2 2 5" xfId="0"/>
    <cellStyle name="출력 3 5 2 2 6" xfId="0"/>
    <cellStyle name="출력 3 5 2 3" xfId="0"/>
    <cellStyle name="출력 3 5 2 3 2" xfId="0"/>
    <cellStyle name="출력 3 5 2 3 3" xfId="0"/>
    <cellStyle name="출력 3 5 2 3 4" xfId="0"/>
    <cellStyle name="출력 3 5 2 3 5" xfId="0"/>
    <cellStyle name="출력 3 5 2 3 6" xfId="0"/>
    <cellStyle name="출력 3 5 2 4" xfId="0"/>
    <cellStyle name="출력 3 5 2 4 2" xfId="0"/>
    <cellStyle name="출력 3 5 2 4 3" xfId="0"/>
    <cellStyle name="출력 3 5 2 4 4" xfId="0"/>
    <cellStyle name="출력 3 5 2 4 5" xfId="0"/>
    <cellStyle name="출력 3 5 2 4 6" xfId="0"/>
    <cellStyle name="출력 3 5 2 5" xfId="0"/>
    <cellStyle name="출력 3 5 2 5 2" xfId="0"/>
    <cellStyle name="출력 3 5 2 5 3" xfId="0"/>
    <cellStyle name="출력 3 5 2 5 4" xfId="0"/>
    <cellStyle name="출력 3 5 2 5 5" xfId="0"/>
    <cellStyle name="출력 3 5 2 5 6" xfId="0"/>
    <cellStyle name="출력 3 5 2 6" xfId="0"/>
    <cellStyle name="출력 3 5 2 6 2" xfId="0"/>
    <cellStyle name="출력 3 5 2 6 3" xfId="0"/>
    <cellStyle name="출력 3 5 2 6 4" xfId="0"/>
    <cellStyle name="출력 3 5 2 6 5" xfId="0"/>
    <cellStyle name="출력 3 5 2 6 6" xfId="0"/>
    <cellStyle name="출력 3 5 2 7" xfId="0"/>
    <cellStyle name="출력 3 5 2 7 2" xfId="0"/>
    <cellStyle name="출력 3 5 2 7 3" xfId="0"/>
    <cellStyle name="출력 3 5 2 7 4" xfId="0"/>
    <cellStyle name="출력 3 5 2 7 5" xfId="0"/>
    <cellStyle name="출력 3 5 2 7 6" xfId="0"/>
    <cellStyle name="출력 3 5 2 8" xfId="0"/>
    <cellStyle name="출력 3 5 2 8 2" xfId="0"/>
    <cellStyle name="출력 3 5 2 8 3" xfId="0"/>
    <cellStyle name="출력 3 5 2 8 4" xfId="0"/>
    <cellStyle name="출력 3 5 2 8 5" xfId="0"/>
    <cellStyle name="출력 3 5 2 8 6" xfId="0"/>
    <cellStyle name="출력 3 5 2 9" xfId="0"/>
    <cellStyle name="출력 3 5 2_Sheet2" xfId="0"/>
    <cellStyle name="출력 3 5 3" xfId="0"/>
    <cellStyle name="출력 3 5 3 2" xfId="0"/>
    <cellStyle name="출력 3 5 3 3" xfId="0"/>
    <cellStyle name="출력 3 5 3 4" xfId="0"/>
    <cellStyle name="출력 3 5 3 5" xfId="0"/>
    <cellStyle name="출력 3 5 3 6" xfId="0"/>
    <cellStyle name="출력 3 5 4" xfId="0"/>
    <cellStyle name="출력 3 5 4 2" xfId="0"/>
    <cellStyle name="출력 3 5 4 3" xfId="0"/>
    <cellStyle name="출력 3 5 4 4" xfId="0"/>
    <cellStyle name="출력 3 5 4 5" xfId="0"/>
    <cellStyle name="출력 3 5 4 6" xfId="0"/>
    <cellStyle name="출력 3 5 5" xfId="0"/>
    <cellStyle name="출력 3 5 5 2" xfId="0"/>
    <cellStyle name="출력 3 5 5 3" xfId="0"/>
    <cellStyle name="출력 3 5 5 4" xfId="0"/>
    <cellStyle name="출력 3 5 5 5" xfId="0"/>
    <cellStyle name="출력 3 5 5 6" xfId="0"/>
    <cellStyle name="출력 3 5 6" xfId="0"/>
    <cellStyle name="출력 3 5 6 2" xfId="0"/>
    <cellStyle name="출력 3 5 6 3" xfId="0"/>
    <cellStyle name="출력 3 5 6 4" xfId="0"/>
    <cellStyle name="출력 3 5 6 5" xfId="0"/>
    <cellStyle name="출력 3 5 6 6" xfId="0"/>
    <cellStyle name="출력 3 5 7" xfId="0"/>
    <cellStyle name="출력 3 5 7 2" xfId="0"/>
    <cellStyle name="출력 3 5 7 3" xfId="0"/>
    <cellStyle name="출력 3 5 7 4" xfId="0"/>
    <cellStyle name="출력 3 5 7 5" xfId="0"/>
    <cellStyle name="출력 3 5 7 6" xfId="0"/>
    <cellStyle name="출력 3 5 8" xfId="0"/>
    <cellStyle name="출력 3 5 8 2" xfId="0"/>
    <cellStyle name="출력 3 5 8 3" xfId="0"/>
    <cellStyle name="출력 3 5 8 4" xfId="0"/>
    <cellStyle name="출력 3 5 8 5" xfId="0"/>
    <cellStyle name="출력 3 5 8 6" xfId="0"/>
    <cellStyle name="출력 3 5 9" xfId="0"/>
    <cellStyle name="출력 3 5 9 2" xfId="0"/>
    <cellStyle name="출력 3 5 9 3" xfId="0"/>
    <cellStyle name="출력 3 5 9 4" xfId="0"/>
    <cellStyle name="출력 3 5 9 5" xfId="0"/>
    <cellStyle name="출력 3 5 9 6" xfId="0"/>
    <cellStyle name="출력 3 5_Sheet2" xfId="0"/>
    <cellStyle name="출력 3 6" xfId="0"/>
    <cellStyle name="출력 3 6 2" xfId="0"/>
    <cellStyle name="출력 3 6 2 2" xfId="0"/>
    <cellStyle name="출력 3 6 3" xfId="0"/>
    <cellStyle name="출력 3 6 4" xfId="0"/>
    <cellStyle name="출력 3 6 5" xfId="0"/>
    <cellStyle name="출력 3 6 6" xfId="0"/>
    <cellStyle name="출력 3 6 7" xfId="0"/>
    <cellStyle name="출력 3 7" xfId="0"/>
    <cellStyle name="출력 3 7 2" xfId="0"/>
    <cellStyle name="출력 3 7 3" xfId="0"/>
    <cellStyle name="출력 3 7 4" xfId="0"/>
    <cellStyle name="출력 3 7 5" xfId="0"/>
    <cellStyle name="출력 3 7 6" xfId="0"/>
    <cellStyle name="출력 3 7 7" xfId="0"/>
    <cellStyle name="출력 3 8" xfId="0"/>
    <cellStyle name="출력 3 8 10" xfId="0"/>
    <cellStyle name="출력 3 8 11" xfId="0"/>
    <cellStyle name="출력 3 8 12" xfId="0"/>
    <cellStyle name="출력 3 8 13" xfId="0"/>
    <cellStyle name="출력 3 8 2" xfId="0"/>
    <cellStyle name="출력 3 8 2 2" xfId="0"/>
    <cellStyle name="출력 3 8 2 3" xfId="0"/>
    <cellStyle name="출력 3 8 2 4" xfId="0"/>
    <cellStyle name="출력 3 8 2 5" xfId="0"/>
    <cellStyle name="출력 3 8 2 6" xfId="0"/>
    <cellStyle name="출력 3 8 3" xfId="0"/>
    <cellStyle name="출력 3 8 3 2" xfId="0"/>
    <cellStyle name="출력 3 8 3 3" xfId="0"/>
    <cellStyle name="출력 3 8 3 4" xfId="0"/>
    <cellStyle name="출력 3 8 3 5" xfId="0"/>
    <cellStyle name="출력 3 8 3 6" xfId="0"/>
    <cellStyle name="출력 3 8 4" xfId="0"/>
    <cellStyle name="출력 3 8 4 2" xfId="0"/>
    <cellStyle name="출력 3 8 4 3" xfId="0"/>
    <cellStyle name="출력 3 8 4 4" xfId="0"/>
    <cellStyle name="출력 3 8 4 5" xfId="0"/>
    <cellStyle name="출력 3 8 4 6" xfId="0"/>
    <cellStyle name="출력 3 8 5" xfId="0"/>
    <cellStyle name="출력 3 8 5 2" xfId="0"/>
    <cellStyle name="출력 3 8 5 3" xfId="0"/>
    <cellStyle name="출력 3 8 5 4" xfId="0"/>
    <cellStyle name="출력 3 8 5 5" xfId="0"/>
    <cellStyle name="출력 3 8 5 6" xfId="0"/>
    <cellStyle name="출력 3 8 6" xfId="0"/>
    <cellStyle name="출력 3 8 6 2" xfId="0"/>
    <cellStyle name="출력 3 8 6 3" xfId="0"/>
    <cellStyle name="출력 3 8 6 4" xfId="0"/>
    <cellStyle name="출력 3 8 6 5" xfId="0"/>
    <cellStyle name="출력 3 8 6 6" xfId="0"/>
    <cellStyle name="출력 3 8 7" xfId="0"/>
    <cellStyle name="출력 3 8 7 2" xfId="0"/>
    <cellStyle name="출력 3 8 7 3" xfId="0"/>
    <cellStyle name="출력 3 8 7 4" xfId="0"/>
    <cellStyle name="출력 3 8 7 5" xfId="0"/>
    <cellStyle name="출력 3 8 7 6" xfId="0"/>
    <cellStyle name="출력 3 8 8" xfId="0"/>
    <cellStyle name="출력 3 8 8 2" xfId="0"/>
    <cellStyle name="출력 3 8 8 3" xfId="0"/>
    <cellStyle name="출력 3 8 8 4" xfId="0"/>
    <cellStyle name="출력 3 8 8 5" xfId="0"/>
    <cellStyle name="출력 3 8 8 6" xfId="0"/>
    <cellStyle name="출력 3 8 9" xfId="0"/>
    <cellStyle name="출력 3 8_Sheet2" xfId="0"/>
    <cellStyle name="출력 3 9" xfId="0"/>
    <cellStyle name="출력 3 9 2" xfId="0"/>
    <cellStyle name="출력 3 9 3" xfId="0"/>
    <cellStyle name="출력 3 9 4" xfId="0"/>
    <cellStyle name="출력 3 9 5" xfId="0"/>
    <cellStyle name="출력 3 9 6" xfId="0"/>
    <cellStyle name="출력 3_(안성)-(공판도매분사)_월별수지예산" xfId="0"/>
    <cellStyle name="출력 4" xfId="0"/>
    <cellStyle name="출력 4 10" xfId="0"/>
    <cellStyle name="출력 4 10 2" xfId="0"/>
    <cellStyle name="출력 4 10 3" xfId="0"/>
    <cellStyle name="출력 4 10 4" xfId="0"/>
    <cellStyle name="출력 4 10 5" xfId="0"/>
    <cellStyle name="출력 4 10 6" xfId="0"/>
    <cellStyle name="출력 4 11" xfId="0"/>
    <cellStyle name="출력 4 11 2" xfId="0"/>
    <cellStyle name="출력 4 11 3" xfId="0"/>
    <cellStyle name="출력 4 11 4" xfId="0"/>
    <cellStyle name="출력 4 11 5" xfId="0"/>
    <cellStyle name="출력 4 11 6" xfId="0"/>
    <cellStyle name="출력 4 12" xfId="0"/>
    <cellStyle name="출력 4 13" xfId="0"/>
    <cellStyle name="출력 4 14" xfId="0"/>
    <cellStyle name="출력 4 15" xfId="0"/>
    <cellStyle name="출력 4 16" xfId="0"/>
    <cellStyle name="출력 4 17" xfId="0"/>
    <cellStyle name="출력 4 2" xfId="0"/>
    <cellStyle name="출력 4 2 10" xfId="0"/>
    <cellStyle name="출력 4 2 11" xfId="0"/>
    <cellStyle name="출력 4 2 12" xfId="0"/>
    <cellStyle name="출력 4 2 13" xfId="0"/>
    <cellStyle name="출력 4 2 14" xfId="0"/>
    <cellStyle name="출력 4 2 2" xfId="0"/>
    <cellStyle name="출력 4 2 2 2" xfId="0"/>
    <cellStyle name="출력 4 2 2 3" xfId="0"/>
    <cellStyle name="출력 4 2 2 4" xfId="0"/>
    <cellStyle name="출력 4 2 2 5" xfId="0"/>
    <cellStyle name="출력 4 2 2 6" xfId="0"/>
    <cellStyle name="출력 4 2 3" xfId="0"/>
    <cellStyle name="출력 4 2 3 2" xfId="0"/>
    <cellStyle name="출력 4 2 3 3" xfId="0"/>
    <cellStyle name="출력 4 2 3 4" xfId="0"/>
    <cellStyle name="출력 4 2 3 5" xfId="0"/>
    <cellStyle name="출력 4 2 3 6" xfId="0"/>
    <cellStyle name="출력 4 2 4" xfId="0"/>
    <cellStyle name="출력 4 2 4 2" xfId="0"/>
    <cellStyle name="출력 4 2 4 3" xfId="0"/>
    <cellStyle name="출력 4 2 4 4" xfId="0"/>
    <cellStyle name="출력 4 2 4 5" xfId="0"/>
    <cellStyle name="출력 4 2 4 6" xfId="0"/>
    <cellStyle name="출력 4 2 5" xfId="0"/>
    <cellStyle name="출력 4 2 5 2" xfId="0"/>
    <cellStyle name="출력 4 2 5 3" xfId="0"/>
    <cellStyle name="출력 4 2 5 4" xfId="0"/>
    <cellStyle name="출력 4 2 5 5" xfId="0"/>
    <cellStyle name="출력 4 2 5 6" xfId="0"/>
    <cellStyle name="출력 4 2 6" xfId="0"/>
    <cellStyle name="출력 4 2 6 2" xfId="0"/>
    <cellStyle name="출력 4 2 6 3" xfId="0"/>
    <cellStyle name="출력 4 2 6 4" xfId="0"/>
    <cellStyle name="출력 4 2 6 5" xfId="0"/>
    <cellStyle name="출력 4 2 6 6" xfId="0"/>
    <cellStyle name="출력 4 2 7" xfId="0"/>
    <cellStyle name="출력 4 2 7 2" xfId="0"/>
    <cellStyle name="출력 4 2 7 3" xfId="0"/>
    <cellStyle name="출력 4 2 7 4" xfId="0"/>
    <cellStyle name="출력 4 2 7 5" xfId="0"/>
    <cellStyle name="출력 4 2 7 6" xfId="0"/>
    <cellStyle name="출력 4 2 8" xfId="0"/>
    <cellStyle name="출력 4 2 8 2" xfId="0"/>
    <cellStyle name="출력 4 2 8 3" xfId="0"/>
    <cellStyle name="출력 4 2 8 4" xfId="0"/>
    <cellStyle name="출력 4 2 8 5" xfId="0"/>
    <cellStyle name="출력 4 2 8 6" xfId="0"/>
    <cellStyle name="출력 4 2 9" xfId="0"/>
    <cellStyle name="출력 4 2_Sheet2" xfId="0"/>
    <cellStyle name="출력 4 3" xfId="0"/>
    <cellStyle name="출력 4 3 2" xfId="0"/>
    <cellStyle name="출력 4 3 3" xfId="0"/>
    <cellStyle name="출력 4 3 4" xfId="0"/>
    <cellStyle name="출력 4 3 5" xfId="0"/>
    <cellStyle name="출력 4 3 6" xfId="0"/>
    <cellStyle name="출력 4 3 7" xfId="0"/>
    <cellStyle name="출력 4 4" xfId="0"/>
    <cellStyle name="출력 4 4 2" xfId="0"/>
    <cellStyle name="출력 4 4 3" xfId="0"/>
    <cellStyle name="출력 4 4 4" xfId="0"/>
    <cellStyle name="출력 4 4 5" xfId="0"/>
    <cellStyle name="출력 4 4 6" xfId="0"/>
    <cellStyle name="출력 4 4 7" xfId="0"/>
    <cellStyle name="출력 4 5" xfId="0"/>
    <cellStyle name="출력 4 5 2" xfId="0"/>
    <cellStyle name="출력 4 5 3" xfId="0"/>
    <cellStyle name="출력 4 5 4" xfId="0"/>
    <cellStyle name="출력 4 5 5" xfId="0"/>
    <cellStyle name="출력 4 5 6" xfId="0"/>
    <cellStyle name="출력 4 5 7" xfId="0"/>
    <cellStyle name="출력 4 6" xfId="0"/>
    <cellStyle name="출력 4 6 2" xfId="0"/>
    <cellStyle name="출력 4 6 3" xfId="0"/>
    <cellStyle name="출력 4 6 4" xfId="0"/>
    <cellStyle name="출력 4 6 5" xfId="0"/>
    <cellStyle name="출력 4 6 6" xfId="0"/>
    <cellStyle name="출력 4 7" xfId="0"/>
    <cellStyle name="출력 4 7 2" xfId="0"/>
    <cellStyle name="출력 4 7 3" xfId="0"/>
    <cellStyle name="출력 4 7 4" xfId="0"/>
    <cellStyle name="출력 4 7 5" xfId="0"/>
    <cellStyle name="출력 4 7 6" xfId="0"/>
    <cellStyle name="출력 4 8" xfId="0"/>
    <cellStyle name="출력 4 8 2" xfId="0"/>
    <cellStyle name="출력 4 8 3" xfId="0"/>
    <cellStyle name="출력 4 8 4" xfId="0"/>
    <cellStyle name="출력 4 8 5" xfId="0"/>
    <cellStyle name="출력 4 8 6" xfId="0"/>
    <cellStyle name="출력 4 9" xfId="0"/>
    <cellStyle name="출력 4 9 2" xfId="0"/>
    <cellStyle name="출력 4 9 3" xfId="0"/>
    <cellStyle name="출력 4 9 4" xfId="0"/>
    <cellStyle name="출력 4 9 5" xfId="0"/>
    <cellStyle name="출력 4 9 6" xfId="0"/>
    <cellStyle name="출력 4_(안성)-(공판도매분사)_월별수지예산" xfId="0"/>
    <cellStyle name="출력 5" xfId="0"/>
    <cellStyle name="출력 5 2" xfId="0"/>
    <cellStyle name="출력 5 2 2" xfId="0"/>
    <cellStyle name="출력 5 3" xfId="0"/>
    <cellStyle name="출력 5 3 2" xfId="0"/>
    <cellStyle name="출력 5 4" xfId="0"/>
    <cellStyle name="출력 5 4 2" xfId="0"/>
    <cellStyle name="출력 5 5" xfId="0"/>
    <cellStyle name="출력 5 5 2" xfId="0"/>
    <cellStyle name="출력 5 6" xfId="0"/>
    <cellStyle name="출력 5 7" xfId="0"/>
    <cellStyle name="출력 5_(안성)-(공판도매분사)_월별수지예산" xfId="0"/>
    <cellStyle name="출력 6" xfId="0"/>
    <cellStyle name="출력 6 2" xfId="0"/>
    <cellStyle name="출력 6 3" xfId="0"/>
    <cellStyle name="출력 6 4" xfId="0"/>
    <cellStyle name="출력 6 5" xfId="0"/>
    <cellStyle name="출력 6 6" xfId="0"/>
    <cellStyle name="출력 6 7" xfId="0"/>
    <cellStyle name="출력 7" xfId="0"/>
    <cellStyle name="출력 7 2" xfId="0"/>
    <cellStyle name="출력 7 3" xfId="0"/>
    <cellStyle name="출력 7 4" xfId="0"/>
    <cellStyle name="출력 7 5" xfId="0"/>
    <cellStyle name="출력 7 6" xfId="0"/>
    <cellStyle name="출력 8" xfId="0"/>
    <cellStyle name="출력 8 2" xfId="0"/>
    <cellStyle name="출력 8 3" xfId="0"/>
    <cellStyle name="출력 8 4" xfId="0"/>
    <cellStyle name="출력 8 5" xfId="0"/>
    <cellStyle name="출력 8 6" xfId="0"/>
    <cellStyle name="콤냡?&lt;_x000f_$??:&#9;`1_1" xfId="0"/>
    <cellStyle name="콤냡?&lt;_x000f_$??: `1_1 " xfId="0"/>
    <cellStyle name="콤마 [0]" xfId="0"/>
    <cellStyle name="콤마 [2]" xfId="0"/>
    <cellStyle name="콤마 [2] 2" xfId="0"/>
    <cellStyle name="콤마[0]" xfId="0"/>
    <cellStyle name="콤마[0] 2" xfId="0"/>
    <cellStyle name="콤마_  종  합  " xfId="0"/>
    <cellStyle name="통T" xfId="0"/>
    <cellStyle name="통화 2" xfId="0"/>
    <cellStyle name="트럭" xfId="0"/>
    <cellStyle name="퍼센트" xfId="0"/>
    <cellStyle name="퍼센트 10" xfId="0"/>
    <cellStyle name="퍼센트 10 2" xfId="0"/>
    <cellStyle name="퍼센트 10 3" xfId="0"/>
    <cellStyle name="퍼센트 10 4" xfId="0"/>
    <cellStyle name="퍼센트 10 5" xfId="0"/>
    <cellStyle name="퍼센트 10 6" xfId="0"/>
    <cellStyle name="퍼센트 11" xfId="0"/>
    <cellStyle name="퍼센트 11 2" xfId="0"/>
    <cellStyle name="퍼센트 11 3" xfId="0"/>
    <cellStyle name="퍼센트 11 4" xfId="0"/>
    <cellStyle name="퍼센트 11 5" xfId="0"/>
    <cellStyle name="퍼센트 11 6" xfId="0"/>
    <cellStyle name="퍼센트 12" xfId="0"/>
    <cellStyle name="퍼센트 13" xfId="0"/>
    <cellStyle name="퍼센트 14" xfId="0"/>
    <cellStyle name="퍼센트 15" xfId="0"/>
    <cellStyle name="퍼센트 16" xfId="0"/>
    <cellStyle name="퍼센트 17" xfId="0"/>
    <cellStyle name="퍼센트 2" xfId="0"/>
    <cellStyle name="퍼센트 2 10" xfId="0"/>
    <cellStyle name="퍼센트 2 11" xfId="0"/>
    <cellStyle name="퍼센트 2 12" xfId="0"/>
    <cellStyle name="퍼센트 2 13" xfId="0"/>
    <cellStyle name="퍼센트 2 2" xfId="0"/>
    <cellStyle name="퍼센트 2 2 2" xfId="0"/>
    <cellStyle name="퍼센트 2 2 3" xfId="0"/>
    <cellStyle name="퍼센트 2 2 4" xfId="0"/>
    <cellStyle name="퍼센트 2 2 5" xfId="0"/>
    <cellStyle name="퍼센트 2 2 6" xfId="0"/>
    <cellStyle name="퍼센트 2 3" xfId="0"/>
    <cellStyle name="퍼센트 2 3 2" xfId="0"/>
    <cellStyle name="퍼센트 2 3 3" xfId="0"/>
    <cellStyle name="퍼센트 2 3 4" xfId="0"/>
    <cellStyle name="퍼센트 2 3 5" xfId="0"/>
    <cellStyle name="퍼센트 2 3 6" xfId="0"/>
    <cellStyle name="퍼센트 2 4" xfId="0"/>
    <cellStyle name="퍼센트 2 4 2" xfId="0"/>
    <cellStyle name="퍼센트 2 4 3" xfId="0"/>
    <cellStyle name="퍼센트 2 4 4" xfId="0"/>
    <cellStyle name="퍼센트 2 4 5" xfId="0"/>
    <cellStyle name="퍼센트 2 4 6" xfId="0"/>
    <cellStyle name="퍼센트 2 5" xfId="0"/>
    <cellStyle name="퍼센트 2 5 2" xfId="0"/>
    <cellStyle name="퍼센트 2 5 3" xfId="0"/>
    <cellStyle name="퍼센트 2 5 4" xfId="0"/>
    <cellStyle name="퍼센트 2 5 5" xfId="0"/>
    <cellStyle name="퍼센트 2 5 6" xfId="0"/>
    <cellStyle name="퍼센트 2 6" xfId="0"/>
    <cellStyle name="퍼센트 2 6 2" xfId="0"/>
    <cellStyle name="퍼센트 2 6 3" xfId="0"/>
    <cellStyle name="퍼센트 2 6 4" xfId="0"/>
    <cellStyle name="퍼센트 2 6 5" xfId="0"/>
    <cellStyle name="퍼센트 2 6 6" xfId="0"/>
    <cellStyle name="퍼센트 2 7" xfId="0"/>
    <cellStyle name="퍼센트 2 7 2" xfId="0"/>
    <cellStyle name="퍼센트 2 7 3" xfId="0"/>
    <cellStyle name="퍼센트 2 7 4" xfId="0"/>
    <cellStyle name="퍼센트 2 7 5" xfId="0"/>
    <cellStyle name="퍼센트 2 7 6" xfId="0"/>
    <cellStyle name="퍼센트 2 8" xfId="0"/>
    <cellStyle name="퍼센트 2 8 2" xfId="0"/>
    <cellStyle name="퍼센트 2 8 3" xfId="0"/>
    <cellStyle name="퍼센트 2 8 4" xfId="0"/>
    <cellStyle name="퍼센트 2 8 5" xfId="0"/>
    <cellStyle name="퍼센트 2 8 6" xfId="0"/>
    <cellStyle name="퍼센트 2 9" xfId="0"/>
    <cellStyle name="퍼센트 2_Sheet2" xfId="0"/>
    <cellStyle name="퍼센트 3" xfId="0"/>
    <cellStyle name="퍼센트 3 2" xfId="0"/>
    <cellStyle name="퍼센트 3 3" xfId="0"/>
    <cellStyle name="퍼센트 3 4" xfId="0"/>
    <cellStyle name="퍼센트 3 5" xfId="0"/>
    <cellStyle name="퍼센트 3 6" xfId="0"/>
    <cellStyle name="퍼센트 4" xfId="0"/>
    <cellStyle name="퍼센트 4 2" xfId="0"/>
    <cellStyle name="퍼센트 4 3" xfId="0"/>
    <cellStyle name="퍼센트 4 4" xfId="0"/>
    <cellStyle name="퍼센트 4 5" xfId="0"/>
    <cellStyle name="퍼센트 4 6" xfId="0"/>
    <cellStyle name="퍼센트 5" xfId="0"/>
    <cellStyle name="퍼센트 5 2" xfId="0"/>
    <cellStyle name="퍼센트 5 3" xfId="0"/>
    <cellStyle name="퍼센트 5 4" xfId="0"/>
    <cellStyle name="퍼센트 5 5" xfId="0"/>
    <cellStyle name="퍼센트 5 6" xfId="0"/>
    <cellStyle name="퍼센트 6" xfId="0"/>
    <cellStyle name="퍼센트 6 2" xfId="0"/>
    <cellStyle name="퍼센트 6 3" xfId="0"/>
    <cellStyle name="퍼센트 6 4" xfId="0"/>
    <cellStyle name="퍼센트 6 5" xfId="0"/>
    <cellStyle name="퍼센트 6 6" xfId="0"/>
    <cellStyle name="퍼센트 7" xfId="0"/>
    <cellStyle name="퍼센트 7 2" xfId="0"/>
    <cellStyle name="퍼센트 7 3" xfId="0"/>
    <cellStyle name="퍼센트 7 4" xfId="0"/>
    <cellStyle name="퍼센트 7 5" xfId="0"/>
    <cellStyle name="퍼센트 7 6" xfId="0"/>
    <cellStyle name="퍼센트 8" xfId="0"/>
    <cellStyle name="퍼센트 8 2" xfId="0"/>
    <cellStyle name="퍼센트 8 3" xfId="0"/>
    <cellStyle name="퍼센트 8 4" xfId="0"/>
    <cellStyle name="퍼센트 8 5" xfId="0"/>
    <cellStyle name="퍼센트 8 6" xfId="0"/>
    <cellStyle name="퍼센트 9" xfId="0"/>
    <cellStyle name="퍼센트 9 2" xfId="0"/>
    <cellStyle name="퍼센트 9 3" xfId="0"/>
    <cellStyle name="퍼센트 9 4" xfId="0"/>
    <cellStyle name="퍼센트 9 5" xfId="0"/>
    <cellStyle name="퍼센트 9 6" xfId="0"/>
    <cellStyle name="퍼센트_Sheet2" xfId="0"/>
    <cellStyle name="평" xfId="0"/>
    <cellStyle name="평_(11.02.28)_금감원요적립액 변경효과" xfId="0"/>
    <cellStyle name="평_※_1011 실질충당금_회계_기존_kpmg기준_12월결산_기존_60_V5.0(최종)" xfId="0"/>
    <cellStyle name="표머리글" xfId="0"/>
    <cellStyle name="표머리글 10" xfId="0"/>
    <cellStyle name="표머리글 10 2" xfId="0"/>
    <cellStyle name="표머리글 11" xfId="0"/>
    <cellStyle name="표머리글 11 2" xfId="0"/>
    <cellStyle name="표머리글 12" xfId="0"/>
    <cellStyle name="표머리글 12 2" xfId="0"/>
    <cellStyle name="표머리글 13" xfId="0"/>
    <cellStyle name="표머리글 13 2" xfId="0"/>
    <cellStyle name="표머리글 14" xfId="0"/>
    <cellStyle name="표머리글 2" xfId="0"/>
    <cellStyle name="표머리글 2 2" xfId="0"/>
    <cellStyle name="표머리글 3" xfId="0"/>
    <cellStyle name="표머리글 3 2" xfId="0"/>
    <cellStyle name="표머리글 4" xfId="0"/>
    <cellStyle name="표머리글 4 2" xfId="0"/>
    <cellStyle name="표머리글 5" xfId="0"/>
    <cellStyle name="표머리글 5 2" xfId="0"/>
    <cellStyle name="표머리글 6" xfId="0"/>
    <cellStyle name="표머리글 6 2" xfId="0"/>
    <cellStyle name="표머리글 7" xfId="0"/>
    <cellStyle name="표머리글 7 2" xfId="0"/>
    <cellStyle name="표머리글 8" xfId="0"/>
    <cellStyle name="표머리글 8 2" xfId="0"/>
    <cellStyle name="표머리글 9" xfId="0"/>
    <cellStyle name="표머리글 9 2" xfId="0"/>
    <cellStyle name="표머릿글(上)" xfId="0"/>
    <cellStyle name="표머릿글(上) 10" xfId="0"/>
    <cellStyle name="표머릿글(上) 10 2" xfId="0"/>
    <cellStyle name="표머릿글(上) 11" xfId="0"/>
    <cellStyle name="표머릿글(上) 11 2" xfId="0"/>
    <cellStyle name="표머릿글(上) 12" xfId="0"/>
    <cellStyle name="표머릿글(上) 12 2" xfId="0"/>
    <cellStyle name="표머릿글(上) 13" xfId="0"/>
    <cellStyle name="표머릿글(上) 13 2" xfId="0"/>
    <cellStyle name="표머릿글(上) 14" xfId="0"/>
    <cellStyle name="표머릿글(上) 2" xfId="0"/>
    <cellStyle name="표머릿글(上) 2 2" xfId="0"/>
    <cellStyle name="표머릿글(上) 3" xfId="0"/>
    <cellStyle name="표머릿글(上) 3 2" xfId="0"/>
    <cellStyle name="표머릿글(上) 4" xfId="0"/>
    <cellStyle name="표머릿글(上) 4 2" xfId="0"/>
    <cellStyle name="표머릿글(上) 5" xfId="0"/>
    <cellStyle name="표머릿글(上) 5 2" xfId="0"/>
    <cellStyle name="표머릿글(上) 6" xfId="0"/>
    <cellStyle name="표머릿글(上) 6 2" xfId="0"/>
    <cellStyle name="표머릿글(上) 7" xfId="0"/>
    <cellStyle name="표머릿글(上) 7 2" xfId="0"/>
    <cellStyle name="표머릿글(上) 8" xfId="0"/>
    <cellStyle name="표머릿글(上) 8 2" xfId="0"/>
    <cellStyle name="표머릿글(上) 9" xfId="0"/>
    <cellStyle name="표머릿글(上) 9 2" xfId="0"/>
    <cellStyle name="표머릿글(下)" xfId="0"/>
    <cellStyle name="표머릿글(中)" xfId="0"/>
    <cellStyle name="표머릿글(中) 2" xfId="0"/>
    <cellStyle name="표준 10" xfId="0"/>
    <cellStyle name="표준 10 10" xfId="0"/>
    <cellStyle name="표준 10 10 2" xfId="0"/>
    <cellStyle name="표준 10 10 3" xfId="0"/>
    <cellStyle name="표준 10 10 4" xfId="0"/>
    <cellStyle name="표준 10 11" xfId="0"/>
    <cellStyle name="표준 10 11 2" xfId="0"/>
    <cellStyle name="표준 10 12" xfId="0"/>
    <cellStyle name="표준 10 12 2" xfId="0"/>
    <cellStyle name="표준 10 13" xfId="0"/>
    <cellStyle name="표준 10 13 2" xfId="0"/>
    <cellStyle name="표준 10 14" xfId="0"/>
    <cellStyle name="표준 10 15" xfId="0"/>
    <cellStyle name="표준 10 16" xfId="0"/>
    <cellStyle name="표준 10 17" xfId="0"/>
    <cellStyle name="표준 10 18" xfId="0"/>
    <cellStyle name="표준 10 19" xfId="0"/>
    <cellStyle name="표준 10 2" xfId="0"/>
    <cellStyle name="표준 10 2 10" xfId="0"/>
    <cellStyle name="표준 10 2 11" xfId="0"/>
    <cellStyle name="표준 10 2 12" xfId="0"/>
    <cellStyle name="표준 10 2 13" xfId="0"/>
    <cellStyle name="표준 10 2 2" xfId="0"/>
    <cellStyle name="표준 10 2 2 10" xfId="0"/>
    <cellStyle name="표준 10 2 2 11" xfId="0"/>
    <cellStyle name="표준 10 2 2 2" xfId="0"/>
    <cellStyle name="표준 10 2 2 2 10" xfId="0"/>
    <cellStyle name="표준 10 2 2 2 11" xfId="0"/>
    <cellStyle name="표준 10 2 2 2 2" xfId="0"/>
    <cellStyle name="표준 10 2 2 2 2 10" xfId="0"/>
    <cellStyle name="표준 10 2 2 2 2 11" xfId="0"/>
    <cellStyle name="표준 10 2 2 2 2 2" xfId="0"/>
    <cellStyle name="표준 10 2 2 2 2 2 2" xfId="0"/>
    <cellStyle name="표준 10 2 2 2 2 2 2 2" xfId="0"/>
    <cellStyle name="표준 10 2 2 2 2 2 2 2 2" xfId="0"/>
    <cellStyle name="표준 10 2 2 2 2 2 2 2 2 2" xfId="0"/>
    <cellStyle name="표준 10 2 2 2 2 2 2 2 2 3" xfId="0"/>
    <cellStyle name="표준 10 2 2 2 2 2 2 2 3" xfId="0"/>
    <cellStyle name="표준 10 2 2 2 2 2 2 2 3 2" xfId="0"/>
    <cellStyle name="표준 10 2 2 2 2 2 2 2 4" xfId="0"/>
    <cellStyle name="표준 10 2 2 2 2 2 2 2 5" xfId="0"/>
    <cellStyle name="표준 10 2 2 2 2 2 2 3" xfId="0"/>
    <cellStyle name="표준 10 2 2 2 2 2 2 3 2" xfId="0"/>
    <cellStyle name="표준 10 2 2 2 2 2 2 3 3" xfId="0"/>
    <cellStyle name="표준 10 2 2 2 2 2 2 4" xfId="0"/>
    <cellStyle name="표준 10 2 2 2 2 2 2 4 2" xfId="0"/>
    <cellStyle name="표준 10 2 2 2 2 2 2 5" xfId="0"/>
    <cellStyle name="표준 10 2 2 2 2 2 2 6" xfId="0"/>
    <cellStyle name="표준 10 2 2 2 2 2 3" xfId="0"/>
    <cellStyle name="표준 10 2 2 2 2 2 3 2" xfId="0"/>
    <cellStyle name="표준 10 2 2 2 2 2 3 2 2" xfId="0"/>
    <cellStyle name="표준 10 2 2 2 2 2 3 2 3" xfId="0"/>
    <cellStyle name="표준 10 2 2 2 2 2 3 3" xfId="0"/>
    <cellStyle name="표준 10 2 2 2 2 2 3 3 2" xfId="0"/>
    <cellStyle name="표준 10 2 2 2 2 2 3 4" xfId="0"/>
    <cellStyle name="표준 10 2 2 2 2 2 3 5" xfId="0"/>
    <cellStyle name="표준 10 2 2 2 2 2 4" xfId="0"/>
    <cellStyle name="표준 10 2 2 2 2 2 4 2" xfId="0"/>
    <cellStyle name="표준 10 2 2 2 2 2 4 3" xfId="0"/>
    <cellStyle name="표준 10 2 2 2 2 2 4 4" xfId="0"/>
    <cellStyle name="표준 10 2 2 2 2 2 5" xfId="0"/>
    <cellStyle name="표준 10 2 2 2 2 2 5 2" xfId="0"/>
    <cellStyle name="표준 10 2 2 2 2 2 5 3" xfId="0"/>
    <cellStyle name="표준 10 2 2 2 2 2 6" xfId="0"/>
    <cellStyle name="표준 10 2 2 2 2 2 7" xfId="0"/>
    <cellStyle name="표준 10 2 2 2 2 2 8" xfId="0"/>
    <cellStyle name="표준 10 2 2 2 2 3" xfId="0"/>
    <cellStyle name="표준 10 2 2 2 2 3 2" xfId="0"/>
    <cellStyle name="표준 10 2 2 2 2 3 2 2" xfId="0"/>
    <cellStyle name="표준 10 2 2 2 2 3 2 2 2" xfId="0"/>
    <cellStyle name="표준 10 2 2 2 2 3 2 2 2 2" xfId="0"/>
    <cellStyle name="표준 10 2 2 2 2 3 2 2 2 3" xfId="0"/>
    <cellStyle name="표준 10 2 2 2 2 3 2 2 3" xfId="0"/>
    <cellStyle name="표준 10 2 2 2 2 3 2 2 3 2" xfId="0"/>
    <cellStyle name="표준 10 2 2 2 2 3 2 2 4" xfId="0"/>
    <cellStyle name="표준 10 2 2 2 2 3 2 2 5" xfId="0"/>
    <cellStyle name="표준 10 2 2 2 2 3 2 3" xfId="0"/>
    <cellStyle name="표준 10 2 2 2 2 3 2 3 2" xfId="0"/>
    <cellStyle name="표준 10 2 2 2 2 3 2 3 3" xfId="0"/>
    <cellStyle name="표준 10 2 2 2 2 3 2 4" xfId="0"/>
    <cellStyle name="표준 10 2 2 2 2 3 2 4 2" xfId="0"/>
    <cellStyle name="표준 10 2 2 2 2 3 2 5" xfId="0"/>
    <cellStyle name="표준 10 2 2 2 2 3 2 6" xfId="0"/>
    <cellStyle name="표준 10 2 2 2 2 3 3" xfId="0"/>
    <cellStyle name="표준 10 2 2 2 2 3 3 2" xfId="0"/>
    <cellStyle name="표준 10 2 2 2 2 3 3 2 2" xfId="0"/>
    <cellStyle name="표준 10 2 2 2 2 3 3 2 3" xfId="0"/>
    <cellStyle name="표준 10 2 2 2 2 3 3 3" xfId="0"/>
    <cellStyle name="표준 10 2 2 2 2 3 3 3 2" xfId="0"/>
    <cellStyle name="표준 10 2 2 2 2 3 3 4" xfId="0"/>
    <cellStyle name="표준 10 2 2 2 2 3 3 5" xfId="0"/>
    <cellStyle name="표준 10 2 2 2 2 3 4" xfId="0"/>
    <cellStyle name="표준 10 2 2 2 2 3 4 2" xfId="0"/>
    <cellStyle name="표준 10 2 2 2 2 3 4 3" xfId="0"/>
    <cellStyle name="표준 10 2 2 2 2 3 5" xfId="0"/>
    <cellStyle name="표준 10 2 2 2 2 3 5 2" xfId="0"/>
    <cellStyle name="표준 10 2 2 2 2 3 6" xfId="0"/>
    <cellStyle name="표준 10 2 2 2 2 3 7" xfId="0"/>
    <cellStyle name="표준 10 2 2 2 2 4" xfId="0"/>
    <cellStyle name="표준 10 2 2 2 2 4 2" xfId="0"/>
    <cellStyle name="표준 10 2 2 2 2 4 2 2" xfId="0"/>
    <cellStyle name="표준 10 2 2 2 2 4 2 2 2" xfId="0"/>
    <cellStyle name="표준 10 2 2 2 2 4 2 2 3" xfId="0"/>
    <cellStyle name="표준 10 2 2 2 2 4 2 3" xfId="0"/>
    <cellStyle name="표준 10 2 2 2 2 4 2 3 2" xfId="0"/>
    <cellStyle name="표준 10 2 2 2 2 4 2 4" xfId="0"/>
    <cellStyle name="표준 10 2 2 2 2 4 2 5" xfId="0"/>
    <cellStyle name="표준 10 2 2 2 2 4 3" xfId="0"/>
    <cellStyle name="표준 10 2 2 2 2 4 3 2" xfId="0"/>
    <cellStyle name="표준 10 2 2 2 2 4 3 3" xfId="0"/>
    <cellStyle name="표준 10 2 2 2 2 4 4" xfId="0"/>
    <cellStyle name="표준 10 2 2 2 2 4 4 2" xfId="0"/>
    <cellStyle name="표준 10 2 2 2 2 4 5" xfId="0"/>
    <cellStyle name="표준 10 2 2 2 2 4 6" xfId="0"/>
    <cellStyle name="표준 10 2 2 2 2 5" xfId="0"/>
    <cellStyle name="표준 10 2 2 2 2 5 2" xfId="0"/>
    <cellStyle name="표준 10 2 2 2 2 5 2 2" xfId="0"/>
    <cellStyle name="표준 10 2 2 2 2 5 2 3" xfId="0"/>
    <cellStyle name="표준 10 2 2 2 2 5 3" xfId="0"/>
    <cellStyle name="표준 10 2 2 2 2 5 3 2" xfId="0"/>
    <cellStyle name="표준 10 2 2 2 2 5 4" xfId="0"/>
    <cellStyle name="표준 10 2 2 2 2 5 5" xfId="0"/>
    <cellStyle name="표준 10 2 2 2 2 6" xfId="0"/>
    <cellStyle name="표준 10 2 2 2 2 6 2" xfId="0"/>
    <cellStyle name="표준 10 2 2 2 2 6 3" xfId="0"/>
    <cellStyle name="표준 10 2 2 2 2 6 4" xfId="0"/>
    <cellStyle name="표준 10 2 2 2 2 7" xfId="0"/>
    <cellStyle name="표준 10 2 2 2 2 7 2" xfId="0"/>
    <cellStyle name="표준 10 2 2 2 2 7 3" xfId="0"/>
    <cellStyle name="표준 10 2 2 2 2 8" xfId="0"/>
    <cellStyle name="표준 10 2 2 2 2 9" xfId="0"/>
    <cellStyle name="표준 10 2 2 2 3" xfId="0"/>
    <cellStyle name="표준 10 2 2 2 3 2" xfId="0"/>
    <cellStyle name="표준 10 2 2 2 3 2 2" xfId="0"/>
    <cellStyle name="표준 10 2 2 2 3 2 2 2" xfId="0"/>
    <cellStyle name="표준 10 2 2 2 3 2 2 2 2" xfId="0"/>
    <cellStyle name="표준 10 2 2 2 3 2 2 2 3" xfId="0"/>
    <cellStyle name="표준 10 2 2 2 3 2 2 3" xfId="0"/>
    <cellStyle name="표준 10 2 2 2 3 2 2 3 2" xfId="0"/>
    <cellStyle name="표준 10 2 2 2 3 2 2 4" xfId="0"/>
    <cellStyle name="표준 10 2 2 2 3 2 2 5" xfId="0"/>
    <cellStyle name="표준 10 2 2 2 3 2 3" xfId="0"/>
    <cellStyle name="표준 10 2 2 2 3 2 3 2" xfId="0"/>
    <cellStyle name="표준 10 2 2 2 3 2 3 3" xfId="0"/>
    <cellStyle name="표준 10 2 2 2 3 2 4" xfId="0"/>
    <cellStyle name="표준 10 2 2 2 3 2 4 2" xfId="0"/>
    <cellStyle name="표준 10 2 2 2 3 2 5" xfId="0"/>
    <cellStyle name="표준 10 2 2 2 3 2 6" xfId="0"/>
    <cellStyle name="표준 10 2 2 2 3 3" xfId="0"/>
    <cellStyle name="표준 10 2 2 2 3 3 2" xfId="0"/>
    <cellStyle name="표준 10 2 2 2 3 3 2 2" xfId="0"/>
    <cellStyle name="표준 10 2 2 2 3 3 2 3" xfId="0"/>
    <cellStyle name="표준 10 2 2 2 3 3 3" xfId="0"/>
    <cellStyle name="표준 10 2 2 2 3 3 3 2" xfId="0"/>
    <cellStyle name="표준 10 2 2 2 3 3 4" xfId="0"/>
    <cellStyle name="표준 10 2 2 2 3 3 5" xfId="0"/>
    <cellStyle name="표준 10 2 2 2 3 4" xfId="0"/>
    <cellStyle name="표준 10 2 2 2 3 4 2" xfId="0"/>
    <cellStyle name="표준 10 2 2 2 3 4 3" xfId="0"/>
    <cellStyle name="표준 10 2 2 2 3 5" xfId="0"/>
    <cellStyle name="표준 10 2 2 2 3 5 2" xfId="0"/>
    <cellStyle name="표준 10 2 2 2 3 6" xfId="0"/>
    <cellStyle name="표준 10 2 2 2 3 7" xfId="0"/>
    <cellStyle name="표준 10 2 2 2 4" xfId="0"/>
    <cellStyle name="표준 10 2 2 2 4 2" xfId="0"/>
    <cellStyle name="표준 10 2 2 2 4 2 2" xfId="0"/>
    <cellStyle name="표준 10 2 2 2 4 2 2 2" xfId="0"/>
    <cellStyle name="표준 10 2 2 2 4 2 2 3" xfId="0"/>
    <cellStyle name="표준 10 2 2 2 4 2 3" xfId="0"/>
    <cellStyle name="표준 10 2 2 2 4 2 3 2" xfId="0"/>
    <cellStyle name="표준 10 2 2 2 4 2 4" xfId="0"/>
    <cellStyle name="표준 10 2 2 2 4 2 5" xfId="0"/>
    <cellStyle name="표준 10 2 2 2 4 3" xfId="0"/>
    <cellStyle name="표준 10 2 2 2 4 3 2" xfId="0"/>
    <cellStyle name="표준 10 2 2 2 4 3 3" xfId="0"/>
    <cellStyle name="표준 10 2 2 2 4 4" xfId="0"/>
    <cellStyle name="표준 10 2 2 2 4 4 2" xfId="0"/>
    <cellStyle name="표준 10 2 2 2 4 5" xfId="0"/>
    <cellStyle name="표준 10 2 2 2 4 6" xfId="0"/>
    <cellStyle name="표준 10 2 2 2 5" xfId="0"/>
    <cellStyle name="표준 10 2 2 2 5 2" xfId="0"/>
    <cellStyle name="표준 10 2 2 2 5 2 2" xfId="0"/>
    <cellStyle name="표준 10 2 2 2 5 2 3" xfId="0"/>
    <cellStyle name="표준 10 2 2 2 5 3" xfId="0"/>
    <cellStyle name="표준 10 2 2 2 5 3 2" xfId="0"/>
    <cellStyle name="표준 10 2 2 2 5 4" xfId="0"/>
    <cellStyle name="표준 10 2 2 2 5 5" xfId="0"/>
    <cellStyle name="표준 10 2 2 2 6" xfId="0"/>
    <cellStyle name="표준 10 2 2 2 6 2" xfId="0"/>
    <cellStyle name="표준 10 2 2 2 6 3" xfId="0"/>
    <cellStyle name="표준 10 2 2 2 6 4" xfId="0"/>
    <cellStyle name="표준 10 2 2 2 7" xfId="0"/>
    <cellStyle name="표준 10 2 2 2 7 2" xfId="0"/>
    <cellStyle name="표준 10 2 2 2 7 3" xfId="0"/>
    <cellStyle name="표준 10 2 2 2 8" xfId="0"/>
    <cellStyle name="표준 10 2 2 2 9" xfId="0"/>
    <cellStyle name="표준 10 2 2 3" xfId="0"/>
    <cellStyle name="표준 10 2 2 3 2" xfId="0"/>
    <cellStyle name="표준 10 2 2 3 2 2" xfId="0"/>
    <cellStyle name="표준 10 2 2 3 2 2 2" xfId="0"/>
    <cellStyle name="표준 10 2 2 3 2 2 2 2" xfId="0"/>
    <cellStyle name="표준 10 2 2 3 2 2 2 3" xfId="0"/>
    <cellStyle name="표준 10 2 2 3 2 2 3" xfId="0"/>
    <cellStyle name="표준 10 2 2 3 2 2 3 2" xfId="0"/>
    <cellStyle name="표준 10 2 2 3 2 2 4" xfId="0"/>
    <cellStyle name="표준 10 2 2 3 2 2 5" xfId="0"/>
    <cellStyle name="표준 10 2 2 3 2 3" xfId="0"/>
    <cellStyle name="표준 10 2 2 3 2 3 2" xfId="0"/>
    <cellStyle name="표준 10 2 2 3 2 3 3" xfId="0"/>
    <cellStyle name="표준 10 2 2 3 2 4" xfId="0"/>
    <cellStyle name="표준 10 2 2 3 2 4 2" xfId="0"/>
    <cellStyle name="표준 10 2 2 3 2 5" xfId="0"/>
    <cellStyle name="표준 10 2 2 3 2 6" xfId="0"/>
    <cellStyle name="표준 10 2 2 3 3" xfId="0"/>
    <cellStyle name="표준 10 2 2 3 3 2" xfId="0"/>
    <cellStyle name="표준 10 2 2 3 3 2 2" xfId="0"/>
    <cellStyle name="표준 10 2 2 3 3 2 3" xfId="0"/>
    <cellStyle name="표준 10 2 2 3 3 3" xfId="0"/>
    <cellStyle name="표준 10 2 2 3 3 3 2" xfId="0"/>
    <cellStyle name="표준 10 2 2 3 3 4" xfId="0"/>
    <cellStyle name="표준 10 2 2 3 3 5" xfId="0"/>
    <cellStyle name="표준 10 2 2 3 4" xfId="0"/>
    <cellStyle name="표준 10 2 2 3 4 2" xfId="0"/>
    <cellStyle name="표준 10 2 2 3 4 3" xfId="0"/>
    <cellStyle name="표준 10 2 2 3 5" xfId="0"/>
    <cellStyle name="표준 10 2 2 3 5 2" xfId="0"/>
    <cellStyle name="표준 10 2 2 3 6" xfId="0"/>
    <cellStyle name="표준 10 2 2 3 7" xfId="0"/>
    <cellStyle name="표준 10 2 2 4" xfId="0"/>
    <cellStyle name="표준 10 2 2 4 2" xfId="0"/>
    <cellStyle name="표준 10 2 2 4 2 2" xfId="0"/>
    <cellStyle name="표준 10 2 2 4 2 2 2" xfId="0"/>
    <cellStyle name="표준 10 2 2 4 2 2 3" xfId="0"/>
    <cellStyle name="표준 10 2 2 4 2 3" xfId="0"/>
    <cellStyle name="표준 10 2 2 4 2 3 2" xfId="0"/>
    <cellStyle name="표준 10 2 2 4 2 4" xfId="0"/>
    <cellStyle name="표준 10 2 2 4 2 5" xfId="0"/>
    <cellStyle name="표준 10 2 2 4 3" xfId="0"/>
    <cellStyle name="표준 10 2 2 4 3 2" xfId="0"/>
    <cellStyle name="표준 10 2 2 4 3 3" xfId="0"/>
    <cellStyle name="표준 10 2 2 4 4" xfId="0"/>
    <cellStyle name="표준 10 2 2 4 4 2" xfId="0"/>
    <cellStyle name="표준 10 2 2 4 5" xfId="0"/>
    <cellStyle name="표준 10 2 2 4 6" xfId="0"/>
    <cellStyle name="표준 10 2 2 5" xfId="0"/>
    <cellStyle name="표준 10 2 2 5 2" xfId="0"/>
    <cellStyle name="표준 10 2 2 5 2 2" xfId="0"/>
    <cellStyle name="표준 10 2 2 5 2 3" xfId="0"/>
    <cellStyle name="표준 10 2 2 5 3" xfId="0"/>
    <cellStyle name="표준 10 2 2 5 3 2" xfId="0"/>
    <cellStyle name="표준 10 2 2 5 4" xfId="0"/>
    <cellStyle name="표준 10 2 2 5 5" xfId="0"/>
    <cellStyle name="표준 10 2 2 6" xfId="0"/>
    <cellStyle name="표준 10 2 2 6 2" xfId="0"/>
    <cellStyle name="표준 10 2 2 6 3" xfId="0"/>
    <cellStyle name="표준 10 2 2 6 4" xfId="0"/>
    <cellStyle name="표준 10 2 2 7" xfId="0"/>
    <cellStyle name="표준 10 2 2 7 2" xfId="0"/>
    <cellStyle name="표준 10 2 2 7 3" xfId="0"/>
    <cellStyle name="표준 10 2 2 8" xfId="0"/>
    <cellStyle name="표준 10 2 2 9" xfId="0"/>
    <cellStyle name="표준 10 2 3" xfId="0"/>
    <cellStyle name="표준 10 2 3 10" xfId="0"/>
    <cellStyle name="표준 10 2 3 2" xfId="0"/>
    <cellStyle name="표준 10 2 3 2 2" xfId="0"/>
    <cellStyle name="표준 10 2 3 2 2 2" xfId="0"/>
    <cellStyle name="표준 10 2 3 2 2 2 2" xfId="0"/>
    <cellStyle name="표준 10 2 3 2 2 2 2 2" xfId="0"/>
    <cellStyle name="표준 10 2 3 2 2 2 2 3" xfId="0"/>
    <cellStyle name="표준 10 2 3 2 2 2 3" xfId="0"/>
    <cellStyle name="표준 10 2 3 2 2 2 3 2" xfId="0"/>
    <cellStyle name="표준 10 2 3 2 2 2 4" xfId="0"/>
    <cellStyle name="표준 10 2 3 2 2 2 5" xfId="0"/>
    <cellStyle name="표준 10 2 3 2 2 3" xfId="0"/>
    <cellStyle name="표준 10 2 3 2 2 3 2" xfId="0"/>
    <cellStyle name="표준 10 2 3 2 2 3 3" xfId="0"/>
    <cellStyle name="표준 10 2 3 2 2 4" xfId="0"/>
    <cellStyle name="표준 10 2 3 2 2 4 2" xfId="0"/>
    <cellStyle name="표준 10 2 3 2 2 5" xfId="0"/>
    <cellStyle name="표준 10 2 3 2 2 6" xfId="0"/>
    <cellStyle name="표준 10 2 3 2 3" xfId="0"/>
    <cellStyle name="표준 10 2 3 2 3 2" xfId="0"/>
    <cellStyle name="표준 10 2 3 2 3 2 2" xfId="0"/>
    <cellStyle name="표준 10 2 3 2 3 2 3" xfId="0"/>
    <cellStyle name="표준 10 2 3 2 3 3" xfId="0"/>
    <cellStyle name="표준 10 2 3 2 3 3 2" xfId="0"/>
    <cellStyle name="표준 10 2 3 2 3 4" xfId="0"/>
    <cellStyle name="표준 10 2 3 2 3 5" xfId="0"/>
    <cellStyle name="표준 10 2 3 2 4" xfId="0"/>
    <cellStyle name="표준 10 2 3 2 4 2" xfId="0"/>
    <cellStyle name="표준 10 2 3 2 4 3" xfId="0"/>
    <cellStyle name="표준 10 2 3 2 5" xfId="0"/>
    <cellStyle name="표준 10 2 3 2 5 2" xfId="0"/>
    <cellStyle name="표준 10 2 3 2 6" xfId="0"/>
    <cellStyle name="표준 10 2 3 2 7" xfId="0"/>
    <cellStyle name="표준 10 2 3 3" xfId="0"/>
    <cellStyle name="표준 10 2 3 3 2" xfId="0"/>
    <cellStyle name="표준 10 2 3 3 2 2" xfId="0"/>
    <cellStyle name="표준 10 2 3 3 2 2 2" xfId="0"/>
    <cellStyle name="표준 10 2 3 3 2 2 3" xfId="0"/>
    <cellStyle name="표준 10 2 3 3 2 3" xfId="0"/>
    <cellStyle name="표준 10 2 3 3 2 3 2" xfId="0"/>
    <cellStyle name="표준 10 2 3 3 2 4" xfId="0"/>
    <cellStyle name="표준 10 2 3 3 2 5" xfId="0"/>
    <cellStyle name="표준 10 2 3 3 3" xfId="0"/>
    <cellStyle name="표준 10 2 3 3 3 2" xfId="0"/>
    <cellStyle name="표준 10 2 3 3 3 3" xfId="0"/>
    <cellStyle name="표준 10 2 3 3 4" xfId="0"/>
    <cellStyle name="표준 10 2 3 3 4 2" xfId="0"/>
    <cellStyle name="표준 10 2 3 3 5" xfId="0"/>
    <cellStyle name="표준 10 2 3 3 6" xfId="0"/>
    <cellStyle name="표준 10 2 3 4" xfId="0"/>
    <cellStyle name="표준 10 2 3 4 2" xfId="0"/>
    <cellStyle name="표준 10 2 3 4 2 2" xfId="0"/>
    <cellStyle name="표준 10 2 3 4 2 3" xfId="0"/>
    <cellStyle name="표준 10 2 3 4 3" xfId="0"/>
    <cellStyle name="표준 10 2 3 4 3 2" xfId="0"/>
    <cellStyle name="표준 10 2 3 4 4" xfId="0"/>
    <cellStyle name="표준 10 2 3 4 5" xfId="0"/>
    <cellStyle name="표준 10 2 3 5" xfId="0"/>
    <cellStyle name="표준 10 2 3 5 2" xfId="0"/>
    <cellStyle name="표준 10 2 3 5 3" xfId="0"/>
    <cellStyle name="표준 10 2 3 5 4" xfId="0"/>
    <cellStyle name="표준 10 2 3 6" xfId="0"/>
    <cellStyle name="표준 10 2 3 6 2" xfId="0"/>
    <cellStyle name="표준 10 2 3 6 3" xfId="0"/>
    <cellStyle name="표준 10 2 3 7" xfId="0"/>
    <cellStyle name="표준 10 2 3 8" xfId="0"/>
    <cellStyle name="표준 10 2 3 9" xfId="0"/>
    <cellStyle name="표준 10 2 4" xfId="0"/>
    <cellStyle name="표준 10 2 4 2" xfId="0"/>
    <cellStyle name="표준 10 2 4 2 2" xfId="0"/>
    <cellStyle name="표준 10 2 4 2 2 2" xfId="0"/>
    <cellStyle name="표준 10 2 4 2 2 2 2" xfId="0"/>
    <cellStyle name="표준 10 2 4 2 2 2 3" xfId="0"/>
    <cellStyle name="표준 10 2 4 2 2 3" xfId="0"/>
    <cellStyle name="표준 10 2 4 2 2 3 2" xfId="0"/>
    <cellStyle name="표준 10 2 4 2 2 4" xfId="0"/>
    <cellStyle name="표준 10 2 4 2 2 5" xfId="0"/>
    <cellStyle name="표준 10 2 4 2 3" xfId="0"/>
    <cellStyle name="표준 10 2 4 2 3 2" xfId="0"/>
    <cellStyle name="표준 10 2 4 2 3 3" xfId="0"/>
    <cellStyle name="표준 10 2 4 2 4" xfId="0"/>
    <cellStyle name="표준 10 2 4 2 4 2" xfId="0"/>
    <cellStyle name="표준 10 2 4 2 5" xfId="0"/>
    <cellStyle name="표준 10 2 4 2 6" xfId="0"/>
    <cellStyle name="표준 10 2 4 3" xfId="0"/>
    <cellStyle name="표준 10 2 4 3 2" xfId="0"/>
    <cellStyle name="표준 10 2 4 3 2 2" xfId="0"/>
    <cellStyle name="표준 10 2 4 3 2 3" xfId="0"/>
    <cellStyle name="표준 10 2 4 3 3" xfId="0"/>
    <cellStyle name="표준 10 2 4 3 3 2" xfId="0"/>
    <cellStyle name="표준 10 2 4 3 4" xfId="0"/>
    <cellStyle name="표준 10 2 4 3 5" xfId="0"/>
    <cellStyle name="표준 10 2 4 4" xfId="0"/>
    <cellStyle name="표준 10 2 4 4 2" xfId="0"/>
    <cellStyle name="표준 10 2 4 4 3" xfId="0"/>
    <cellStyle name="표준 10 2 4 4 4" xfId="0"/>
    <cellStyle name="표준 10 2 4 5" xfId="0"/>
    <cellStyle name="표준 10 2 4 5 2" xfId="0"/>
    <cellStyle name="표준 10 2 4 5 3" xfId="0"/>
    <cellStyle name="표준 10 2 4 6" xfId="0"/>
    <cellStyle name="표준 10 2 4 7" xfId="0"/>
    <cellStyle name="표준 10 2 4 8" xfId="0"/>
    <cellStyle name="표준 10 2 4 9" xfId="0"/>
    <cellStyle name="표준 10 2 5" xfId="0"/>
    <cellStyle name="표준 10 2 5 2" xfId="0"/>
    <cellStyle name="표준 10 2 5 2 2" xfId="0"/>
    <cellStyle name="표준 10 2 5 2 2 2" xfId="0"/>
    <cellStyle name="표준 10 2 5 2 2 2 2" xfId="0"/>
    <cellStyle name="표준 10 2 5 2 2 2 3" xfId="0"/>
    <cellStyle name="표준 10 2 5 2 2 3" xfId="0"/>
    <cellStyle name="표준 10 2 5 2 2 3 2" xfId="0"/>
    <cellStyle name="표준 10 2 5 2 2 4" xfId="0"/>
    <cellStyle name="표준 10 2 5 2 2 5" xfId="0"/>
    <cellStyle name="표준 10 2 5 2 3" xfId="0"/>
    <cellStyle name="표준 10 2 5 2 3 2" xfId="0"/>
    <cellStyle name="표준 10 2 5 2 3 3" xfId="0"/>
    <cellStyle name="표준 10 2 5 2 4" xfId="0"/>
    <cellStyle name="표준 10 2 5 2 4 2" xfId="0"/>
    <cellStyle name="표준 10 2 5 2 5" xfId="0"/>
    <cellStyle name="표준 10 2 5 2 6" xfId="0"/>
    <cellStyle name="표준 10 2 5 3" xfId="0"/>
    <cellStyle name="표준 10 2 5 3 2" xfId="0"/>
    <cellStyle name="표준 10 2 5 3 2 2" xfId="0"/>
    <cellStyle name="표준 10 2 5 3 2 3" xfId="0"/>
    <cellStyle name="표준 10 2 5 3 3" xfId="0"/>
    <cellStyle name="표준 10 2 5 3 3 2" xfId="0"/>
    <cellStyle name="표준 10 2 5 3 4" xfId="0"/>
    <cellStyle name="표준 10 2 5 3 5" xfId="0"/>
    <cellStyle name="표준 10 2 5 4" xfId="0"/>
    <cellStyle name="표준 10 2 5 4 2" xfId="0"/>
    <cellStyle name="표준 10 2 5 4 3" xfId="0"/>
    <cellStyle name="표준 10 2 5 5" xfId="0"/>
    <cellStyle name="표준 10 2 5 5 2" xfId="0"/>
    <cellStyle name="표준 10 2 5 6" xfId="0"/>
    <cellStyle name="표준 10 2 5 7" xfId="0"/>
    <cellStyle name="표준 10 2 6" xfId="0"/>
    <cellStyle name="표준 10 2 6 2" xfId="0"/>
    <cellStyle name="표준 10 2 6 2 2" xfId="0"/>
    <cellStyle name="표준 10 2 6 2 2 2" xfId="0"/>
    <cellStyle name="표준 10 2 6 2 2 3" xfId="0"/>
    <cellStyle name="표준 10 2 6 2 3" xfId="0"/>
    <cellStyle name="표준 10 2 6 2 3 2" xfId="0"/>
    <cellStyle name="표준 10 2 6 2 4" xfId="0"/>
    <cellStyle name="표준 10 2 6 2 5" xfId="0"/>
    <cellStyle name="표준 10 2 6 3" xfId="0"/>
    <cellStyle name="표준 10 2 6 3 2" xfId="0"/>
    <cellStyle name="표준 10 2 6 3 3" xfId="0"/>
    <cellStyle name="표준 10 2 6 4" xfId="0"/>
    <cellStyle name="표준 10 2 6 4 2" xfId="0"/>
    <cellStyle name="표준 10 2 6 5" xfId="0"/>
    <cellStyle name="표준 10 2 6 6" xfId="0"/>
    <cellStyle name="표준 10 2 7" xfId="0"/>
    <cellStyle name="표준 10 2 7 2" xfId="0"/>
    <cellStyle name="표준 10 2 7 2 2" xfId="0"/>
    <cellStyle name="표준 10 2 7 2 3" xfId="0"/>
    <cellStyle name="표준 10 2 7 3" xfId="0"/>
    <cellStyle name="표준 10 2 7 3 2" xfId="0"/>
    <cellStyle name="표준 10 2 7 4" xfId="0"/>
    <cellStyle name="표준 10 2 7 5" xfId="0"/>
    <cellStyle name="표준 10 2 8" xfId="0"/>
    <cellStyle name="표준 10 2 8 2" xfId="0"/>
    <cellStyle name="표준 10 2 8 3" xfId="0"/>
    <cellStyle name="표준 10 2 8 4" xfId="0"/>
    <cellStyle name="표준 10 2 9" xfId="0"/>
    <cellStyle name="표준 10 2 9 2" xfId="0"/>
    <cellStyle name="표준 10 2 9 3" xfId="0"/>
    <cellStyle name="표준 10 20" xfId="0"/>
    <cellStyle name="표준 10 21" xfId="0"/>
    <cellStyle name="표준 10 22" xfId="0"/>
    <cellStyle name="표준 10 23" xfId="0"/>
    <cellStyle name="표준 10 24" xfId="0"/>
    <cellStyle name="표준 10 25" xfId="0"/>
    <cellStyle name="표준 10 26" xfId="0"/>
    <cellStyle name="표준 10 27" xfId="0"/>
    <cellStyle name="표준 10 28" xfId="0"/>
    <cellStyle name="표준 10 29" xfId="0"/>
    <cellStyle name="표준 10 3" xfId="0"/>
    <cellStyle name="표준 10 3 10" xfId="0"/>
    <cellStyle name="표준 10 3 11" xfId="0"/>
    <cellStyle name="표준 10 3 2" xfId="0"/>
    <cellStyle name="표준 10 3 2 10" xfId="0"/>
    <cellStyle name="표준 10 3 2 2" xfId="0"/>
    <cellStyle name="표준 10 3 2 2 2" xfId="0"/>
    <cellStyle name="표준 10 3 2 2 2 2" xfId="0"/>
    <cellStyle name="표준 10 3 2 2 2 2 2" xfId="0"/>
    <cellStyle name="표준 10 3 2 2 2 2 2 2" xfId="0"/>
    <cellStyle name="표준 10 3 2 2 2 2 2 3" xfId="0"/>
    <cellStyle name="표준 10 3 2 2 2 2 3" xfId="0"/>
    <cellStyle name="표준 10 3 2 2 2 2 3 2" xfId="0"/>
    <cellStyle name="표준 10 3 2 2 2 2 4" xfId="0"/>
    <cellStyle name="표준 10 3 2 2 2 2 5" xfId="0"/>
    <cellStyle name="표준 10 3 2 2 2 3" xfId="0"/>
    <cellStyle name="표준 10 3 2 2 2 3 2" xfId="0"/>
    <cellStyle name="표준 10 3 2 2 2 3 3" xfId="0"/>
    <cellStyle name="표준 10 3 2 2 2 4" xfId="0"/>
    <cellStyle name="표준 10 3 2 2 2 4 2" xfId="0"/>
    <cellStyle name="표준 10 3 2 2 2 5" xfId="0"/>
    <cellStyle name="표준 10 3 2 2 2 6" xfId="0"/>
    <cellStyle name="표준 10 3 2 2 3" xfId="0"/>
    <cellStyle name="표준 10 3 2 2 3 2" xfId="0"/>
    <cellStyle name="표준 10 3 2 2 3 2 2" xfId="0"/>
    <cellStyle name="표준 10 3 2 2 3 2 3" xfId="0"/>
    <cellStyle name="표준 10 3 2 2 3 3" xfId="0"/>
    <cellStyle name="표준 10 3 2 2 3 3 2" xfId="0"/>
    <cellStyle name="표준 10 3 2 2 3 4" xfId="0"/>
    <cellStyle name="표준 10 3 2 2 3 5" xfId="0"/>
    <cellStyle name="표준 10 3 2 2 4" xfId="0"/>
    <cellStyle name="표준 10 3 2 2 4 2" xfId="0"/>
    <cellStyle name="표준 10 3 2 2 4 3" xfId="0"/>
    <cellStyle name="표준 10 3 2 2 5" xfId="0"/>
    <cellStyle name="표준 10 3 2 2 5 2" xfId="0"/>
    <cellStyle name="표준 10 3 2 2 6" xfId="0"/>
    <cellStyle name="표준 10 3 2 2 7" xfId="0"/>
    <cellStyle name="표준 10 3 2 2 8" xfId="0"/>
    <cellStyle name="표준 10 3 2 3" xfId="0"/>
    <cellStyle name="표준 10 3 2 3 2" xfId="0"/>
    <cellStyle name="표준 10 3 2 3 2 2" xfId="0"/>
    <cellStyle name="표준 10 3 2 3 2 2 2" xfId="0"/>
    <cellStyle name="표준 10 3 2 3 2 2 3" xfId="0"/>
    <cellStyle name="표준 10 3 2 3 2 3" xfId="0"/>
    <cellStyle name="표준 10 3 2 3 2 3 2" xfId="0"/>
    <cellStyle name="표준 10 3 2 3 2 4" xfId="0"/>
    <cellStyle name="표준 10 3 2 3 2 5" xfId="0"/>
    <cellStyle name="표준 10 3 2 3 3" xfId="0"/>
    <cellStyle name="표준 10 3 2 3 3 2" xfId="0"/>
    <cellStyle name="표준 10 3 2 3 3 3" xfId="0"/>
    <cellStyle name="표준 10 3 2 3 4" xfId="0"/>
    <cellStyle name="표준 10 3 2 3 4 2" xfId="0"/>
    <cellStyle name="표준 10 3 2 3 5" xfId="0"/>
    <cellStyle name="표준 10 3 2 3 6" xfId="0"/>
    <cellStyle name="표준 10 3 2 4" xfId="0"/>
    <cellStyle name="표준 10 3 2 4 2" xfId="0"/>
    <cellStyle name="표준 10 3 2 4 2 2" xfId="0"/>
    <cellStyle name="표준 10 3 2 4 2 3" xfId="0"/>
    <cellStyle name="표준 10 3 2 4 3" xfId="0"/>
    <cellStyle name="표준 10 3 2 4 3 2" xfId="0"/>
    <cellStyle name="표준 10 3 2 4 4" xfId="0"/>
    <cellStyle name="표준 10 3 2 4 5" xfId="0"/>
    <cellStyle name="표준 10 3 2 5" xfId="0"/>
    <cellStyle name="표준 10 3 2 5 2" xfId="0"/>
    <cellStyle name="표준 10 3 2 5 3" xfId="0"/>
    <cellStyle name="표준 10 3 2 5 4" xfId="0"/>
    <cellStyle name="표준 10 3 2 6" xfId="0"/>
    <cellStyle name="표준 10 3 2 6 2" xfId="0"/>
    <cellStyle name="표준 10 3 2 6 3" xfId="0"/>
    <cellStyle name="표준 10 3 2 7" xfId="0"/>
    <cellStyle name="표준 10 3 2 8" xfId="0"/>
    <cellStyle name="표준 10 3 2 9" xfId="0"/>
    <cellStyle name="표준 10 3 3" xfId="0"/>
    <cellStyle name="표준 10 3 3 2" xfId="0"/>
    <cellStyle name="표준 10 3 3 2 2" xfId="0"/>
    <cellStyle name="표준 10 3 3 2 2 2" xfId="0"/>
    <cellStyle name="표준 10 3 3 2 2 2 2" xfId="0"/>
    <cellStyle name="표준 10 3 3 2 2 2 3" xfId="0"/>
    <cellStyle name="표준 10 3 3 2 2 3" xfId="0"/>
    <cellStyle name="표준 10 3 3 2 2 3 2" xfId="0"/>
    <cellStyle name="표준 10 3 3 2 2 4" xfId="0"/>
    <cellStyle name="표준 10 3 3 2 2 5" xfId="0"/>
    <cellStyle name="표준 10 3 3 2 3" xfId="0"/>
    <cellStyle name="표준 10 3 3 2 3 2" xfId="0"/>
    <cellStyle name="표준 10 3 3 2 3 3" xfId="0"/>
    <cellStyle name="표준 10 3 3 2 4" xfId="0"/>
    <cellStyle name="표준 10 3 3 2 4 2" xfId="0"/>
    <cellStyle name="표준 10 3 3 2 5" xfId="0"/>
    <cellStyle name="표준 10 3 3 2 6" xfId="0"/>
    <cellStyle name="표준 10 3 3 3" xfId="0"/>
    <cellStyle name="표준 10 3 3 3 2" xfId="0"/>
    <cellStyle name="표준 10 3 3 3 2 2" xfId="0"/>
    <cellStyle name="표준 10 3 3 3 2 3" xfId="0"/>
    <cellStyle name="표준 10 3 3 3 3" xfId="0"/>
    <cellStyle name="표준 10 3 3 3 3 2" xfId="0"/>
    <cellStyle name="표준 10 3 3 3 4" xfId="0"/>
    <cellStyle name="표준 10 3 3 3 5" xfId="0"/>
    <cellStyle name="표준 10 3 3 4" xfId="0"/>
    <cellStyle name="표준 10 3 3 4 2" xfId="0"/>
    <cellStyle name="표준 10 3 3 4 3" xfId="0"/>
    <cellStyle name="표준 10 3 3 5" xfId="0"/>
    <cellStyle name="표준 10 3 3 5 2" xfId="0"/>
    <cellStyle name="표준 10 3 3 6" xfId="0"/>
    <cellStyle name="표준 10 3 3 7" xfId="0"/>
    <cellStyle name="표준 10 3 3 8" xfId="0"/>
    <cellStyle name="표준 10 3 4" xfId="0"/>
    <cellStyle name="표준 10 3 4 2" xfId="0"/>
    <cellStyle name="표준 10 3 4 2 2" xfId="0"/>
    <cellStyle name="표준 10 3 4 2 2 2" xfId="0"/>
    <cellStyle name="표준 10 3 4 2 2 3" xfId="0"/>
    <cellStyle name="표준 10 3 4 2 3" xfId="0"/>
    <cellStyle name="표준 10 3 4 2 3 2" xfId="0"/>
    <cellStyle name="표준 10 3 4 2 4" xfId="0"/>
    <cellStyle name="표준 10 3 4 2 5" xfId="0"/>
    <cellStyle name="표준 10 3 4 3" xfId="0"/>
    <cellStyle name="표준 10 3 4 3 2" xfId="0"/>
    <cellStyle name="표준 10 3 4 3 3" xfId="0"/>
    <cellStyle name="표준 10 3 4 4" xfId="0"/>
    <cellStyle name="표준 10 3 4 4 2" xfId="0"/>
    <cellStyle name="표준 10 3 4 5" xfId="0"/>
    <cellStyle name="표준 10 3 4 6" xfId="0"/>
    <cellStyle name="표준 10 3 5" xfId="0"/>
    <cellStyle name="표준 10 3 5 2" xfId="0"/>
    <cellStyle name="표준 10 3 5 2 2" xfId="0"/>
    <cellStyle name="표준 10 3 5 2 3" xfId="0"/>
    <cellStyle name="표준 10 3 5 3" xfId="0"/>
    <cellStyle name="표준 10 3 5 3 2" xfId="0"/>
    <cellStyle name="표준 10 3 5 4" xfId="0"/>
    <cellStyle name="표준 10 3 5 5" xfId="0"/>
    <cellStyle name="표준 10 3 6" xfId="0"/>
    <cellStyle name="표준 10 3 6 2" xfId="0"/>
    <cellStyle name="표준 10 3 6 3" xfId="0"/>
    <cellStyle name="표준 10 3 6 4" xfId="0"/>
    <cellStyle name="표준 10 3 7" xfId="0"/>
    <cellStyle name="표준 10 3 7 2" xfId="0"/>
    <cellStyle name="표준 10 3 7 3" xfId="0"/>
    <cellStyle name="표준 10 3 8" xfId="0"/>
    <cellStyle name="표준 10 3 9" xfId="0"/>
    <cellStyle name="표준 10 4" xfId="0"/>
    <cellStyle name="표준 10 4 10" xfId="0"/>
    <cellStyle name="표준 10 4 2" xfId="0"/>
    <cellStyle name="표준 10 4 2 2" xfId="0"/>
    <cellStyle name="표준 10 4 2 2 2" xfId="0"/>
    <cellStyle name="표준 10 4 2 2 2 2" xfId="0"/>
    <cellStyle name="표준 10 4 2 2 2 2 2" xfId="0"/>
    <cellStyle name="표준 10 4 2 2 2 2 3" xfId="0"/>
    <cellStyle name="표준 10 4 2 2 2 3" xfId="0"/>
    <cellStyle name="표준 10 4 2 2 2 3 2" xfId="0"/>
    <cellStyle name="표준 10 4 2 2 2 4" xfId="0"/>
    <cellStyle name="표준 10 4 2 2 2 5" xfId="0"/>
    <cellStyle name="표준 10 4 2 2 3" xfId="0"/>
    <cellStyle name="표준 10 4 2 2 3 2" xfId="0"/>
    <cellStyle name="표준 10 4 2 2 3 3" xfId="0"/>
    <cellStyle name="표준 10 4 2 2 4" xfId="0"/>
    <cellStyle name="표준 10 4 2 2 4 2" xfId="0"/>
    <cellStyle name="표준 10 4 2 2 5" xfId="0"/>
    <cellStyle name="표준 10 4 2 2 6" xfId="0"/>
    <cellStyle name="표준 10 4 2 2 7" xfId="0"/>
    <cellStyle name="표준 10 4 2 3" xfId="0"/>
    <cellStyle name="표준 10 4 2 3 2" xfId="0"/>
    <cellStyle name="표준 10 4 2 3 2 2" xfId="0"/>
    <cellStyle name="표준 10 4 2 3 2 3" xfId="0"/>
    <cellStyle name="표준 10 4 2 3 3" xfId="0"/>
    <cellStyle name="표준 10 4 2 3 3 2" xfId="0"/>
    <cellStyle name="표준 10 4 2 3 4" xfId="0"/>
    <cellStyle name="표준 10 4 2 3 5" xfId="0"/>
    <cellStyle name="표준 10 4 2 4" xfId="0"/>
    <cellStyle name="표준 10 4 2 4 2" xfId="0"/>
    <cellStyle name="표준 10 4 2 4 3" xfId="0"/>
    <cellStyle name="표준 10 4 2 5" xfId="0"/>
    <cellStyle name="표준 10 4 2 5 2" xfId="0"/>
    <cellStyle name="표준 10 4 2 6" xfId="0"/>
    <cellStyle name="표준 10 4 2 7" xfId="0"/>
    <cellStyle name="표준 10 4 2 8" xfId="0"/>
    <cellStyle name="표준 10 4 3" xfId="0"/>
    <cellStyle name="표준 10 4 3 2" xfId="0"/>
    <cellStyle name="표준 10 4 3 2 2" xfId="0"/>
    <cellStyle name="표준 10 4 3 2 2 2" xfId="0"/>
    <cellStyle name="표준 10 4 3 2 2 3" xfId="0"/>
    <cellStyle name="표준 10 4 3 2 3" xfId="0"/>
    <cellStyle name="표준 10 4 3 2 3 2" xfId="0"/>
    <cellStyle name="표준 10 4 3 2 4" xfId="0"/>
    <cellStyle name="표준 10 4 3 2 5" xfId="0"/>
    <cellStyle name="표준 10 4 3 3" xfId="0"/>
    <cellStyle name="표준 10 4 3 3 2" xfId="0"/>
    <cellStyle name="표준 10 4 3 3 3" xfId="0"/>
    <cellStyle name="표준 10 4 3 4" xfId="0"/>
    <cellStyle name="표준 10 4 3 4 2" xfId="0"/>
    <cellStyle name="표준 10 4 3 5" xfId="0"/>
    <cellStyle name="표준 10 4 3 6" xfId="0"/>
    <cellStyle name="표준 10 4 3 7" xfId="0"/>
    <cellStyle name="표준 10 4 4" xfId="0"/>
    <cellStyle name="표준 10 4 4 2" xfId="0"/>
    <cellStyle name="표준 10 4 4 2 2" xfId="0"/>
    <cellStyle name="표준 10 4 4 2 3" xfId="0"/>
    <cellStyle name="표준 10 4 4 3" xfId="0"/>
    <cellStyle name="표준 10 4 4 3 2" xfId="0"/>
    <cellStyle name="표준 10 4 4 4" xfId="0"/>
    <cellStyle name="표준 10 4 4 5" xfId="0"/>
    <cellStyle name="표준 10 4 5" xfId="0"/>
    <cellStyle name="표준 10 4 5 2" xfId="0"/>
    <cellStyle name="표준 10 4 5 3" xfId="0"/>
    <cellStyle name="표준 10 4 5 4" xfId="0"/>
    <cellStyle name="표준 10 4 6" xfId="0"/>
    <cellStyle name="표준 10 4 6 2" xfId="0"/>
    <cellStyle name="표준 10 4 6 3" xfId="0"/>
    <cellStyle name="표준 10 4 7" xfId="0"/>
    <cellStyle name="표준 10 4 8" xfId="0"/>
    <cellStyle name="표준 10 4 9" xfId="0"/>
    <cellStyle name="표준 10 5" xfId="0"/>
    <cellStyle name="표준 10 5 2" xfId="0"/>
    <cellStyle name="표준 10 5 2 2" xfId="0"/>
    <cellStyle name="표준 10 5 2 2 2" xfId="0"/>
    <cellStyle name="표준 10 5 2 2 2 2" xfId="0"/>
    <cellStyle name="표준 10 5 2 2 2 3" xfId="0"/>
    <cellStyle name="표준 10 5 2 2 3" xfId="0"/>
    <cellStyle name="표준 10 5 2 2 3 2" xfId="0"/>
    <cellStyle name="표준 10 5 2 2 4" xfId="0"/>
    <cellStyle name="표준 10 5 2 2 5" xfId="0"/>
    <cellStyle name="표준 10 5 2 2 6" xfId="0"/>
    <cellStyle name="표준 10 5 2 3" xfId="0"/>
    <cellStyle name="표준 10 5 2 3 2" xfId="0"/>
    <cellStyle name="표준 10 5 2 3 3" xfId="0"/>
    <cellStyle name="표준 10 5 2 4" xfId="0"/>
    <cellStyle name="표준 10 5 2 4 2" xfId="0"/>
    <cellStyle name="표준 10 5 2 5" xfId="0"/>
    <cellStyle name="표준 10 5 2 6" xfId="0"/>
    <cellStyle name="표준 10 5 2 7" xfId="0"/>
    <cellStyle name="표준 10 5 3" xfId="0"/>
    <cellStyle name="표준 10 5 3 2" xfId="0"/>
    <cellStyle name="표준 10 5 3 2 2" xfId="0"/>
    <cellStyle name="표준 10 5 3 2 3" xfId="0"/>
    <cellStyle name="표준 10 5 3 3" xfId="0"/>
    <cellStyle name="표준 10 5 3 3 2" xfId="0"/>
    <cellStyle name="표준 10 5 3 4" xfId="0"/>
    <cellStyle name="표준 10 5 3 5" xfId="0"/>
    <cellStyle name="표준 10 5 4" xfId="0"/>
    <cellStyle name="표준 10 5 4 2" xfId="0"/>
    <cellStyle name="표준 10 5 4 3" xfId="0"/>
    <cellStyle name="표준 10 5 4 4" xfId="0"/>
    <cellStyle name="표준 10 5 5" xfId="0"/>
    <cellStyle name="표준 10 5 5 2" xfId="0"/>
    <cellStyle name="표준 10 5 5 3" xfId="0"/>
    <cellStyle name="표준 10 5 6" xfId="0"/>
    <cellStyle name="표준 10 5 7" xfId="0"/>
    <cellStyle name="표준 10 5 8" xfId="0"/>
    <cellStyle name="표준 10 5 9" xfId="0"/>
    <cellStyle name="표준 10 6" xfId="0"/>
    <cellStyle name="표준 10 6 2" xfId="0"/>
    <cellStyle name="표준 10 6 2 2" xfId="0"/>
    <cellStyle name="표준 10 6 2 2 2" xfId="0"/>
    <cellStyle name="표준 10 6 2 2 2 2" xfId="0"/>
    <cellStyle name="표준 10 6 2 2 2 3" xfId="0"/>
    <cellStyle name="표준 10 6 2 2 3" xfId="0"/>
    <cellStyle name="표준 10 6 2 2 3 2" xfId="0"/>
    <cellStyle name="표준 10 6 2 2 4" xfId="0"/>
    <cellStyle name="표준 10 6 2 2 5" xfId="0"/>
    <cellStyle name="표준 10 6 2 3" xfId="0"/>
    <cellStyle name="표준 10 6 2 3 2" xfId="0"/>
    <cellStyle name="표준 10 6 2 3 3" xfId="0"/>
    <cellStyle name="표준 10 6 2 4" xfId="0"/>
    <cellStyle name="표준 10 6 2 4 2" xfId="0"/>
    <cellStyle name="표준 10 6 2 5" xfId="0"/>
    <cellStyle name="표준 10 6 2 6" xfId="0"/>
    <cellStyle name="표준 10 6 2 7" xfId="0"/>
    <cellStyle name="표준 10 6 3" xfId="0"/>
    <cellStyle name="표준 10 6 3 2" xfId="0"/>
    <cellStyle name="표준 10 6 3 2 2" xfId="0"/>
    <cellStyle name="표준 10 6 3 2 3" xfId="0"/>
    <cellStyle name="표준 10 6 3 3" xfId="0"/>
    <cellStyle name="표준 10 6 3 3 2" xfId="0"/>
    <cellStyle name="표준 10 6 3 4" xfId="0"/>
    <cellStyle name="표준 10 6 3 5" xfId="0"/>
    <cellStyle name="표준 10 6 4" xfId="0"/>
    <cellStyle name="표준 10 6 4 2" xfId="0"/>
    <cellStyle name="표준 10 6 4 3" xfId="0"/>
    <cellStyle name="표준 10 6 5" xfId="0"/>
    <cellStyle name="표준 10 6 5 2" xfId="0"/>
    <cellStyle name="표준 10 6 6" xfId="0"/>
    <cellStyle name="표준 10 6 7" xfId="0"/>
    <cellStyle name="표준 10 6 8" xfId="0"/>
    <cellStyle name="표준 10 7" xfId="0"/>
    <cellStyle name="표준 10 7 2" xfId="0"/>
    <cellStyle name="표준 10 7 2 2" xfId="0"/>
    <cellStyle name="표준 10 7 2 2 2" xfId="0"/>
    <cellStyle name="표준 10 7 2 2 3" xfId="0"/>
    <cellStyle name="표준 10 7 2 3" xfId="0"/>
    <cellStyle name="표준 10 7 2 3 2" xfId="0"/>
    <cellStyle name="표준 10 7 2 4" xfId="0"/>
    <cellStyle name="표준 10 7 2 5" xfId="0"/>
    <cellStyle name="표준 10 7 3" xfId="0"/>
    <cellStyle name="표준 10 7 3 2" xfId="0"/>
    <cellStyle name="표준 10 7 3 3" xfId="0"/>
    <cellStyle name="표준 10 7 4" xfId="0"/>
    <cellStyle name="표준 10 7 4 2" xfId="0"/>
    <cellStyle name="표준 10 7 5" xfId="0"/>
    <cellStyle name="표준 10 7 6" xfId="0"/>
    <cellStyle name="표준 10 7 7" xfId="0"/>
    <cellStyle name="표준 10 8" xfId="0"/>
    <cellStyle name="표준 10 8 2" xfId="0"/>
    <cellStyle name="표준 10 8 2 2" xfId="0"/>
    <cellStyle name="표준 10 8 2 3" xfId="0"/>
    <cellStyle name="표준 10 8 3" xfId="0"/>
    <cellStyle name="표준 10 8 3 2" xfId="0"/>
    <cellStyle name="표준 10 8 4" xfId="0"/>
    <cellStyle name="표준 10 8 5" xfId="0"/>
    <cellStyle name="표준 10 8 6" xfId="0"/>
    <cellStyle name="표준 10 9" xfId="0"/>
    <cellStyle name="표준 10 9 2" xfId="0"/>
    <cellStyle name="표준 10 9 3" xfId="0"/>
    <cellStyle name="표준 10 9 4" xfId="0"/>
    <cellStyle name="표준 10 9 5" xfId="0"/>
    <cellStyle name="표준 100" xfId="0"/>
    <cellStyle name="표준 100 2" xfId="0"/>
    <cellStyle name="표준 100 2 10" xfId="0"/>
    <cellStyle name="표준 100 2 11" xfId="0"/>
    <cellStyle name="표준 100 2 12" xfId="0"/>
    <cellStyle name="표준 100 2 2" xfId="0"/>
    <cellStyle name="표준 100 2 2 2" xfId="0"/>
    <cellStyle name="표준 100 2 2 3" xfId="0"/>
    <cellStyle name="표준 100 2 2 4" xfId="0"/>
    <cellStyle name="표준 100 2 2 5" xfId="0"/>
    <cellStyle name="표준 100 2 2 6" xfId="0"/>
    <cellStyle name="표준 100 2 3" xfId="0"/>
    <cellStyle name="표준 100 2 3 2" xfId="0"/>
    <cellStyle name="표준 100 2 3 3" xfId="0"/>
    <cellStyle name="표준 100 2 3 4" xfId="0"/>
    <cellStyle name="표준 100 2 3 5" xfId="0"/>
    <cellStyle name="표준 100 2 3 6" xfId="0"/>
    <cellStyle name="표준 100 2 4" xfId="0"/>
    <cellStyle name="표준 100 2 4 2" xfId="0"/>
    <cellStyle name="표준 100 2 4 3" xfId="0"/>
    <cellStyle name="표준 100 2 4 4" xfId="0"/>
    <cellStyle name="표준 100 2 4 5" xfId="0"/>
    <cellStyle name="표준 100 2 4 6" xfId="0"/>
    <cellStyle name="표준 100 2 5" xfId="0"/>
    <cellStyle name="표준 100 2 5 2" xfId="0"/>
    <cellStyle name="표준 100 2 5 3" xfId="0"/>
    <cellStyle name="표준 100 2 5 4" xfId="0"/>
    <cellStyle name="표준 100 2 5 5" xfId="0"/>
    <cellStyle name="표준 100 2 5 6" xfId="0"/>
    <cellStyle name="표준 100 2 6" xfId="0"/>
    <cellStyle name="표준 100 2 7" xfId="0"/>
    <cellStyle name="표준 100 2 8" xfId="0"/>
    <cellStyle name="표준 100 2 9" xfId="0"/>
    <cellStyle name="표준 100 2_Sheet2" xfId="0"/>
    <cellStyle name="표준 100 3" xfId="0"/>
    <cellStyle name="표준 100 3 10" xfId="0"/>
    <cellStyle name="표준 100 3 11" xfId="0"/>
    <cellStyle name="표준 100 3 12" xfId="0"/>
    <cellStyle name="표준 100 3 2" xfId="0"/>
    <cellStyle name="표준 100 3 2 2" xfId="0"/>
    <cellStyle name="표준 100 3 2 3" xfId="0"/>
    <cellStyle name="표준 100 3 2 4" xfId="0"/>
    <cellStyle name="표준 100 3 2 5" xfId="0"/>
    <cellStyle name="표준 100 3 2 6" xfId="0"/>
    <cellStyle name="표준 100 3 3" xfId="0"/>
    <cellStyle name="표준 100 3 3 2" xfId="0"/>
    <cellStyle name="표준 100 3 3 3" xfId="0"/>
    <cellStyle name="표준 100 3 3 4" xfId="0"/>
    <cellStyle name="표준 100 3 3 5" xfId="0"/>
    <cellStyle name="표준 100 3 3 6" xfId="0"/>
    <cellStyle name="표준 100 3 4" xfId="0"/>
    <cellStyle name="표준 100 3 4 2" xfId="0"/>
    <cellStyle name="표준 100 3 4 3" xfId="0"/>
    <cellStyle name="표준 100 3 4 4" xfId="0"/>
    <cellStyle name="표준 100 3 4 5" xfId="0"/>
    <cellStyle name="표준 100 3 4 6" xfId="0"/>
    <cellStyle name="표준 100 3 5" xfId="0"/>
    <cellStyle name="표준 100 3 5 2" xfId="0"/>
    <cellStyle name="표준 100 3 5 3" xfId="0"/>
    <cellStyle name="표준 100 3 5 4" xfId="0"/>
    <cellStyle name="표준 100 3 5 5" xfId="0"/>
    <cellStyle name="표준 100 3 5 6" xfId="0"/>
    <cellStyle name="표준 100 3 6" xfId="0"/>
    <cellStyle name="표준 100 3 7" xfId="0"/>
    <cellStyle name="표준 100 3 8" xfId="0"/>
    <cellStyle name="표준 100 3 9" xfId="0"/>
    <cellStyle name="표준 100 3_Sheet2" xfId="0"/>
    <cellStyle name="표준 100 4" xfId="0"/>
    <cellStyle name="표준 100 4 10" xfId="0"/>
    <cellStyle name="표준 100 4 2" xfId="0"/>
    <cellStyle name="표준 100 4 2 2" xfId="0"/>
    <cellStyle name="표준 100 4 2 3" xfId="0"/>
    <cellStyle name="표준 100 4 2 4" xfId="0"/>
    <cellStyle name="표준 100 4 2 5" xfId="0"/>
    <cellStyle name="표준 100 4 2 6" xfId="0"/>
    <cellStyle name="표준 100 4 3" xfId="0"/>
    <cellStyle name="표준 100 4 3 2" xfId="0"/>
    <cellStyle name="표준 100 4 3 3" xfId="0"/>
    <cellStyle name="표준 100 4 3 4" xfId="0"/>
    <cellStyle name="표준 100 4 3 5" xfId="0"/>
    <cellStyle name="표준 100 4 3 6" xfId="0"/>
    <cellStyle name="표준 100 4 4" xfId="0"/>
    <cellStyle name="표준 100 4 4 2" xfId="0"/>
    <cellStyle name="표준 100 4 4 3" xfId="0"/>
    <cellStyle name="표준 100 4 4 4" xfId="0"/>
    <cellStyle name="표준 100 4 4 5" xfId="0"/>
    <cellStyle name="표준 100 4 4 6" xfId="0"/>
    <cellStyle name="표준 100 4 5" xfId="0"/>
    <cellStyle name="표준 100 4 5 2" xfId="0"/>
    <cellStyle name="표준 100 4 5 3" xfId="0"/>
    <cellStyle name="표준 100 4 5 4" xfId="0"/>
    <cellStyle name="표준 100 4 5 5" xfId="0"/>
    <cellStyle name="표준 100 4 5 6" xfId="0"/>
    <cellStyle name="표준 100 4 6" xfId="0"/>
    <cellStyle name="표준 100 4 7" xfId="0"/>
    <cellStyle name="표준 100 4 8" xfId="0"/>
    <cellStyle name="표준 100 4 9" xfId="0"/>
    <cellStyle name="표준 100 4_Sheet2" xfId="0"/>
    <cellStyle name="표준 100 5" xfId="0"/>
    <cellStyle name="표준 100 5 10" xfId="0"/>
    <cellStyle name="표준 100 5 2" xfId="0"/>
    <cellStyle name="표준 100 5 2 2" xfId="0"/>
    <cellStyle name="표준 100 5 2 3" xfId="0"/>
    <cellStyle name="표준 100 5 2 4" xfId="0"/>
    <cellStyle name="표준 100 5 2 5" xfId="0"/>
    <cellStyle name="표준 100 5 2 6" xfId="0"/>
    <cellStyle name="표준 100 5 3" xfId="0"/>
    <cellStyle name="표준 100 5 3 2" xfId="0"/>
    <cellStyle name="표준 100 5 3 3" xfId="0"/>
    <cellStyle name="표준 100 5 3 4" xfId="0"/>
    <cellStyle name="표준 100 5 3 5" xfId="0"/>
    <cellStyle name="표준 100 5 3 6" xfId="0"/>
    <cellStyle name="표준 100 5 4" xfId="0"/>
    <cellStyle name="표준 100 5 4 2" xfId="0"/>
    <cellStyle name="표준 100 5 4 3" xfId="0"/>
    <cellStyle name="표준 100 5 4 4" xfId="0"/>
    <cellStyle name="표준 100 5 4 5" xfId="0"/>
    <cellStyle name="표준 100 5 4 6" xfId="0"/>
    <cellStyle name="표준 100 5 5" xfId="0"/>
    <cellStyle name="표준 100 5 5 2" xfId="0"/>
    <cellStyle name="표준 100 5 5 3" xfId="0"/>
    <cellStyle name="표준 100 5 5 4" xfId="0"/>
    <cellStyle name="표준 100 5 5 5" xfId="0"/>
    <cellStyle name="표준 100 5 5 6" xfId="0"/>
    <cellStyle name="표준 100 5 6" xfId="0"/>
    <cellStyle name="표준 100 5 7" xfId="0"/>
    <cellStyle name="표준 100 5 8" xfId="0"/>
    <cellStyle name="표준 100 5 9" xfId="0"/>
    <cellStyle name="표준 100 5_Sheet2" xfId="0"/>
    <cellStyle name="표준 100 6" xfId="0"/>
    <cellStyle name="표준 101" xfId="0"/>
    <cellStyle name="표준 101 2" xfId="0"/>
    <cellStyle name="표준 101 2 10" xfId="0"/>
    <cellStyle name="표준 101 2 11" xfId="0"/>
    <cellStyle name="표준 101 2 12" xfId="0"/>
    <cellStyle name="표준 101 2 2" xfId="0"/>
    <cellStyle name="표준 101 2 2 2" xfId="0"/>
    <cellStyle name="표준 101 2 2 3" xfId="0"/>
    <cellStyle name="표준 101 2 2 4" xfId="0"/>
    <cellStyle name="표준 101 2 2 5" xfId="0"/>
    <cellStyle name="표준 101 2 2 6" xfId="0"/>
    <cellStyle name="표준 101 2 3" xfId="0"/>
    <cellStyle name="표준 101 2 3 2" xfId="0"/>
    <cellStyle name="표준 101 2 3 3" xfId="0"/>
    <cellStyle name="표준 101 2 3 4" xfId="0"/>
    <cellStyle name="표준 101 2 3 5" xfId="0"/>
    <cellStyle name="표준 101 2 3 6" xfId="0"/>
    <cellStyle name="표준 101 2 4" xfId="0"/>
    <cellStyle name="표준 101 2 4 2" xfId="0"/>
    <cellStyle name="표준 101 2 4 3" xfId="0"/>
    <cellStyle name="표준 101 2 4 4" xfId="0"/>
    <cellStyle name="표준 101 2 4 5" xfId="0"/>
    <cellStyle name="표준 101 2 4 6" xfId="0"/>
    <cellStyle name="표준 101 2 5" xfId="0"/>
    <cellStyle name="표준 101 2 5 2" xfId="0"/>
    <cellStyle name="표준 101 2 5 3" xfId="0"/>
    <cellStyle name="표준 101 2 5 4" xfId="0"/>
    <cellStyle name="표준 101 2 5 5" xfId="0"/>
    <cellStyle name="표준 101 2 5 6" xfId="0"/>
    <cellStyle name="표준 101 2 6" xfId="0"/>
    <cellStyle name="표준 101 2 7" xfId="0"/>
    <cellStyle name="표준 101 2 8" xfId="0"/>
    <cellStyle name="표준 101 2 9" xfId="0"/>
    <cellStyle name="표준 101 2_Sheet2" xfId="0"/>
    <cellStyle name="표준 101 3" xfId="0"/>
    <cellStyle name="표준 101 3 10" xfId="0"/>
    <cellStyle name="표준 101 3 11" xfId="0"/>
    <cellStyle name="표준 101 3 2" xfId="0"/>
    <cellStyle name="표준 101 3 2 2" xfId="0"/>
    <cellStyle name="표준 101 3 2 3" xfId="0"/>
    <cellStyle name="표준 101 3 2 4" xfId="0"/>
    <cellStyle name="표준 101 3 2 5" xfId="0"/>
    <cellStyle name="표준 101 3 2 6" xfId="0"/>
    <cellStyle name="표준 101 3 3" xfId="0"/>
    <cellStyle name="표준 101 3 3 2" xfId="0"/>
    <cellStyle name="표준 101 3 3 3" xfId="0"/>
    <cellStyle name="표준 101 3 3 4" xfId="0"/>
    <cellStyle name="표준 101 3 3 5" xfId="0"/>
    <cellStyle name="표준 101 3 3 6" xfId="0"/>
    <cellStyle name="표준 101 3 4" xfId="0"/>
    <cellStyle name="표준 101 3 4 2" xfId="0"/>
    <cellStyle name="표준 101 3 4 3" xfId="0"/>
    <cellStyle name="표준 101 3 4 4" xfId="0"/>
    <cellStyle name="표준 101 3 4 5" xfId="0"/>
    <cellStyle name="표준 101 3 4 6" xfId="0"/>
    <cellStyle name="표준 101 3 5" xfId="0"/>
    <cellStyle name="표준 101 3 5 2" xfId="0"/>
    <cellStyle name="표준 101 3 5 3" xfId="0"/>
    <cellStyle name="표준 101 3 5 4" xfId="0"/>
    <cellStyle name="표준 101 3 5 5" xfId="0"/>
    <cellStyle name="표준 101 3 5 6" xfId="0"/>
    <cellStyle name="표준 101 3 6" xfId="0"/>
    <cellStyle name="표준 101 3 7" xfId="0"/>
    <cellStyle name="표준 101 3 8" xfId="0"/>
    <cellStyle name="표준 101 3 9" xfId="0"/>
    <cellStyle name="표준 101 3_Sheet2" xfId="0"/>
    <cellStyle name="표준 101 4" xfId="0"/>
    <cellStyle name="표준 101 4 10" xfId="0"/>
    <cellStyle name="표준 101 4 2" xfId="0"/>
    <cellStyle name="표준 101 4 2 2" xfId="0"/>
    <cellStyle name="표준 101 4 2 3" xfId="0"/>
    <cellStyle name="표준 101 4 2 4" xfId="0"/>
    <cellStyle name="표준 101 4 2 5" xfId="0"/>
    <cellStyle name="표준 101 4 2 6" xfId="0"/>
    <cellStyle name="표준 101 4 3" xfId="0"/>
    <cellStyle name="표준 101 4 3 2" xfId="0"/>
    <cellStyle name="표준 101 4 3 3" xfId="0"/>
    <cellStyle name="표준 101 4 3 4" xfId="0"/>
    <cellStyle name="표준 101 4 3 5" xfId="0"/>
    <cellStyle name="표준 101 4 3 6" xfId="0"/>
    <cellStyle name="표준 101 4 4" xfId="0"/>
    <cellStyle name="표준 101 4 4 2" xfId="0"/>
    <cellStyle name="표준 101 4 4 3" xfId="0"/>
    <cellStyle name="표준 101 4 4 4" xfId="0"/>
    <cellStyle name="표준 101 4 4 5" xfId="0"/>
    <cellStyle name="표준 101 4 4 6" xfId="0"/>
    <cellStyle name="표준 101 4 5" xfId="0"/>
    <cellStyle name="표준 101 4 5 2" xfId="0"/>
    <cellStyle name="표준 101 4 5 3" xfId="0"/>
    <cellStyle name="표준 101 4 5 4" xfId="0"/>
    <cellStyle name="표준 101 4 5 5" xfId="0"/>
    <cellStyle name="표준 101 4 5 6" xfId="0"/>
    <cellStyle name="표준 101 4 6" xfId="0"/>
    <cellStyle name="표준 101 4 7" xfId="0"/>
    <cellStyle name="표준 101 4 8" xfId="0"/>
    <cellStyle name="표준 101 4 9" xfId="0"/>
    <cellStyle name="표준 101 4_Sheet2" xfId="0"/>
    <cellStyle name="표준 101 5" xfId="0"/>
    <cellStyle name="표준 101 5 10" xfId="0"/>
    <cellStyle name="표준 101 5 2" xfId="0"/>
    <cellStyle name="표준 101 5 2 2" xfId="0"/>
    <cellStyle name="표준 101 5 2 3" xfId="0"/>
    <cellStyle name="표준 101 5 2 4" xfId="0"/>
    <cellStyle name="표준 101 5 2 5" xfId="0"/>
    <cellStyle name="표준 101 5 2 6" xfId="0"/>
    <cellStyle name="표준 101 5 3" xfId="0"/>
    <cellStyle name="표준 101 5 3 2" xfId="0"/>
    <cellStyle name="표준 101 5 3 3" xfId="0"/>
    <cellStyle name="표준 101 5 3 4" xfId="0"/>
    <cellStyle name="표준 101 5 3 5" xfId="0"/>
    <cellStyle name="표준 101 5 3 6" xfId="0"/>
    <cellStyle name="표준 101 5 4" xfId="0"/>
    <cellStyle name="표준 101 5 4 2" xfId="0"/>
    <cellStyle name="표준 101 5 4 3" xfId="0"/>
    <cellStyle name="표준 101 5 4 4" xfId="0"/>
    <cellStyle name="표준 101 5 4 5" xfId="0"/>
    <cellStyle name="표준 101 5 4 6" xfId="0"/>
    <cellStyle name="표준 101 5 5" xfId="0"/>
    <cellStyle name="표준 101 5 5 2" xfId="0"/>
    <cellStyle name="표준 101 5 5 3" xfId="0"/>
    <cellStyle name="표준 101 5 5 4" xfId="0"/>
    <cellStyle name="표준 101 5 5 5" xfId="0"/>
    <cellStyle name="표준 101 5 5 6" xfId="0"/>
    <cellStyle name="표준 101 5 6" xfId="0"/>
    <cellStyle name="표준 101 5 7" xfId="0"/>
    <cellStyle name="표준 101 5 8" xfId="0"/>
    <cellStyle name="표준 101 5 9" xfId="0"/>
    <cellStyle name="표준 101 5_Sheet2" xfId="0"/>
    <cellStyle name="표준 101 6" xfId="0"/>
    <cellStyle name="표준 102" xfId="0"/>
    <cellStyle name="표준 102 2" xfId="0"/>
    <cellStyle name="표준 102 2 10" xfId="0"/>
    <cellStyle name="표준 102 2 11" xfId="0"/>
    <cellStyle name="표준 102 2 12" xfId="0"/>
    <cellStyle name="표준 102 2 2" xfId="0"/>
    <cellStyle name="표준 102 2 2 2" xfId="0"/>
    <cellStyle name="표준 102 2 2 3" xfId="0"/>
    <cellStyle name="표준 102 2 2 4" xfId="0"/>
    <cellStyle name="표준 102 2 2 5" xfId="0"/>
    <cellStyle name="표준 102 2 2 6" xfId="0"/>
    <cellStyle name="표준 102 2 3" xfId="0"/>
    <cellStyle name="표준 102 2 3 2" xfId="0"/>
    <cellStyle name="표준 102 2 3 3" xfId="0"/>
    <cellStyle name="표준 102 2 3 4" xfId="0"/>
    <cellStyle name="표준 102 2 3 5" xfId="0"/>
    <cellStyle name="표준 102 2 3 6" xfId="0"/>
    <cellStyle name="표준 102 2 4" xfId="0"/>
    <cellStyle name="표준 102 2 4 2" xfId="0"/>
    <cellStyle name="표준 102 2 4 3" xfId="0"/>
    <cellStyle name="표준 102 2 4 4" xfId="0"/>
    <cellStyle name="표준 102 2 4 5" xfId="0"/>
    <cellStyle name="표준 102 2 4 6" xfId="0"/>
    <cellStyle name="표준 102 2 5" xfId="0"/>
    <cellStyle name="표준 102 2 5 2" xfId="0"/>
    <cellStyle name="표준 102 2 5 3" xfId="0"/>
    <cellStyle name="표준 102 2 5 4" xfId="0"/>
    <cellStyle name="표준 102 2 5 5" xfId="0"/>
    <cellStyle name="표준 102 2 5 6" xfId="0"/>
    <cellStyle name="표준 102 2 6" xfId="0"/>
    <cellStyle name="표준 102 2 7" xfId="0"/>
    <cellStyle name="표준 102 2 8" xfId="0"/>
    <cellStyle name="표준 102 2 9" xfId="0"/>
    <cellStyle name="표준 102 2_Sheet2" xfId="0"/>
    <cellStyle name="표준 102 3" xfId="0"/>
    <cellStyle name="표준 102 3 10" xfId="0"/>
    <cellStyle name="표준 102 3 11" xfId="0"/>
    <cellStyle name="표준 102 3 2" xfId="0"/>
    <cellStyle name="표준 102 3 2 2" xfId="0"/>
    <cellStyle name="표준 102 3 2 3" xfId="0"/>
    <cellStyle name="표준 102 3 2 4" xfId="0"/>
    <cellStyle name="표준 102 3 2 5" xfId="0"/>
    <cellStyle name="표준 102 3 2 6" xfId="0"/>
    <cellStyle name="표준 102 3 3" xfId="0"/>
    <cellStyle name="표준 102 3 3 2" xfId="0"/>
    <cellStyle name="표준 102 3 3 3" xfId="0"/>
    <cellStyle name="표준 102 3 3 4" xfId="0"/>
    <cellStyle name="표준 102 3 3 5" xfId="0"/>
    <cellStyle name="표준 102 3 3 6" xfId="0"/>
    <cellStyle name="표준 102 3 4" xfId="0"/>
    <cellStyle name="표준 102 3 4 2" xfId="0"/>
    <cellStyle name="표준 102 3 4 3" xfId="0"/>
    <cellStyle name="표준 102 3 4 4" xfId="0"/>
    <cellStyle name="표준 102 3 4 5" xfId="0"/>
    <cellStyle name="표준 102 3 4 6" xfId="0"/>
    <cellStyle name="표준 102 3 5" xfId="0"/>
    <cellStyle name="표준 102 3 5 2" xfId="0"/>
    <cellStyle name="표준 102 3 5 3" xfId="0"/>
    <cellStyle name="표준 102 3 5 4" xfId="0"/>
    <cellStyle name="표준 102 3 5 5" xfId="0"/>
    <cellStyle name="표준 102 3 5 6" xfId="0"/>
    <cellStyle name="표준 102 3 6" xfId="0"/>
    <cellStyle name="표준 102 3 7" xfId="0"/>
    <cellStyle name="표준 102 3 8" xfId="0"/>
    <cellStyle name="표준 102 3 9" xfId="0"/>
    <cellStyle name="표준 102 3_Sheet2" xfId="0"/>
    <cellStyle name="표준 102 4" xfId="0"/>
    <cellStyle name="표준 102 4 10" xfId="0"/>
    <cellStyle name="표준 102 4 2" xfId="0"/>
    <cellStyle name="표준 102 4 2 2" xfId="0"/>
    <cellStyle name="표준 102 4 2 3" xfId="0"/>
    <cellStyle name="표준 102 4 2 4" xfId="0"/>
    <cellStyle name="표준 102 4 2 5" xfId="0"/>
    <cellStyle name="표준 102 4 2 6" xfId="0"/>
    <cellStyle name="표준 102 4 3" xfId="0"/>
    <cellStyle name="표준 102 4 3 2" xfId="0"/>
    <cellStyle name="표준 102 4 3 3" xfId="0"/>
    <cellStyle name="표준 102 4 3 4" xfId="0"/>
    <cellStyle name="표준 102 4 3 5" xfId="0"/>
    <cellStyle name="표준 102 4 3 6" xfId="0"/>
    <cellStyle name="표준 102 4 4" xfId="0"/>
    <cellStyle name="표준 102 4 4 2" xfId="0"/>
    <cellStyle name="표준 102 4 4 3" xfId="0"/>
    <cellStyle name="표준 102 4 4 4" xfId="0"/>
    <cellStyle name="표준 102 4 4 5" xfId="0"/>
    <cellStyle name="표준 102 4 4 6" xfId="0"/>
    <cellStyle name="표준 102 4 5" xfId="0"/>
    <cellStyle name="표준 102 4 5 2" xfId="0"/>
    <cellStyle name="표준 102 4 5 3" xfId="0"/>
    <cellStyle name="표준 102 4 5 4" xfId="0"/>
    <cellStyle name="표준 102 4 5 5" xfId="0"/>
    <cellStyle name="표준 102 4 5 6" xfId="0"/>
    <cellStyle name="표준 102 4 6" xfId="0"/>
    <cellStyle name="표준 102 4 7" xfId="0"/>
    <cellStyle name="표준 102 4 8" xfId="0"/>
    <cellStyle name="표준 102 4 9" xfId="0"/>
    <cellStyle name="표준 102 4_Sheet2" xfId="0"/>
    <cellStyle name="표준 102 5" xfId="0"/>
    <cellStyle name="표준 102 5 10" xfId="0"/>
    <cellStyle name="표준 102 5 2" xfId="0"/>
    <cellStyle name="표준 102 5 2 2" xfId="0"/>
    <cellStyle name="표준 102 5 2 3" xfId="0"/>
    <cellStyle name="표준 102 5 2 4" xfId="0"/>
    <cellStyle name="표준 102 5 2 5" xfId="0"/>
    <cellStyle name="표준 102 5 2 6" xfId="0"/>
    <cellStyle name="표준 102 5 3" xfId="0"/>
    <cellStyle name="표준 102 5 3 2" xfId="0"/>
    <cellStyle name="표준 102 5 3 3" xfId="0"/>
    <cellStyle name="표준 102 5 3 4" xfId="0"/>
    <cellStyle name="표준 102 5 3 5" xfId="0"/>
    <cellStyle name="표준 102 5 3 6" xfId="0"/>
    <cellStyle name="표준 102 5 4" xfId="0"/>
    <cellStyle name="표준 102 5 4 2" xfId="0"/>
    <cellStyle name="표준 102 5 4 3" xfId="0"/>
    <cellStyle name="표준 102 5 4 4" xfId="0"/>
    <cellStyle name="표준 102 5 4 5" xfId="0"/>
    <cellStyle name="표준 102 5 4 6" xfId="0"/>
    <cellStyle name="표준 102 5 5" xfId="0"/>
    <cellStyle name="표준 102 5 5 2" xfId="0"/>
    <cellStyle name="표준 102 5 5 3" xfId="0"/>
    <cellStyle name="표준 102 5 5 4" xfId="0"/>
    <cellStyle name="표준 102 5 5 5" xfId="0"/>
    <cellStyle name="표준 102 5 5 6" xfId="0"/>
    <cellStyle name="표준 102 5 6" xfId="0"/>
    <cellStyle name="표준 102 5 7" xfId="0"/>
    <cellStyle name="표준 102 5 8" xfId="0"/>
    <cellStyle name="표준 102 5 9" xfId="0"/>
    <cellStyle name="표준 102 5_Sheet2" xfId="0"/>
    <cellStyle name="표준 102 6" xfId="0"/>
    <cellStyle name="표준 103" xfId="0"/>
    <cellStyle name="표준 103 2" xfId="0"/>
    <cellStyle name="표준 103 2 10" xfId="0"/>
    <cellStyle name="표준 103 2 11" xfId="0"/>
    <cellStyle name="표준 103 2 2" xfId="0"/>
    <cellStyle name="표준 103 2 2 2" xfId="0"/>
    <cellStyle name="표준 103 2 2 3" xfId="0"/>
    <cellStyle name="표준 103 2 2 4" xfId="0"/>
    <cellStyle name="표준 103 2 2 5" xfId="0"/>
    <cellStyle name="표준 103 2 2 6" xfId="0"/>
    <cellStyle name="표준 103 2 3" xfId="0"/>
    <cellStyle name="표준 103 2 3 2" xfId="0"/>
    <cellStyle name="표준 103 2 3 3" xfId="0"/>
    <cellStyle name="표준 103 2 3 4" xfId="0"/>
    <cellStyle name="표준 103 2 3 5" xfId="0"/>
    <cellStyle name="표준 103 2 3 6" xfId="0"/>
    <cellStyle name="표준 103 2 4" xfId="0"/>
    <cellStyle name="표준 103 2 4 2" xfId="0"/>
    <cellStyle name="표준 103 2 4 3" xfId="0"/>
    <cellStyle name="표준 103 2 4 4" xfId="0"/>
    <cellStyle name="표준 103 2 4 5" xfId="0"/>
    <cellStyle name="표준 103 2 4 6" xfId="0"/>
    <cellStyle name="표준 103 2 5" xfId="0"/>
    <cellStyle name="표준 103 2 5 2" xfId="0"/>
    <cellStyle name="표준 103 2 5 3" xfId="0"/>
    <cellStyle name="표준 103 2 5 4" xfId="0"/>
    <cellStyle name="표준 103 2 5 5" xfId="0"/>
    <cellStyle name="표준 103 2 5 6" xfId="0"/>
    <cellStyle name="표준 103 2 6" xfId="0"/>
    <cellStyle name="표준 103 2 7" xfId="0"/>
    <cellStyle name="표준 103 2 8" xfId="0"/>
    <cellStyle name="표준 103 2 9" xfId="0"/>
    <cellStyle name="표준 103 2_Sheet2" xfId="0"/>
    <cellStyle name="표준 103 3" xfId="0"/>
    <cellStyle name="표준 103 3 10" xfId="0"/>
    <cellStyle name="표준 103 3 11" xfId="0"/>
    <cellStyle name="표준 103 3 2" xfId="0"/>
    <cellStyle name="표준 103 3 2 2" xfId="0"/>
    <cellStyle name="표준 103 3 2 3" xfId="0"/>
    <cellStyle name="표준 103 3 2 4" xfId="0"/>
    <cellStyle name="표준 103 3 2 5" xfId="0"/>
    <cellStyle name="표준 103 3 2 6" xfId="0"/>
    <cellStyle name="표준 103 3 3" xfId="0"/>
    <cellStyle name="표준 103 3 3 2" xfId="0"/>
    <cellStyle name="표준 103 3 3 3" xfId="0"/>
    <cellStyle name="표준 103 3 3 4" xfId="0"/>
    <cellStyle name="표준 103 3 3 5" xfId="0"/>
    <cellStyle name="표준 103 3 3 6" xfId="0"/>
    <cellStyle name="표준 103 3 4" xfId="0"/>
    <cellStyle name="표준 103 3 4 2" xfId="0"/>
    <cellStyle name="표준 103 3 4 3" xfId="0"/>
    <cellStyle name="표준 103 3 4 4" xfId="0"/>
    <cellStyle name="표준 103 3 4 5" xfId="0"/>
    <cellStyle name="표준 103 3 4 6" xfId="0"/>
    <cellStyle name="표준 103 3 5" xfId="0"/>
    <cellStyle name="표준 103 3 5 2" xfId="0"/>
    <cellStyle name="표준 103 3 5 3" xfId="0"/>
    <cellStyle name="표준 103 3 5 4" xfId="0"/>
    <cellStyle name="표준 103 3 5 5" xfId="0"/>
    <cellStyle name="표준 103 3 5 6" xfId="0"/>
    <cellStyle name="표준 103 3 6" xfId="0"/>
    <cellStyle name="표준 103 3 7" xfId="0"/>
    <cellStyle name="표준 103 3 8" xfId="0"/>
    <cellStyle name="표준 103 3 9" xfId="0"/>
    <cellStyle name="표준 103 3_Sheet2" xfId="0"/>
    <cellStyle name="표준 103 4" xfId="0"/>
    <cellStyle name="표준 103 4 10" xfId="0"/>
    <cellStyle name="표준 103 4 2" xfId="0"/>
    <cellStyle name="표준 103 4 2 2" xfId="0"/>
    <cellStyle name="표준 103 4 2 3" xfId="0"/>
    <cellStyle name="표준 103 4 2 4" xfId="0"/>
    <cellStyle name="표준 103 4 2 5" xfId="0"/>
    <cellStyle name="표준 103 4 2 6" xfId="0"/>
    <cellStyle name="표준 103 4 3" xfId="0"/>
    <cellStyle name="표준 103 4 3 2" xfId="0"/>
    <cellStyle name="표준 103 4 3 3" xfId="0"/>
    <cellStyle name="표준 103 4 3 4" xfId="0"/>
    <cellStyle name="표준 103 4 3 5" xfId="0"/>
    <cellStyle name="표준 103 4 3 6" xfId="0"/>
    <cellStyle name="표준 103 4 4" xfId="0"/>
    <cellStyle name="표준 103 4 4 2" xfId="0"/>
    <cellStyle name="표준 103 4 4 3" xfId="0"/>
    <cellStyle name="표준 103 4 4 4" xfId="0"/>
    <cellStyle name="표준 103 4 4 5" xfId="0"/>
    <cellStyle name="표준 103 4 4 6" xfId="0"/>
    <cellStyle name="표준 103 4 5" xfId="0"/>
    <cellStyle name="표준 103 4 5 2" xfId="0"/>
    <cellStyle name="표준 103 4 5 3" xfId="0"/>
    <cellStyle name="표준 103 4 5 4" xfId="0"/>
    <cellStyle name="표준 103 4 5 5" xfId="0"/>
    <cellStyle name="표준 103 4 5 6" xfId="0"/>
    <cellStyle name="표준 103 4 6" xfId="0"/>
    <cellStyle name="표준 103 4 7" xfId="0"/>
    <cellStyle name="표준 103 4 8" xfId="0"/>
    <cellStyle name="표준 103 4 9" xfId="0"/>
    <cellStyle name="표준 103 4_Sheet2" xfId="0"/>
    <cellStyle name="표준 103 5" xfId="0"/>
    <cellStyle name="표준 103 5 10" xfId="0"/>
    <cellStyle name="표준 103 5 2" xfId="0"/>
    <cellStyle name="표준 103 5 2 2" xfId="0"/>
    <cellStyle name="표준 103 5 2 3" xfId="0"/>
    <cellStyle name="표준 103 5 2 4" xfId="0"/>
    <cellStyle name="표준 103 5 2 5" xfId="0"/>
    <cellStyle name="표준 103 5 2 6" xfId="0"/>
    <cellStyle name="표준 103 5 3" xfId="0"/>
    <cellStyle name="표준 103 5 3 2" xfId="0"/>
    <cellStyle name="표준 103 5 3 3" xfId="0"/>
    <cellStyle name="표준 103 5 3 4" xfId="0"/>
    <cellStyle name="표준 103 5 3 5" xfId="0"/>
    <cellStyle name="표준 103 5 3 6" xfId="0"/>
    <cellStyle name="표준 103 5 4" xfId="0"/>
    <cellStyle name="표준 103 5 4 2" xfId="0"/>
    <cellStyle name="표준 103 5 4 3" xfId="0"/>
    <cellStyle name="표준 103 5 4 4" xfId="0"/>
    <cellStyle name="표준 103 5 4 5" xfId="0"/>
    <cellStyle name="표준 103 5 4 6" xfId="0"/>
    <cellStyle name="표준 103 5 5" xfId="0"/>
    <cellStyle name="표준 103 5 5 2" xfId="0"/>
    <cellStyle name="표준 103 5 5 3" xfId="0"/>
    <cellStyle name="표준 103 5 5 4" xfId="0"/>
    <cellStyle name="표준 103 5 5 5" xfId="0"/>
    <cellStyle name="표준 103 5 5 6" xfId="0"/>
    <cellStyle name="표준 103 5 6" xfId="0"/>
    <cellStyle name="표준 103 5 7" xfId="0"/>
    <cellStyle name="표준 103 5 8" xfId="0"/>
    <cellStyle name="표준 103 5 9" xfId="0"/>
    <cellStyle name="표준 103 5_Sheet2" xfId="0"/>
    <cellStyle name="표준 103 6" xfId="0"/>
    <cellStyle name="표준 104" xfId="0"/>
    <cellStyle name="표준 104 2" xfId="0"/>
    <cellStyle name="표준 104 2 10" xfId="0"/>
    <cellStyle name="표준 104 2 11" xfId="0"/>
    <cellStyle name="표준 104 2 2" xfId="0"/>
    <cellStyle name="표준 104 2 2 2" xfId="0"/>
    <cellStyle name="표준 104 2 2 3" xfId="0"/>
    <cellStyle name="표준 104 2 2 4" xfId="0"/>
    <cellStyle name="표준 104 2 2 5" xfId="0"/>
    <cellStyle name="표준 104 2 2 6" xfId="0"/>
    <cellStyle name="표준 104 2 3" xfId="0"/>
    <cellStyle name="표준 104 2 3 2" xfId="0"/>
    <cellStyle name="표준 104 2 3 3" xfId="0"/>
    <cellStyle name="표준 104 2 3 4" xfId="0"/>
    <cellStyle name="표준 104 2 3 5" xfId="0"/>
    <cellStyle name="표준 104 2 3 6" xfId="0"/>
    <cellStyle name="표준 104 2 4" xfId="0"/>
    <cellStyle name="표준 104 2 4 2" xfId="0"/>
    <cellStyle name="표준 104 2 4 3" xfId="0"/>
    <cellStyle name="표준 104 2 4 4" xfId="0"/>
    <cellStyle name="표준 104 2 4 5" xfId="0"/>
    <cellStyle name="표준 104 2 4 6" xfId="0"/>
    <cellStyle name="표준 104 2 5" xfId="0"/>
    <cellStyle name="표준 104 2 5 2" xfId="0"/>
    <cellStyle name="표준 104 2 5 3" xfId="0"/>
    <cellStyle name="표준 104 2 5 4" xfId="0"/>
    <cellStyle name="표준 104 2 5 5" xfId="0"/>
    <cellStyle name="표준 104 2 5 6" xfId="0"/>
    <cellStyle name="표준 104 2 6" xfId="0"/>
    <cellStyle name="표준 104 2 7" xfId="0"/>
    <cellStyle name="표준 104 2 8" xfId="0"/>
    <cellStyle name="표준 104 2 9" xfId="0"/>
    <cellStyle name="표준 104 2_Sheet2" xfId="0"/>
    <cellStyle name="표준 104 3" xfId="0"/>
    <cellStyle name="표준 104 3 10" xfId="0"/>
    <cellStyle name="표준 104 3 2" xfId="0"/>
    <cellStyle name="표준 104 3 2 2" xfId="0"/>
    <cellStyle name="표준 104 3 2 3" xfId="0"/>
    <cellStyle name="표준 104 3 2 4" xfId="0"/>
    <cellStyle name="표준 104 3 2 5" xfId="0"/>
    <cellStyle name="표준 104 3 2 6" xfId="0"/>
    <cellStyle name="표준 104 3 3" xfId="0"/>
    <cellStyle name="표준 104 3 3 2" xfId="0"/>
    <cellStyle name="표준 104 3 3 3" xfId="0"/>
    <cellStyle name="표준 104 3 3 4" xfId="0"/>
    <cellStyle name="표준 104 3 3 5" xfId="0"/>
    <cellStyle name="표준 104 3 3 6" xfId="0"/>
    <cellStyle name="표준 104 3 4" xfId="0"/>
    <cellStyle name="표준 104 3 4 2" xfId="0"/>
    <cellStyle name="표준 104 3 4 3" xfId="0"/>
    <cellStyle name="표준 104 3 4 4" xfId="0"/>
    <cellStyle name="표준 104 3 4 5" xfId="0"/>
    <cellStyle name="표준 104 3 4 6" xfId="0"/>
    <cellStyle name="표준 104 3 5" xfId="0"/>
    <cellStyle name="표준 104 3 5 2" xfId="0"/>
    <cellStyle name="표준 104 3 5 3" xfId="0"/>
    <cellStyle name="표준 104 3 5 4" xfId="0"/>
    <cellStyle name="표준 104 3 5 5" xfId="0"/>
    <cellStyle name="표준 104 3 5 6" xfId="0"/>
    <cellStyle name="표준 104 3 6" xfId="0"/>
    <cellStyle name="표준 104 3 7" xfId="0"/>
    <cellStyle name="표준 104 3 8" xfId="0"/>
    <cellStyle name="표준 104 3 9" xfId="0"/>
    <cellStyle name="표준 104 3_Sheet2" xfId="0"/>
    <cellStyle name="표준 104 4" xfId="0"/>
    <cellStyle name="표준 104 4 10" xfId="0"/>
    <cellStyle name="표준 104 4 2" xfId="0"/>
    <cellStyle name="표준 104 4 2 2" xfId="0"/>
    <cellStyle name="표준 104 4 2 3" xfId="0"/>
    <cellStyle name="표준 104 4 2 4" xfId="0"/>
    <cellStyle name="표준 104 4 2 5" xfId="0"/>
    <cellStyle name="표준 104 4 2 6" xfId="0"/>
    <cellStyle name="표준 104 4 3" xfId="0"/>
    <cellStyle name="표준 104 4 3 2" xfId="0"/>
    <cellStyle name="표준 104 4 3 3" xfId="0"/>
    <cellStyle name="표준 104 4 3 4" xfId="0"/>
    <cellStyle name="표준 104 4 3 5" xfId="0"/>
    <cellStyle name="표준 104 4 3 6" xfId="0"/>
    <cellStyle name="표준 104 4 4" xfId="0"/>
    <cellStyle name="표준 104 4 4 2" xfId="0"/>
    <cellStyle name="표준 104 4 4 3" xfId="0"/>
    <cellStyle name="표준 104 4 4 4" xfId="0"/>
    <cellStyle name="표준 104 4 4 5" xfId="0"/>
    <cellStyle name="표준 104 4 4 6" xfId="0"/>
    <cellStyle name="표준 104 4 5" xfId="0"/>
    <cellStyle name="표준 104 4 5 2" xfId="0"/>
    <cellStyle name="표준 104 4 5 3" xfId="0"/>
    <cellStyle name="표준 104 4 5 4" xfId="0"/>
    <cellStyle name="표준 104 4 5 5" xfId="0"/>
    <cellStyle name="표준 104 4 5 6" xfId="0"/>
    <cellStyle name="표준 104 4 6" xfId="0"/>
    <cellStyle name="표준 104 4 7" xfId="0"/>
    <cellStyle name="표준 104 4 8" xfId="0"/>
    <cellStyle name="표준 104 4 9" xfId="0"/>
    <cellStyle name="표준 104 4_Sheet2" xfId="0"/>
    <cellStyle name="표준 104 5" xfId="0"/>
    <cellStyle name="표준 104 5 10" xfId="0"/>
    <cellStyle name="표준 104 5 2" xfId="0"/>
    <cellStyle name="표준 104 5 2 2" xfId="0"/>
    <cellStyle name="표준 104 5 2 3" xfId="0"/>
    <cellStyle name="표준 104 5 2 4" xfId="0"/>
    <cellStyle name="표준 104 5 2 5" xfId="0"/>
    <cellStyle name="표준 104 5 2 6" xfId="0"/>
    <cellStyle name="표준 104 5 3" xfId="0"/>
    <cellStyle name="표준 104 5 3 2" xfId="0"/>
    <cellStyle name="표준 104 5 3 3" xfId="0"/>
    <cellStyle name="표준 104 5 3 4" xfId="0"/>
    <cellStyle name="표준 104 5 3 5" xfId="0"/>
    <cellStyle name="표준 104 5 3 6" xfId="0"/>
    <cellStyle name="표준 104 5 4" xfId="0"/>
    <cellStyle name="표준 104 5 4 2" xfId="0"/>
    <cellStyle name="표준 104 5 4 3" xfId="0"/>
    <cellStyle name="표준 104 5 4 4" xfId="0"/>
    <cellStyle name="표준 104 5 4 5" xfId="0"/>
    <cellStyle name="표준 104 5 4 6" xfId="0"/>
    <cellStyle name="표준 104 5 5" xfId="0"/>
    <cellStyle name="표준 104 5 5 2" xfId="0"/>
    <cellStyle name="표준 104 5 5 3" xfId="0"/>
    <cellStyle name="표준 104 5 5 4" xfId="0"/>
    <cellStyle name="표준 104 5 5 5" xfId="0"/>
    <cellStyle name="표준 104 5 5 6" xfId="0"/>
    <cellStyle name="표준 104 5 6" xfId="0"/>
    <cellStyle name="표준 104 5 7" xfId="0"/>
    <cellStyle name="표준 104 5 8" xfId="0"/>
    <cellStyle name="표준 104 5 9" xfId="0"/>
    <cellStyle name="표준 104 5_Sheet2" xfId="0"/>
    <cellStyle name="표준 104 6" xfId="0"/>
    <cellStyle name="표준 105" xfId="0"/>
    <cellStyle name="표준 105 2" xfId="0"/>
    <cellStyle name="표준 105 2 10" xfId="0"/>
    <cellStyle name="표준 105 2 2" xfId="0"/>
    <cellStyle name="표준 105 2 2 2" xfId="0"/>
    <cellStyle name="표준 105 2 2 3" xfId="0"/>
    <cellStyle name="표준 105 2 2 4" xfId="0"/>
    <cellStyle name="표준 105 2 2 5" xfId="0"/>
    <cellStyle name="표준 105 2 2 6" xfId="0"/>
    <cellStyle name="표준 105 2 3" xfId="0"/>
    <cellStyle name="표준 105 2 3 2" xfId="0"/>
    <cellStyle name="표준 105 2 3 3" xfId="0"/>
    <cellStyle name="표준 105 2 3 4" xfId="0"/>
    <cellStyle name="표준 105 2 3 5" xfId="0"/>
    <cellStyle name="표준 105 2 3 6" xfId="0"/>
    <cellStyle name="표준 105 2 4" xfId="0"/>
    <cellStyle name="표준 105 2 4 2" xfId="0"/>
    <cellStyle name="표준 105 2 4 3" xfId="0"/>
    <cellStyle name="표준 105 2 4 4" xfId="0"/>
    <cellStyle name="표준 105 2 4 5" xfId="0"/>
    <cellStyle name="표준 105 2 4 6" xfId="0"/>
    <cellStyle name="표준 105 2 5" xfId="0"/>
    <cellStyle name="표준 105 2 5 2" xfId="0"/>
    <cellStyle name="표준 105 2 5 3" xfId="0"/>
    <cellStyle name="표준 105 2 5 4" xfId="0"/>
    <cellStyle name="표준 105 2 5 5" xfId="0"/>
    <cellStyle name="표준 105 2 5 6" xfId="0"/>
    <cellStyle name="표준 105 2 6" xfId="0"/>
    <cellStyle name="표준 105 2 7" xfId="0"/>
    <cellStyle name="표준 105 2 8" xfId="0"/>
    <cellStyle name="표준 105 2 9" xfId="0"/>
    <cellStyle name="표준 105 2_Sheet2" xfId="0"/>
    <cellStyle name="표준 105 3" xfId="0"/>
    <cellStyle name="표준 105 3 10" xfId="0"/>
    <cellStyle name="표준 105 3 2" xfId="0"/>
    <cellStyle name="표준 105 3 2 2" xfId="0"/>
    <cellStyle name="표준 105 3 2 3" xfId="0"/>
    <cellStyle name="표준 105 3 2 4" xfId="0"/>
    <cellStyle name="표준 105 3 2 5" xfId="0"/>
    <cellStyle name="표준 105 3 2 6" xfId="0"/>
    <cellStyle name="표준 105 3 3" xfId="0"/>
    <cellStyle name="표준 105 3 3 2" xfId="0"/>
    <cellStyle name="표준 105 3 3 3" xfId="0"/>
    <cellStyle name="표준 105 3 3 4" xfId="0"/>
    <cellStyle name="표준 105 3 3 5" xfId="0"/>
    <cellStyle name="표준 105 3 3 6" xfId="0"/>
    <cellStyle name="표준 105 3 4" xfId="0"/>
    <cellStyle name="표준 105 3 4 2" xfId="0"/>
    <cellStyle name="표준 105 3 4 3" xfId="0"/>
    <cellStyle name="표준 105 3 4 4" xfId="0"/>
    <cellStyle name="표준 105 3 4 5" xfId="0"/>
    <cellStyle name="표준 105 3 4 6" xfId="0"/>
    <cellStyle name="표준 105 3 5" xfId="0"/>
    <cellStyle name="표준 105 3 5 2" xfId="0"/>
    <cellStyle name="표준 105 3 5 3" xfId="0"/>
    <cellStyle name="표준 105 3 5 4" xfId="0"/>
    <cellStyle name="표준 105 3 5 5" xfId="0"/>
    <cellStyle name="표준 105 3 5 6" xfId="0"/>
    <cellStyle name="표준 105 3 6" xfId="0"/>
    <cellStyle name="표준 105 3 7" xfId="0"/>
    <cellStyle name="표준 105 3 8" xfId="0"/>
    <cellStyle name="표준 105 3 9" xfId="0"/>
    <cellStyle name="표준 105 3_Sheet2" xfId="0"/>
    <cellStyle name="표준 105 4" xfId="0"/>
    <cellStyle name="표준 105 4 10" xfId="0"/>
    <cellStyle name="표준 105 4 2" xfId="0"/>
    <cellStyle name="표준 105 4 2 2" xfId="0"/>
    <cellStyle name="표준 105 4 2 3" xfId="0"/>
    <cellStyle name="표준 105 4 2 4" xfId="0"/>
    <cellStyle name="표준 105 4 2 5" xfId="0"/>
    <cellStyle name="표준 105 4 2 6" xfId="0"/>
    <cellStyle name="표준 105 4 3" xfId="0"/>
    <cellStyle name="표준 105 4 3 2" xfId="0"/>
    <cellStyle name="표준 105 4 3 3" xfId="0"/>
    <cellStyle name="표준 105 4 3 4" xfId="0"/>
    <cellStyle name="표준 105 4 3 5" xfId="0"/>
    <cellStyle name="표준 105 4 3 6" xfId="0"/>
    <cellStyle name="표준 105 4 4" xfId="0"/>
    <cellStyle name="표준 105 4 4 2" xfId="0"/>
    <cellStyle name="표준 105 4 4 3" xfId="0"/>
    <cellStyle name="표준 105 4 4 4" xfId="0"/>
    <cellStyle name="표준 105 4 4 5" xfId="0"/>
    <cellStyle name="표준 105 4 4 6" xfId="0"/>
    <cellStyle name="표준 105 4 5" xfId="0"/>
    <cellStyle name="표준 105 4 5 2" xfId="0"/>
    <cellStyle name="표준 105 4 5 3" xfId="0"/>
    <cellStyle name="표준 105 4 5 4" xfId="0"/>
    <cellStyle name="표준 105 4 5 5" xfId="0"/>
    <cellStyle name="표준 105 4 5 6" xfId="0"/>
    <cellStyle name="표준 105 4 6" xfId="0"/>
    <cellStyle name="표준 105 4 7" xfId="0"/>
    <cellStyle name="표준 105 4 8" xfId="0"/>
    <cellStyle name="표준 105 4 9" xfId="0"/>
    <cellStyle name="표준 105 4_Sheet2" xfId="0"/>
    <cellStyle name="표준 105 5" xfId="0"/>
    <cellStyle name="표준 105 5 10" xfId="0"/>
    <cellStyle name="표준 105 5 2" xfId="0"/>
    <cellStyle name="표준 105 5 2 2" xfId="0"/>
    <cellStyle name="표준 105 5 2 3" xfId="0"/>
    <cellStyle name="표준 105 5 2 4" xfId="0"/>
    <cellStyle name="표준 105 5 2 5" xfId="0"/>
    <cellStyle name="표준 105 5 2 6" xfId="0"/>
    <cellStyle name="표준 105 5 3" xfId="0"/>
    <cellStyle name="표준 105 5 3 2" xfId="0"/>
    <cellStyle name="표준 105 5 3 3" xfId="0"/>
    <cellStyle name="표준 105 5 3 4" xfId="0"/>
    <cellStyle name="표준 105 5 3 5" xfId="0"/>
    <cellStyle name="표준 105 5 3 6" xfId="0"/>
    <cellStyle name="표준 105 5 4" xfId="0"/>
    <cellStyle name="표준 105 5 4 2" xfId="0"/>
    <cellStyle name="표준 105 5 4 3" xfId="0"/>
    <cellStyle name="표준 105 5 4 4" xfId="0"/>
    <cellStyle name="표준 105 5 4 5" xfId="0"/>
    <cellStyle name="표준 105 5 4 6" xfId="0"/>
    <cellStyle name="표준 105 5 5" xfId="0"/>
    <cellStyle name="표준 105 5 5 2" xfId="0"/>
    <cellStyle name="표준 105 5 5 3" xfId="0"/>
    <cellStyle name="표준 105 5 5 4" xfId="0"/>
    <cellStyle name="표준 105 5 5 5" xfId="0"/>
    <cellStyle name="표준 105 5 5 6" xfId="0"/>
    <cellStyle name="표준 105 5 6" xfId="0"/>
    <cellStyle name="표준 105 5 7" xfId="0"/>
    <cellStyle name="표준 105 5 8" xfId="0"/>
    <cellStyle name="표준 105 5 9" xfId="0"/>
    <cellStyle name="표준 105 5_Sheet2" xfId="0"/>
    <cellStyle name="표준 105 6" xfId="0"/>
    <cellStyle name="표준 106" xfId="0"/>
    <cellStyle name="표준 106 2" xfId="0"/>
    <cellStyle name="표준 107" xfId="0"/>
    <cellStyle name="표준 107 2" xfId="0"/>
    <cellStyle name="표준 107 3" xfId="0"/>
    <cellStyle name="표준 108" xfId="0"/>
    <cellStyle name="표준 108 2" xfId="0"/>
    <cellStyle name="표준 108 3" xfId="0"/>
    <cellStyle name="표준 109" xfId="0"/>
    <cellStyle name="표준 109 2" xfId="0"/>
    <cellStyle name="표준 10_6개년 결산자료(1)" xfId="0"/>
    <cellStyle name="표준 11" xfId="0"/>
    <cellStyle name="표준 11 10" xfId="0"/>
    <cellStyle name="표준 11 10 2" xfId="0"/>
    <cellStyle name="표준 11 11" xfId="0"/>
    <cellStyle name="표준 11 11 2" xfId="0"/>
    <cellStyle name="표준 11 12" xfId="0"/>
    <cellStyle name="표준 11 12 2" xfId="0"/>
    <cellStyle name="표준 11 13" xfId="0"/>
    <cellStyle name="표준 11 14" xfId="0"/>
    <cellStyle name="표준 11 15" xfId="0"/>
    <cellStyle name="표준 11 16" xfId="0"/>
    <cellStyle name="표준 11 17" xfId="0"/>
    <cellStyle name="표준 11 18" xfId="0"/>
    <cellStyle name="표준 11 19" xfId="0"/>
    <cellStyle name="표준 11 2" xfId="0"/>
    <cellStyle name="표준 11 2 10" xfId="0"/>
    <cellStyle name="표준 11 2 11" xfId="0"/>
    <cellStyle name="표준 11 2 12" xfId="0"/>
    <cellStyle name="표준 11 2 2" xfId="0"/>
    <cellStyle name="표준 11 2 2 10" xfId="0"/>
    <cellStyle name="표준 11 2 2 11" xfId="0"/>
    <cellStyle name="표준 11 2 2 2" xfId="0"/>
    <cellStyle name="표준 11 2 2 2 2" xfId="0"/>
    <cellStyle name="표준 11 2 2 2 2 2" xfId="0"/>
    <cellStyle name="표준 11 2 2 2 2 2 2" xfId="0"/>
    <cellStyle name="표준 11 2 2 2 2 2 2 2" xfId="0"/>
    <cellStyle name="표준 11 2 2 2 2 2 2 3" xfId="0"/>
    <cellStyle name="표준 11 2 2 2 2 2 3" xfId="0"/>
    <cellStyle name="표준 11 2 2 2 2 2 3 2" xfId="0"/>
    <cellStyle name="표준 11 2 2 2 2 2 4" xfId="0"/>
    <cellStyle name="표준 11 2 2 2 2 2 5" xfId="0"/>
    <cellStyle name="표준 11 2 2 2 2 3" xfId="0"/>
    <cellStyle name="표준 11 2 2 2 2 3 2" xfId="0"/>
    <cellStyle name="표준 11 2 2 2 2 3 3" xfId="0"/>
    <cellStyle name="표준 11 2 2 2 2 4" xfId="0"/>
    <cellStyle name="표준 11 2 2 2 2 4 2" xfId="0"/>
    <cellStyle name="표준 11 2 2 2 2 5" xfId="0"/>
    <cellStyle name="표준 11 2 2 2 2 6" xfId="0"/>
    <cellStyle name="표준 11 2 2 2 3" xfId="0"/>
    <cellStyle name="표준 11 2 2 2 3 2" xfId="0"/>
    <cellStyle name="표준 11 2 2 2 3 2 2" xfId="0"/>
    <cellStyle name="표준 11 2 2 2 3 2 3" xfId="0"/>
    <cellStyle name="표준 11 2 2 2 3 3" xfId="0"/>
    <cellStyle name="표준 11 2 2 2 3 3 2" xfId="0"/>
    <cellStyle name="표준 11 2 2 2 3 4" xfId="0"/>
    <cellStyle name="표준 11 2 2 2 3 5" xfId="0"/>
    <cellStyle name="표준 11 2 2 2 4" xfId="0"/>
    <cellStyle name="표준 11 2 2 2 4 2" xfId="0"/>
    <cellStyle name="표준 11 2 2 2 4 3" xfId="0"/>
    <cellStyle name="표준 11 2 2 2 5" xfId="0"/>
    <cellStyle name="표준 11 2 2 2 5 2" xfId="0"/>
    <cellStyle name="표준 11 2 2 2 6" xfId="0"/>
    <cellStyle name="표준 11 2 2 2 7" xfId="0"/>
    <cellStyle name="표준 11 2 2 3" xfId="0"/>
    <cellStyle name="표준 11 2 2 3 2" xfId="0"/>
    <cellStyle name="표준 11 2 2 3 2 2" xfId="0"/>
    <cellStyle name="표준 11 2 2 3 2 2 2" xfId="0"/>
    <cellStyle name="표준 11 2 2 3 2 2 3" xfId="0"/>
    <cellStyle name="표준 11 2 2 3 2 3" xfId="0"/>
    <cellStyle name="표준 11 2 2 3 2 3 2" xfId="0"/>
    <cellStyle name="표준 11 2 2 3 2 4" xfId="0"/>
    <cellStyle name="표준 11 2 2 3 2 5" xfId="0"/>
    <cellStyle name="표준 11 2 2 3 3" xfId="0"/>
    <cellStyle name="표준 11 2 2 3 3 2" xfId="0"/>
    <cellStyle name="표준 11 2 2 3 3 3" xfId="0"/>
    <cellStyle name="표준 11 2 2 3 4" xfId="0"/>
    <cellStyle name="표준 11 2 2 3 4 2" xfId="0"/>
    <cellStyle name="표준 11 2 2 3 5" xfId="0"/>
    <cellStyle name="표준 11 2 2 3 6" xfId="0"/>
    <cellStyle name="표준 11 2 2 4" xfId="0"/>
    <cellStyle name="표준 11 2 2 4 2" xfId="0"/>
    <cellStyle name="표준 11 2 2 4 2 2" xfId="0"/>
    <cellStyle name="표준 11 2 2 4 2 3" xfId="0"/>
    <cellStyle name="표준 11 2 2 4 3" xfId="0"/>
    <cellStyle name="표준 11 2 2 4 3 2" xfId="0"/>
    <cellStyle name="표준 11 2 2 4 4" xfId="0"/>
    <cellStyle name="표준 11 2 2 4 5" xfId="0"/>
    <cellStyle name="표준 11 2 2 5" xfId="0"/>
    <cellStyle name="표준 11 2 2 5 2" xfId="0"/>
    <cellStyle name="표준 11 2 2 5 3" xfId="0"/>
    <cellStyle name="표준 11 2 2 5 4" xfId="0"/>
    <cellStyle name="표준 11 2 2 6" xfId="0"/>
    <cellStyle name="표준 11 2 2 6 2" xfId="0"/>
    <cellStyle name="표준 11 2 2 6 3" xfId="0"/>
    <cellStyle name="표준 11 2 2 7" xfId="0"/>
    <cellStyle name="표준 11 2 2 8" xfId="0"/>
    <cellStyle name="표준 11 2 2 9" xfId="0"/>
    <cellStyle name="표준 11 2 3" xfId="0"/>
    <cellStyle name="표준 11 2 3 2" xfId="0"/>
    <cellStyle name="표준 11 2 3 2 2" xfId="0"/>
    <cellStyle name="표준 11 2 3 2 2 2" xfId="0"/>
    <cellStyle name="표준 11 2 3 2 2 2 2" xfId="0"/>
    <cellStyle name="표준 11 2 3 2 2 2 3" xfId="0"/>
    <cellStyle name="표준 11 2 3 2 2 3" xfId="0"/>
    <cellStyle name="표준 11 2 3 2 2 3 2" xfId="0"/>
    <cellStyle name="표준 11 2 3 2 2 4" xfId="0"/>
    <cellStyle name="표준 11 2 3 2 2 5" xfId="0"/>
    <cellStyle name="표준 11 2 3 2 3" xfId="0"/>
    <cellStyle name="표준 11 2 3 2 3 2" xfId="0"/>
    <cellStyle name="표준 11 2 3 2 3 3" xfId="0"/>
    <cellStyle name="표준 11 2 3 2 4" xfId="0"/>
    <cellStyle name="표준 11 2 3 2 4 2" xfId="0"/>
    <cellStyle name="표준 11 2 3 2 5" xfId="0"/>
    <cellStyle name="표준 11 2 3 2 6" xfId="0"/>
    <cellStyle name="표준 11 2 3 2 7" xfId="0"/>
    <cellStyle name="표준 11 2 3 3" xfId="0"/>
    <cellStyle name="표준 11 2 3 3 2" xfId="0"/>
    <cellStyle name="표준 11 2 3 3 2 2" xfId="0"/>
    <cellStyle name="표준 11 2 3 3 2 3" xfId="0"/>
    <cellStyle name="표준 11 2 3 3 3" xfId="0"/>
    <cellStyle name="표준 11 2 3 3 3 2" xfId="0"/>
    <cellStyle name="표준 11 2 3 3 4" xfId="0"/>
    <cellStyle name="표준 11 2 3 3 5" xfId="0"/>
    <cellStyle name="표준 11 2 3 3 6" xfId="0"/>
    <cellStyle name="표준 11 2 3 4" xfId="0"/>
    <cellStyle name="표준 11 2 3 4 2" xfId="0"/>
    <cellStyle name="표준 11 2 3 4 3" xfId="0"/>
    <cellStyle name="표준 11 2 3 5" xfId="0"/>
    <cellStyle name="표준 11 2 3 5 2" xfId="0"/>
    <cellStyle name="표준 11 2 3 6" xfId="0"/>
    <cellStyle name="표준 11 2 3 7" xfId="0"/>
    <cellStyle name="표준 11 2 3 8" xfId="0"/>
    <cellStyle name="표준 11 2 4" xfId="0"/>
    <cellStyle name="표준 11 2 4 2" xfId="0"/>
    <cellStyle name="표준 11 2 4 2 2" xfId="0"/>
    <cellStyle name="표준 11 2 4 2 2 2" xfId="0"/>
    <cellStyle name="표준 11 2 4 2 2 3" xfId="0"/>
    <cellStyle name="표준 11 2 4 2 3" xfId="0"/>
    <cellStyle name="표준 11 2 4 2 3 2" xfId="0"/>
    <cellStyle name="표준 11 2 4 2 4" xfId="0"/>
    <cellStyle name="표준 11 2 4 2 5" xfId="0"/>
    <cellStyle name="표준 11 2 4 3" xfId="0"/>
    <cellStyle name="표준 11 2 4 3 2" xfId="0"/>
    <cellStyle name="표준 11 2 4 3 3" xfId="0"/>
    <cellStyle name="표준 11 2 4 4" xfId="0"/>
    <cellStyle name="표준 11 2 4 4 2" xfId="0"/>
    <cellStyle name="표준 11 2 4 5" xfId="0"/>
    <cellStyle name="표준 11 2 4 6" xfId="0"/>
    <cellStyle name="표준 11 2 5" xfId="0"/>
    <cellStyle name="표준 11 2 5 2" xfId="0"/>
    <cellStyle name="표준 11 2 5 2 2" xfId="0"/>
    <cellStyle name="표준 11 2 5 2 3" xfId="0"/>
    <cellStyle name="표준 11 2 5 3" xfId="0"/>
    <cellStyle name="표준 11 2 5 3 2" xfId="0"/>
    <cellStyle name="표준 11 2 5 4" xfId="0"/>
    <cellStyle name="표준 11 2 5 5" xfId="0"/>
    <cellStyle name="표준 11 2 6" xfId="0"/>
    <cellStyle name="표준 11 2 6 2" xfId="0"/>
    <cellStyle name="표준 11 2 6 3" xfId="0"/>
    <cellStyle name="표준 11 2 6 4" xfId="0"/>
    <cellStyle name="표준 11 2 7" xfId="0"/>
    <cellStyle name="표준 11 2 7 2" xfId="0"/>
    <cellStyle name="표준 11 2 7 3" xfId="0"/>
    <cellStyle name="표준 11 2 8" xfId="0"/>
    <cellStyle name="표준 11 2 9" xfId="0"/>
    <cellStyle name="표준 11 20" xfId="0"/>
    <cellStyle name="표준 11 21" xfId="0"/>
    <cellStyle name="표준 11 22" xfId="0"/>
    <cellStyle name="표준 11 23" xfId="0"/>
    <cellStyle name="표준 11 24" xfId="0"/>
    <cellStyle name="표준 11 25" xfId="0"/>
    <cellStyle name="표준 11 26" xfId="0"/>
    <cellStyle name="표준 11 27" xfId="0"/>
    <cellStyle name="표준 11 28" xfId="0"/>
    <cellStyle name="표준 11 29" xfId="0"/>
    <cellStyle name="표준 11 3" xfId="0"/>
    <cellStyle name="표준 11 3 10" xfId="0"/>
    <cellStyle name="표준 11 3 2" xfId="0"/>
    <cellStyle name="표준 11 3 2 2" xfId="0"/>
    <cellStyle name="표준 11 3 2 2 2" xfId="0"/>
    <cellStyle name="표준 11 3 2 2 2 2" xfId="0"/>
    <cellStyle name="표준 11 3 2 2 2 2 2" xfId="0"/>
    <cellStyle name="표준 11 3 2 2 2 2 3" xfId="0"/>
    <cellStyle name="표준 11 3 2 2 2 3" xfId="0"/>
    <cellStyle name="표준 11 3 2 2 2 3 2" xfId="0"/>
    <cellStyle name="표준 11 3 2 2 2 4" xfId="0"/>
    <cellStyle name="표준 11 3 2 2 2 5" xfId="0"/>
    <cellStyle name="표준 11 3 2 2 3" xfId="0"/>
    <cellStyle name="표준 11 3 2 2 3 2" xfId="0"/>
    <cellStyle name="표준 11 3 2 2 3 3" xfId="0"/>
    <cellStyle name="표준 11 3 2 2 4" xfId="0"/>
    <cellStyle name="표준 11 3 2 2 4 2" xfId="0"/>
    <cellStyle name="표준 11 3 2 2 5" xfId="0"/>
    <cellStyle name="표준 11 3 2 2 6" xfId="0"/>
    <cellStyle name="표준 11 3 2 2 7" xfId="0"/>
    <cellStyle name="표준 11 3 2 3" xfId="0"/>
    <cellStyle name="표준 11 3 2 3 2" xfId="0"/>
    <cellStyle name="표준 11 3 2 3 2 2" xfId="0"/>
    <cellStyle name="표준 11 3 2 3 2 3" xfId="0"/>
    <cellStyle name="표준 11 3 2 3 3" xfId="0"/>
    <cellStyle name="표준 11 3 2 3 3 2" xfId="0"/>
    <cellStyle name="표준 11 3 2 3 4" xfId="0"/>
    <cellStyle name="표준 11 3 2 3 5" xfId="0"/>
    <cellStyle name="표준 11 3 2 4" xfId="0"/>
    <cellStyle name="표준 11 3 2 4 2" xfId="0"/>
    <cellStyle name="표준 11 3 2 4 3" xfId="0"/>
    <cellStyle name="표준 11 3 2 5" xfId="0"/>
    <cellStyle name="표준 11 3 2 5 2" xfId="0"/>
    <cellStyle name="표준 11 3 2 6" xfId="0"/>
    <cellStyle name="표준 11 3 2 7" xfId="0"/>
    <cellStyle name="표준 11 3 2 8" xfId="0"/>
    <cellStyle name="표준 11 3 3" xfId="0"/>
    <cellStyle name="표준 11 3 3 2" xfId="0"/>
    <cellStyle name="표준 11 3 3 2 2" xfId="0"/>
    <cellStyle name="표준 11 3 3 2 2 2" xfId="0"/>
    <cellStyle name="표준 11 3 3 2 2 3" xfId="0"/>
    <cellStyle name="표준 11 3 3 2 3" xfId="0"/>
    <cellStyle name="표준 11 3 3 2 3 2" xfId="0"/>
    <cellStyle name="표준 11 3 3 2 4" xfId="0"/>
    <cellStyle name="표준 11 3 3 2 5" xfId="0"/>
    <cellStyle name="표준 11 3 3 3" xfId="0"/>
    <cellStyle name="표준 11 3 3 3 2" xfId="0"/>
    <cellStyle name="표준 11 3 3 3 3" xfId="0"/>
    <cellStyle name="표준 11 3 3 4" xfId="0"/>
    <cellStyle name="표준 11 3 3 4 2" xfId="0"/>
    <cellStyle name="표준 11 3 3 5" xfId="0"/>
    <cellStyle name="표준 11 3 3 6" xfId="0"/>
    <cellStyle name="표준 11 3 3 7" xfId="0"/>
    <cellStyle name="표준 11 3 4" xfId="0"/>
    <cellStyle name="표준 11 3 4 2" xfId="0"/>
    <cellStyle name="표준 11 3 4 2 2" xfId="0"/>
    <cellStyle name="표준 11 3 4 2 3" xfId="0"/>
    <cellStyle name="표준 11 3 4 3" xfId="0"/>
    <cellStyle name="표준 11 3 4 3 2" xfId="0"/>
    <cellStyle name="표준 11 3 4 4" xfId="0"/>
    <cellStyle name="표준 11 3 4 5" xfId="0"/>
    <cellStyle name="표준 11 3 5" xfId="0"/>
    <cellStyle name="표준 11 3 5 2" xfId="0"/>
    <cellStyle name="표준 11 3 5 3" xfId="0"/>
    <cellStyle name="표준 11 3 5 4" xfId="0"/>
    <cellStyle name="표준 11 3 6" xfId="0"/>
    <cellStyle name="표준 11 3 6 2" xfId="0"/>
    <cellStyle name="표준 11 3 6 3" xfId="0"/>
    <cellStyle name="표준 11 3 7" xfId="0"/>
    <cellStyle name="표준 11 3 8" xfId="0"/>
    <cellStyle name="표준 11 3 9" xfId="0"/>
    <cellStyle name="표준 11 30" xfId="0"/>
    <cellStyle name="표준 11 4" xfId="0"/>
    <cellStyle name="표준 11 4 2" xfId="0"/>
    <cellStyle name="표준 11 4 2 2" xfId="0"/>
    <cellStyle name="표준 11 4 2 2 2" xfId="0"/>
    <cellStyle name="표준 11 4 2 2 2 2" xfId="0"/>
    <cellStyle name="표준 11 4 2 2 2 3" xfId="0"/>
    <cellStyle name="표준 11 4 2 2 3" xfId="0"/>
    <cellStyle name="표준 11 4 2 2 3 2" xfId="0"/>
    <cellStyle name="표준 11 4 2 2 4" xfId="0"/>
    <cellStyle name="표준 11 4 2 2 5" xfId="0"/>
    <cellStyle name="표준 11 4 2 2 6" xfId="0"/>
    <cellStyle name="표준 11 4 2 3" xfId="0"/>
    <cellStyle name="표준 11 4 2 3 2" xfId="0"/>
    <cellStyle name="표준 11 4 2 3 3" xfId="0"/>
    <cellStyle name="표준 11 4 2 4" xfId="0"/>
    <cellStyle name="표준 11 4 2 4 2" xfId="0"/>
    <cellStyle name="표준 11 4 2 5" xfId="0"/>
    <cellStyle name="표준 11 4 2 6" xfId="0"/>
    <cellStyle name="표준 11 4 2 7" xfId="0"/>
    <cellStyle name="표준 11 4 3" xfId="0"/>
    <cellStyle name="표준 11 4 3 2" xfId="0"/>
    <cellStyle name="표준 11 4 3 2 2" xfId="0"/>
    <cellStyle name="표준 11 4 3 2 3" xfId="0"/>
    <cellStyle name="표준 11 4 3 3" xfId="0"/>
    <cellStyle name="표준 11 4 3 3 2" xfId="0"/>
    <cellStyle name="표준 11 4 3 4" xfId="0"/>
    <cellStyle name="표준 11 4 3 5" xfId="0"/>
    <cellStyle name="표준 11 4 3 6" xfId="0"/>
    <cellStyle name="표준 11 4 4" xfId="0"/>
    <cellStyle name="표준 11 4 4 2" xfId="0"/>
    <cellStyle name="표준 11 4 4 3" xfId="0"/>
    <cellStyle name="표준 11 4 4 4" xfId="0"/>
    <cellStyle name="표준 11 4 5" xfId="0"/>
    <cellStyle name="표준 11 4 5 2" xfId="0"/>
    <cellStyle name="표준 11 4 5 3" xfId="0"/>
    <cellStyle name="표준 11 4 6" xfId="0"/>
    <cellStyle name="표준 11 4 7" xfId="0"/>
    <cellStyle name="표준 11 4 8" xfId="0"/>
    <cellStyle name="표준 11 4 9" xfId="0"/>
    <cellStyle name="표준 11 5" xfId="0"/>
    <cellStyle name="표준 11 5 2" xfId="0"/>
    <cellStyle name="표준 11 5 2 2" xfId="0"/>
    <cellStyle name="표준 11 5 2 2 2" xfId="0"/>
    <cellStyle name="표준 11 5 2 2 2 2" xfId="0"/>
    <cellStyle name="표준 11 5 2 2 2 3" xfId="0"/>
    <cellStyle name="표준 11 5 2 2 3" xfId="0"/>
    <cellStyle name="표준 11 5 2 2 3 2" xfId="0"/>
    <cellStyle name="표준 11 5 2 2 4" xfId="0"/>
    <cellStyle name="표준 11 5 2 2 5" xfId="0"/>
    <cellStyle name="표준 11 5 2 2 6" xfId="0"/>
    <cellStyle name="표준 11 5 2 3" xfId="0"/>
    <cellStyle name="표준 11 5 2 3 2" xfId="0"/>
    <cellStyle name="표준 11 5 2 3 3" xfId="0"/>
    <cellStyle name="표준 11 5 2 4" xfId="0"/>
    <cellStyle name="표준 11 5 2 4 2" xfId="0"/>
    <cellStyle name="표준 11 5 2 5" xfId="0"/>
    <cellStyle name="표준 11 5 2 6" xfId="0"/>
    <cellStyle name="표준 11 5 2 7" xfId="0"/>
    <cellStyle name="표준 11 5 3" xfId="0"/>
    <cellStyle name="표준 11 5 3 2" xfId="0"/>
    <cellStyle name="표준 11 5 3 2 2" xfId="0"/>
    <cellStyle name="표준 11 5 3 2 3" xfId="0"/>
    <cellStyle name="표준 11 5 3 3" xfId="0"/>
    <cellStyle name="표준 11 5 3 3 2" xfId="0"/>
    <cellStyle name="표준 11 5 3 4" xfId="0"/>
    <cellStyle name="표준 11 5 3 5" xfId="0"/>
    <cellStyle name="표준 11 5 4" xfId="0"/>
    <cellStyle name="표준 11 5 4 2" xfId="0"/>
    <cellStyle name="표준 11 5 4 3" xfId="0"/>
    <cellStyle name="표준 11 5 5" xfId="0"/>
    <cellStyle name="표준 11 5 5 2" xfId="0"/>
    <cellStyle name="표준 11 5 6" xfId="0"/>
    <cellStyle name="표준 11 5 7" xfId="0"/>
    <cellStyle name="표준 11 5 8" xfId="0"/>
    <cellStyle name="표준 11 6" xfId="0"/>
    <cellStyle name="표준 11 6 2" xfId="0"/>
    <cellStyle name="표준 11 6 2 2" xfId="0"/>
    <cellStyle name="표준 11 6 2 2 2" xfId="0"/>
    <cellStyle name="표준 11 6 2 2 3" xfId="0"/>
    <cellStyle name="표준 11 6 2 3" xfId="0"/>
    <cellStyle name="표준 11 6 2 3 2" xfId="0"/>
    <cellStyle name="표준 11 6 2 4" xfId="0"/>
    <cellStyle name="표준 11 6 2 5" xfId="0"/>
    <cellStyle name="표준 11 6 2 6" xfId="0"/>
    <cellStyle name="표준 11 6 3" xfId="0"/>
    <cellStyle name="표준 11 6 3 2" xfId="0"/>
    <cellStyle name="표준 11 6 3 3" xfId="0"/>
    <cellStyle name="표준 11 6 4" xfId="0"/>
    <cellStyle name="표준 11 6 4 2" xfId="0"/>
    <cellStyle name="표준 11 6 5" xfId="0"/>
    <cellStyle name="표준 11 6 6" xfId="0"/>
    <cellStyle name="표준 11 6 7" xfId="0"/>
    <cellStyle name="표준 11 7" xfId="0"/>
    <cellStyle name="표준 11 7 2" xfId="0"/>
    <cellStyle name="표준 11 7 2 2" xfId="0"/>
    <cellStyle name="표준 11 7 2 3" xfId="0"/>
    <cellStyle name="표준 11 7 3" xfId="0"/>
    <cellStyle name="표준 11 7 3 2" xfId="0"/>
    <cellStyle name="표준 11 7 4" xfId="0"/>
    <cellStyle name="표준 11 7 5" xfId="0"/>
    <cellStyle name="표준 11 7 6" xfId="0"/>
    <cellStyle name="표준 11 8" xfId="0"/>
    <cellStyle name="표준 11 8 2" xfId="0"/>
    <cellStyle name="표준 11 8 3" xfId="0"/>
    <cellStyle name="표준 11 8 4" xfId="0"/>
    <cellStyle name="표준 11 8 5" xfId="0"/>
    <cellStyle name="표준 11 9" xfId="0"/>
    <cellStyle name="표준 11 9 2" xfId="0"/>
    <cellStyle name="표준 11 9 3" xfId="0"/>
    <cellStyle name="표준 11 9 4" xfId="0"/>
    <cellStyle name="표준 110" xfId="0"/>
    <cellStyle name="표준 110 2" xfId="0"/>
    <cellStyle name="표준 111" xfId="0"/>
    <cellStyle name="표준 111 2" xfId="0"/>
    <cellStyle name="표준 112" xfId="0"/>
    <cellStyle name="표준 113" xfId="0"/>
    <cellStyle name="표준 113 2" xfId="0"/>
    <cellStyle name="표준 114" xfId="0"/>
    <cellStyle name="표준 114 2" xfId="0"/>
    <cellStyle name="표준 115" xfId="0"/>
    <cellStyle name="표준 115 2" xfId="0"/>
    <cellStyle name="표준 115 2 2" xfId="0"/>
    <cellStyle name="표준 115 3" xfId="0"/>
    <cellStyle name="표준 116" xfId="0"/>
    <cellStyle name="표준 116 2" xfId="0"/>
    <cellStyle name="표준 116 3" xfId="0"/>
    <cellStyle name="표준 117" xfId="0"/>
    <cellStyle name="표준 118" xfId="0"/>
    <cellStyle name="표준 118 2" xfId="0"/>
    <cellStyle name="표준 119" xfId="0"/>
    <cellStyle name="표준 119 2" xfId="0"/>
    <cellStyle name="표준 119 2 10" xfId="0"/>
    <cellStyle name="표준 119 2 11" xfId="0"/>
    <cellStyle name="표준 119 2 2" xfId="0"/>
    <cellStyle name="표준 119 2 2 2" xfId="0"/>
    <cellStyle name="표준 119 2 2 3" xfId="0"/>
    <cellStyle name="표준 119 2 2 4" xfId="0"/>
    <cellStyle name="표준 119 2 2 5" xfId="0"/>
    <cellStyle name="표준 119 2 2 6" xfId="0"/>
    <cellStyle name="표준 119 2 3" xfId="0"/>
    <cellStyle name="표준 119 2 3 2" xfId="0"/>
    <cellStyle name="표준 119 2 3 3" xfId="0"/>
    <cellStyle name="표준 119 2 3 4" xfId="0"/>
    <cellStyle name="표준 119 2 3 5" xfId="0"/>
    <cellStyle name="표준 119 2 3 6" xfId="0"/>
    <cellStyle name="표준 119 2 4" xfId="0"/>
    <cellStyle name="표준 119 2 4 2" xfId="0"/>
    <cellStyle name="표준 119 2 4 3" xfId="0"/>
    <cellStyle name="표준 119 2 4 4" xfId="0"/>
    <cellStyle name="표준 119 2 4 5" xfId="0"/>
    <cellStyle name="표준 119 2 4 6" xfId="0"/>
    <cellStyle name="표준 119 2 5" xfId="0"/>
    <cellStyle name="표준 119 2 5 2" xfId="0"/>
    <cellStyle name="표준 119 2 5 3" xfId="0"/>
    <cellStyle name="표준 119 2 5 4" xfId="0"/>
    <cellStyle name="표준 119 2 5 5" xfId="0"/>
    <cellStyle name="표준 119 2 5 6" xfId="0"/>
    <cellStyle name="표준 119 2 6" xfId="0"/>
    <cellStyle name="표준 119 2 7" xfId="0"/>
    <cellStyle name="표준 119 2 8" xfId="0"/>
    <cellStyle name="표준 119 2 9" xfId="0"/>
    <cellStyle name="표준 119 2_Sheet2" xfId="0"/>
    <cellStyle name="표준 119 3" xfId="0"/>
    <cellStyle name="표준 119 3 10" xfId="0"/>
    <cellStyle name="표준 119 3 11" xfId="0"/>
    <cellStyle name="표준 119 3 2" xfId="0"/>
    <cellStyle name="표준 119 3 2 2" xfId="0"/>
    <cellStyle name="표준 119 3 2 3" xfId="0"/>
    <cellStyle name="표준 119 3 2 4" xfId="0"/>
    <cellStyle name="표준 119 3 2 5" xfId="0"/>
    <cellStyle name="표준 119 3 2 6" xfId="0"/>
    <cellStyle name="표준 119 3 3" xfId="0"/>
    <cellStyle name="표준 119 3 3 2" xfId="0"/>
    <cellStyle name="표준 119 3 3 3" xfId="0"/>
    <cellStyle name="표준 119 3 3 4" xfId="0"/>
    <cellStyle name="표준 119 3 3 5" xfId="0"/>
    <cellStyle name="표준 119 3 3 6" xfId="0"/>
    <cellStyle name="표준 119 3 4" xfId="0"/>
    <cellStyle name="표준 119 3 4 2" xfId="0"/>
    <cellStyle name="표준 119 3 4 3" xfId="0"/>
    <cellStyle name="표준 119 3 4 4" xfId="0"/>
    <cellStyle name="표준 119 3 4 5" xfId="0"/>
    <cellStyle name="표준 119 3 4 6" xfId="0"/>
    <cellStyle name="표준 119 3 5" xfId="0"/>
    <cellStyle name="표준 119 3 5 2" xfId="0"/>
    <cellStyle name="표준 119 3 5 3" xfId="0"/>
    <cellStyle name="표준 119 3 5 4" xfId="0"/>
    <cellStyle name="표준 119 3 5 5" xfId="0"/>
    <cellStyle name="표준 119 3 5 6" xfId="0"/>
    <cellStyle name="표준 119 3 6" xfId="0"/>
    <cellStyle name="표준 119 3 7" xfId="0"/>
    <cellStyle name="표준 119 3 8" xfId="0"/>
    <cellStyle name="표준 119 3 9" xfId="0"/>
    <cellStyle name="표준 119 3_Sheet2" xfId="0"/>
    <cellStyle name="표준 119 4" xfId="0"/>
    <cellStyle name="표준 119 4 10" xfId="0"/>
    <cellStyle name="표준 119 4 2" xfId="0"/>
    <cellStyle name="표준 119 4 2 2" xfId="0"/>
    <cellStyle name="표준 119 4 2 3" xfId="0"/>
    <cellStyle name="표준 119 4 2 4" xfId="0"/>
    <cellStyle name="표준 119 4 2 5" xfId="0"/>
    <cellStyle name="표준 119 4 2 6" xfId="0"/>
    <cellStyle name="표준 119 4 3" xfId="0"/>
    <cellStyle name="표준 119 4 3 2" xfId="0"/>
    <cellStyle name="표준 119 4 3 3" xfId="0"/>
    <cellStyle name="표준 119 4 3 4" xfId="0"/>
    <cellStyle name="표준 119 4 3 5" xfId="0"/>
    <cellStyle name="표준 119 4 3 6" xfId="0"/>
    <cellStyle name="표준 119 4 4" xfId="0"/>
    <cellStyle name="표준 119 4 4 2" xfId="0"/>
    <cellStyle name="표준 119 4 4 3" xfId="0"/>
    <cellStyle name="표준 119 4 4 4" xfId="0"/>
    <cellStyle name="표준 119 4 4 5" xfId="0"/>
    <cellStyle name="표준 119 4 4 6" xfId="0"/>
    <cellStyle name="표준 119 4 5" xfId="0"/>
    <cellStyle name="표준 119 4 5 2" xfId="0"/>
    <cellStyle name="표준 119 4 5 3" xfId="0"/>
    <cellStyle name="표준 119 4 5 4" xfId="0"/>
    <cellStyle name="표준 119 4 5 5" xfId="0"/>
    <cellStyle name="표준 119 4 5 6" xfId="0"/>
    <cellStyle name="표준 119 4 6" xfId="0"/>
    <cellStyle name="표준 119 4 7" xfId="0"/>
    <cellStyle name="표준 119 4 8" xfId="0"/>
    <cellStyle name="표준 119 4 9" xfId="0"/>
    <cellStyle name="표준 119 4_Sheet2" xfId="0"/>
    <cellStyle name="표준 11_6개년 결산자료(1)" xfId="0"/>
    <cellStyle name="표준 12" xfId="0"/>
    <cellStyle name="표준 12 10" xfId="0"/>
    <cellStyle name="표준 12 11" xfId="0"/>
    <cellStyle name="표준 12 12" xfId="0"/>
    <cellStyle name="표준 12 13" xfId="0"/>
    <cellStyle name="표준 12 14" xfId="0"/>
    <cellStyle name="표준 12 15" xfId="0"/>
    <cellStyle name="표준 12 16" xfId="0"/>
    <cellStyle name="표준 12 17" xfId="0"/>
    <cellStyle name="표준 12 18" xfId="0"/>
    <cellStyle name="표준 12 19" xfId="0"/>
    <cellStyle name="표준 12 2" xfId="0"/>
    <cellStyle name="표준 12 2 2" xfId="0"/>
    <cellStyle name="표준 12 2 2 2" xfId="0"/>
    <cellStyle name="표준 12 2 3" xfId="0"/>
    <cellStyle name="표준 12 2 3 2" xfId="0"/>
    <cellStyle name="표준 12 2 3 3" xfId="0"/>
    <cellStyle name="표준 12 2 4" xfId="0"/>
    <cellStyle name="표준 12 20" xfId="0"/>
    <cellStyle name="표준 12 21" xfId="0"/>
    <cellStyle name="표준 12 22" xfId="0"/>
    <cellStyle name="표준 12 23" xfId="0"/>
    <cellStyle name="표준 12 24" xfId="0"/>
    <cellStyle name="표준 12 25" xfId="0"/>
    <cellStyle name="표준 12 26" xfId="0"/>
    <cellStyle name="표준 12 27" xfId="0"/>
    <cellStyle name="표준 12 28" xfId="0"/>
    <cellStyle name="표준 12 29" xfId="0"/>
    <cellStyle name="표준 12 3" xfId="0"/>
    <cellStyle name="표준 12 3 2" xfId="0"/>
    <cellStyle name="표준 12 3 2 2" xfId="0"/>
    <cellStyle name="표준 12 3 2 3" xfId="0"/>
    <cellStyle name="표준 12 3 3" xfId="0"/>
    <cellStyle name="표준 12 3 3 2" xfId="0"/>
    <cellStyle name="표준 12 3 4" xfId="0"/>
    <cellStyle name="표준 12 30" xfId="0"/>
    <cellStyle name="표준 12 4" xfId="0"/>
    <cellStyle name="표준 12 4 2" xfId="0"/>
    <cellStyle name="표준 12 4 2 2" xfId="0"/>
    <cellStyle name="표준 12 4 2 3" xfId="0"/>
    <cellStyle name="표준 12 4 3" xfId="0"/>
    <cellStyle name="표준 12 4 3 2" xfId="0"/>
    <cellStyle name="표준 12 4 4" xfId="0"/>
    <cellStyle name="표준 12 5" xfId="0"/>
    <cellStyle name="표준 12 5 2" xfId="0"/>
    <cellStyle name="표준 12 5 2 2" xfId="0"/>
    <cellStyle name="표준 12 5 3" xfId="0"/>
    <cellStyle name="표준 12 6" xfId="0"/>
    <cellStyle name="표준 12 6 2" xfId="0"/>
    <cellStyle name="표준 12 6 2 2" xfId="0"/>
    <cellStyle name="표준 12 6 3" xfId="0"/>
    <cellStyle name="표준 12 7" xfId="0"/>
    <cellStyle name="표준 12 7 2" xfId="0"/>
    <cellStyle name="표준 12 8" xfId="0"/>
    <cellStyle name="표준 12 8 2" xfId="0"/>
    <cellStyle name="표준 12 9" xfId="0"/>
    <cellStyle name="표준 120" xfId="0"/>
    <cellStyle name="표준 121" xfId="0"/>
    <cellStyle name="표준 121 2" xfId="0"/>
    <cellStyle name="표준 122" xfId="0"/>
    <cellStyle name="표준 123" xfId="0"/>
    <cellStyle name="표준 124" xfId="0"/>
    <cellStyle name="표준 125" xfId="0"/>
    <cellStyle name="표준 126" xfId="0"/>
    <cellStyle name="표준 127" xfId="0"/>
    <cellStyle name="표준 128" xfId="0"/>
    <cellStyle name="표준 129" xfId="0"/>
    <cellStyle name="표준 129 2" xfId="0"/>
    <cellStyle name="표준 12_6개년 결산자료(1)" xfId="0"/>
    <cellStyle name="표준 13" xfId="0"/>
    <cellStyle name="표준 13 10" xfId="0"/>
    <cellStyle name="표준 13 10 2" xfId="0"/>
    <cellStyle name="표준 13 11" xfId="0"/>
    <cellStyle name="표준 13 11 2" xfId="0"/>
    <cellStyle name="표준 13 12" xfId="0"/>
    <cellStyle name="표준 13 12 2" xfId="0"/>
    <cellStyle name="표준 13 13" xfId="0"/>
    <cellStyle name="표준 13 14" xfId="0"/>
    <cellStyle name="표준 13 15" xfId="0"/>
    <cellStyle name="표준 13 16" xfId="0"/>
    <cellStyle name="표준 13 17" xfId="0"/>
    <cellStyle name="표준 13 18" xfId="0"/>
    <cellStyle name="표준 13 19" xfId="0"/>
    <cellStyle name="표준 13 2" xfId="0"/>
    <cellStyle name="표준 13 2 10" xfId="0"/>
    <cellStyle name="표준 13 2 11" xfId="0"/>
    <cellStyle name="표준 13 2 2" xfId="0"/>
    <cellStyle name="표준 13 2 2 10" xfId="0"/>
    <cellStyle name="표준 13 2 2 11" xfId="0"/>
    <cellStyle name="표준 13 2 2 2" xfId="0"/>
    <cellStyle name="표준 13 2 2 2 2" xfId="0"/>
    <cellStyle name="표준 13 2 2 2 2 2" xfId="0"/>
    <cellStyle name="표준 13 2 2 2 2 2 2" xfId="0"/>
    <cellStyle name="표준 13 2 2 2 2 2 2 2" xfId="0"/>
    <cellStyle name="표준 13 2 2 2 2 2 2 3" xfId="0"/>
    <cellStyle name="표준 13 2 2 2 2 2 3" xfId="0"/>
    <cellStyle name="표준 13 2 2 2 2 2 3 2" xfId="0"/>
    <cellStyle name="표준 13 2 2 2 2 2 4" xfId="0"/>
    <cellStyle name="표준 13 2 2 2 2 2 5" xfId="0"/>
    <cellStyle name="표준 13 2 2 2 2 3" xfId="0"/>
    <cellStyle name="표준 13 2 2 2 2 3 2" xfId="0"/>
    <cellStyle name="표준 13 2 2 2 2 3 3" xfId="0"/>
    <cellStyle name="표준 13 2 2 2 2 4" xfId="0"/>
    <cellStyle name="표준 13 2 2 2 2 4 2" xfId="0"/>
    <cellStyle name="표준 13 2 2 2 2 5" xfId="0"/>
    <cellStyle name="표준 13 2 2 2 2 6" xfId="0"/>
    <cellStyle name="표준 13 2 2 2 3" xfId="0"/>
    <cellStyle name="표준 13 2 2 2 3 2" xfId="0"/>
    <cellStyle name="표준 13 2 2 2 3 2 2" xfId="0"/>
    <cellStyle name="표준 13 2 2 2 3 2 3" xfId="0"/>
    <cellStyle name="표준 13 2 2 2 3 3" xfId="0"/>
    <cellStyle name="표준 13 2 2 2 3 3 2" xfId="0"/>
    <cellStyle name="표준 13 2 2 2 3 4" xfId="0"/>
    <cellStyle name="표준 13 2 2 2 3 5" xfId="0"/>
    <cellStyle name="표준 13 2 2 2 4" xfId="0"/>
    <cellStyle name="표준 13 2 2 2 4 2" xfId="0"/>
    <cellStyle name="표준 13 2 2 2 4 3" xfId="0"/>
    <cellStyle name="표준 13 2 2 2 5" xfId="0"/>
    <cellStyle name="표준 13 2 2 2 5 2" xfId="0"/>
    <cellStyle name="표준 13 2 2 2 6" xfId="0"/>
    <cellStyle name="표준 13 2 2 2 7" xfId="0"/>
    <cellStyle name="표준 13 2 2 3" xfId="0"/>
    <cellStyle name="표준 13 2 2 3 2" xfId="0"/>
    <cellStyle name="표준 13 2 2 3 2 2" xfId="0"/>
    <cellStyle name="표준 13 2 2 3 2 2 2" xfId="0"/>
    <cellStyle name="표준 13 2 2 3 2 2 3" xfId="0"/>
    <cellStyle name="표준 13 2 2 3 2 3" xfId="0"/>
    <cellStyle name="표준 13 2 2 3 2 3 2" xfId="0"/>
    <cellStyle name="표준 13 2 2 3 2 4" xfId="0"/>
    <cellStyle name="표준 13 2 2 3 2 5" xfId="0"/>
    <cellStyle name="표준 13 2 2 3 3" xfId="0"/>
    <cellStyle name="표준 13 2 2 3 3 2" xfId="0"/>
    <cellStyle name="표준 13 2 2 3 3 3" xfId="0"/>
    <cellStyle name="표준 13 2 2 3 4" xfId="0"/>
    <cellStyle name="표준 13 2 2 3 4 2" xfId="0"/>
    <cellStyle name="표준 13 2 2 3 5" xfId="0"/>
    <cellStyle name="표준 13 2 2 3 6" xfId="0"/>
    <cellStyle name="표준 13 2 2 4" xfId="0"/>
    <cellStyle name="표준 13 2 2 4 2" xfId="0"/>
    <cellStyle name="표준 13 2 2 4 2 2" xfId="0"/>
    <cellStyle name="표준 13 2 2 4 2 3" xfId="0"/>
    <cellStyle name="표준 13 2 2 4 3" xfId="0"/>
    <cellStyle name="표준 13 2 2 4 3 2" xfId="0"/>
    <cellStyle name="표준 13 2 2 4 4" xfId="0"/>
    <cellStyle name="표준 13 2 2 4 5" xfId="0"/>
    <cellStyle name="표준 13 2 2 5" xfId="0"/>
    <cellStyle name="표준 13 2 2 5 2" xfId="0"/>
    <cellStyle name="표준 13 2 2 5 3" xfId="0"/>
    <cellStyle name="표준 13 2 2 5 4" xfId="0"/>
    <cellStyle name="표준 13 2 2 6" xfId="0"/>
    <cellStyle name="표준 13 2 2 6 2" xfId="0"/>
    <cellStyle name="표준 13 2 2 6 3" xfId="0"/>
    <cellStyle name="표준 13 2 2 7" xfId="0"/>
    <cellStyle name="표준 13 2 2 8" xfId="0"/>
    <cellStyle name="표준 13 2 2 9" xfId="0"/>
    <cellStyle name="표준 13 2 3" xfId="0"/>
    <cellStyle name="표준 13 2 3 2" xfId="0"/>
    <cellStyle name="표준 13 2 3 2 2" xfId="0"/>
    <cellStyle name="표준 13 2 3 2 2 2" xfId="0"/>
    <cellStyle name="표준 13 2 3 2 2 2 2" xfId="0"/>
    <cellStyle name="표준 13 2 3 2 2 2 3" xfId="0"/>
    <cellStyle name="표준 13 2 3 2 2 3" xfId="0"/>
    <cellStyle name="표준 13 2 3 2 2 3 2" xfId="0"/>
    <cellStyle name="표준 13 2 3 2 2 4" xfId="0"/>
    <cellStyle name="표준 13 2 3 2 2 5" xfId="0"/>
    <cellStyle name="표준 13 2 3 2 3" xfId="0"/>
    <cellStyle name="표준 13 2 3 2 3 2" xfId="0"/>
    <cellStyle name="표준 13 2 3 2 3 3" xfId="0"/>
    <cellStyle name="표준 13 2 3 2 4" xfId="0"/>
    <cellStyle name="표준 13 2 3 2 4 2" xfId="0"/>
    <cellStyle name="표준 13 2 3 2 5" xfId="0"/>
    <cellStyle name="표준 13 2 3 2 6" xfId="0"/>
    <cellStyle name="표준 13 2 3 2 7" xfId="0"/>
    <cellStyle name="표준 13 2 3 3" xfId="0"/>
    <cellStyle name="표준 13 2 3 3 2" xfId="0"/>
    <cellStyle name="표준 13 2 3 3 2 2" xfId="0"/>
    <cellStyle name="표준 13 2 3 3 2 3" xfId="0"/>
    <cellStyle name="표준 13 2 3 3 3" xfId="0"/>
    <cellStyle name="표준 13 2 3 3 3 2" xfId="0"/>
    <cellStyle name="표준 13 2 3 3 4" xfId="0"/>
    <cellStyle name="표준 13 2 3 3 5" xfId="0"/>
    <cellStyle name="표준 13 2 3 3 6" xfId="0"/>
    <cellStyle name="표준 13 2 3 4" xfId="0"/>
    <cellStyle name="표준 13 2 3 4 2" xfId="0"/>
    <cellStyle name="표준 13 2 3 4 3" xfId="0"/>
    <cellStyle name="표준 13 2 3 5" xfId="0"/>
    <cellStyle name="표준 13 2 3 5 2" xfId="0"/>
    <cellStyle name="표준 13 2 3 6" xfId="0"/>
    <cellStyle name="표준 13 2 3 7" xfId="0"/>
    <cellStyle name="표준 13 2 3 8" xfId="0"/>
    <cellStyle name="표준 13 2 4" xfId="0"/>
    <cellStyle name="표준 13 2 4 2" xfId="0"/>
    <cellStyle name="표준 13 2 4 2 2" xfId="0"/>
    <cellStyle name="표준 13 2 4 2 2 2" xfId="0"/>
    <cellStyle name="표준 13 2 4 2 2 3" xfId="0"/>
    <cellStyle name="표준 13 2 4 2 3" xfId="0"/>
    <cellStyle name="표준 13 2 4 2 3 2" xfId="0"/>
    <cellStyle name="표준 13 2 4 2 4" xfId="0"/>
    <cellStyle name="표준 13 2 4 2 5" xfId="0"/>
    <cellStyle name="표준 13 2 4 3" xfId="0"/>
    <cellStyle name="표준 13 2 4 3 2" xfId="0"/>
    <cellStyle name="표준 13 2 4 3 3" xfId="0"/>
    <cellStyle name="표준 13 2 4 4" xfId="0"/>
    <cellStyle name="표준 13 2 4 4 2" xfId="0"/>
    <cellStyle name="표준 13 2 4 5" xfId="0"/>
    <cellStyle name="표준 13 2 4 6" xfId="0"/>
    <cellStyle name="표준 13 2 5" xfId="0"/>
    <cellStyle name="표준 13 2 5 2" xfId="0"/>
    <cellStyle name="표준 13 2 5 2 2" xfId="0"/>
    <cellStyle name="표준 13 2 5 2 3" xfId="0"/>
    <cellStyle name="표준 13 2 5 3" xfId="0"/>
    <cellStyle name="표준 13 2 5 3 2" xfId="0"/>
    <cellStyle name="표준 13 2 5 4" xfId="0"/>
    <cellStyle name="표준 13 2 5 5" xfId="0"/>
    <cellStyle name="표준 13 2 6" xfId="0"/>
    <cellStyle name="표준 13 2 6 2" xfId="0"/>
    <cellStyle name="표준 13 2 6 3" xfId="0"/>
    <cellStyle name="표준 13 2 6 4" xfId="0"/>
    <cellStyle name="표준 13 2 7" xfId="0"/>
    <cellStyle name="표준 13 2 7 2" xfId="0"/>
    <cellStyle name="표준 13 2 7 3" xfId="0"/>
    <cellStyle name="표준 13 2 8" xfId="0"/>
    <cellStyle name="표준 13 2 9" xfId="0"/>
    <cellStyle name="표준 13 20" xfId="0"/>
    <cellStyle name="표준 13 21" xfId="0"/>
    <cellStyle name="표준 13 22" xfId="0"/>
    <cellStyle name="표준 13 23" xfId="0"/>
    <cellStyle name="표준 13 24" xfId="0"/>
    <cellStyle name="표준 13 25" xfId="0"/>
    <cellStyle name="표준 13 26" xfId="0"/>
    <cellStyle name="표준 13 27" xfId="0"/>
    <cellStyle name="표준 13 28" xfId="0"/>
    <cellStyle name="표준 13 29" xfId="0"/>
    <cellStyle name="표준 13 3" xfId="0"/>
    <cellStyle name="표준 13 3 10" xfId="0"/>
    <cellStyle name="표준 13 3 2" xfId="0"/>
    <cellStyle name="표준 13 3 2 2" xfId="0"/>
    <cellStyle name="표준 13 3 2 2 2" xfId="0"/>
    <cellStyle name="표준 13 3 2 2 2 2" xfId="0"/>
    <cellStyle name="표준 13 3 2 2 2 2 2" xfId="0"/>
    <cellStyle name="표준 13 3 2 2 2 2 3" xfId="0"/>
    <cellStyle name="표준 13 3 2 2 2 3" xfId="0"/>
    <cellStyle name="표준 13 3 2 2 2 3 2" xfId="0"/>
    <cellStyle name="표준 13 3 2 2 2 4" xfId="0"/>
    <cellStyle name="표준 13 3 2 2 2 5" xfId="0"/>
    <cellStyle name="표준 13 3 2 2 3" xfId="0"/>
    <cellStyle name="표준 13 3 2 2 3 2" xfId="0"/>
    <cellStyle name="표준 13 3 2 2 3 3" xfId="0"/>
    <cellStyle name="표준 13 3 2 2 4" xfId="0"/>
    <cellStyle name="표준 13 3 2 2 4 2" xfId="0"/>
    <cellStyle name="표준 13 3 2 2 5" xfId="0"/>
    <cellStyle name="표준 13 3 2 2 6" xfId="0"/>
    <cellStyle name="표준 13 3 2 3" xfId="0"/>
    <cellStyle name="표준 13 3 2 3 2" xfId="0"/>
    <cellStyle name="표준 13 3 2 3 2 2" xfId="0"/>
    <cellStyle name="표준 13 3 2 3 2 3" xfId="0"/>
    <cellStyle name="표준 13 3 2 3 3" xfId="0"/>
    <cellStyle name="표준 13 3 2 3 3 2" xfId="0"/>
    <cellStyle name="표준 13 3 2 3 4" xfId="0"/>
    <cellStyle name="표준 13 3 2 3 5" xfId="0"/>
    <cellStyle name="표준 13 3 2 4" xfId="0"/>
    <cellStyle name="표준 13 3 2 4 2" xfId="0"/>
    <cellStyle name="표준 13 3 2 4 3" xfId="0"/>
    <cellStyle name="표준 13 3 2 5" xfId="0"/>
    <cellStyle name="표준 13 3 2 5 2" xfId="0"/>
    <cellStyle name="표준 13 3 2 6" xfId="0"/>
    <cellStyle name="표준 13 3 2 7" xfId="0"/>
    <cellStyle name="표준 13 3 2 8" xfId="0"/>
    <cellStyle name="표준 13 3 3" xfId="0"/>
    <cellStyle name="표준 13 3 3 2" xfId="0"/>
    <cellStyle name="표준 13 3 3 2 2" xfId="0"/>
    <cellStyle name="표준 13 3 3 2 2 2" xfId="0"/>
    <cellStyle name="표준 13 3 3 2 2 3" xfId="0"/>
    <cellStyle name="표준 13 3 3 2 3" xfId="0"/>
    <cellStyle name="표준 13 3 3 2 3 2" xfId="0"/>
    <cellStyle name="표준 13 3 3 2 4" xfId="0"/>
    <cellStyle name="표준 13 3 3 2 5" xfId="0"/>
    <cellStyle name="표준 13 3 3 3" xfId="0"/>
    <cellStyle name="표준 13 3 3 3 2" xfId="0"/>
    <cellStyle name="표준 13 3 3 3 3" xfId="0"/>
    <cellStyle name="표준 13 3 3 4" xfId="0"/>
    <cellStyle name="표준 13 3 3 4 2" xfId="0"/>
    <cellStyle name="표준 13 3 3 5" xfId="0"/>
    <cellStyle name="표준 13 3 3 6" xfId="0"/>
    <cellStyle name="표준 13 3 3 7" xfId="0"/>
    <cellStyle name="표준 13 3 4" xfId="0"/>
    <cellStyle name="표준 13 3 4 2" xfId="0"/>
    <cellStyle name="표준 13 3 4 2 2" xfId="0"/>
    <cellStyle name="표준 13 3 4 2 3" xfId="0"/>
    <cellStyle name="표준 13 3 4 3" xfId="0"/>
    <cellStyle name="표준 13 3 4 3 2" xfId="0"/>
    <cellStyle name="표준 13 3 4 4" xfId="0"/>
    <cellStyle name="표준 13 3 4 5" xfId="0"/>
    <cellStyle name="표준 13 3 5" xfId="0"/>
    <cellStyle name="표준 13 3 5 2" xfId="0"/>
    <cellStyle name="표준 13 3 5 3" xfId="0"/>
    <cellStyle name="표준 13 3 5 4" xfId="0"/>
    <cellStyle name="표준 13 3 6" xfId="0"/>
    <cellStyle name="표준 13 3 6 2" xfId="0"/>
    <cellStyle name="표준 13 3 6 3" xfId="0"/>
    <cellStyle name="표준 13 3 7" xfId="0"/>
    <cellStyle name="표준 13 3 8" xfId="0"/>
    <cellStyle name="표준 13 3 9" xfId="0"/>
    <cellStyle name="표준 13 4" xfId="0"/>
    <cellStyle name="표준 13 4 2" xfId="0"/>
    <cellStyle name="표준 13 4 2 2" xfId="0"/>
    <cellStyle name="표준 13 4 2 2 2" xfId="0"/>
    <cellStyle name="표준 13 4 2 2 2 2" xfId="0"/>
    <cellStyle name="표준 13 4 2 2 2 3" xfId="0"/>
    <cellStyle name="표준 13 4 2 2 3" xfId="0"/>
    <cellStyle name="표준 13 4 2 2 3 2" xfId="0"/>
    <cellStyle name="표준 13 4 2 2 4" xfId="0"/>
    <cellStyle name="표준 13 4 2 2 5" xfId="0"/>
    <cellStyle name="표준 13 4 2 3" xfId="0"/>
    <cellStyle name="표준 13 4 2 3 2" xfId="0"/>
    <cellStyle name="표준 13 4 2 3 3" xfId="0"/>
    <cellStyle name="표준 13 4 2 4" xfId="0"/>
    <cellStyle name="표준 13 4 2 4 2" xfId="0"/>
    <cellStyle name="표준 13 4 2 5" xfId="0"/>
    <cellStyle name="표준 13 4 2 6" xfId="0"/>
    <cellStyle name="표준 13 4 2 7" xfId="0"/>
    <cellStyle name="표준 13 4 3" xfId="0"/>
    <cellStyle name="표준 13 4 3 2" xfId="0"/>
    <cellStyle name="표준 13 4 3 2 2" xfId="0"/>
    <cellStyle name="표준 13 4 3 2 3" xfId="0"/>
    <cellStyle name="표준 13 4 3 3" xfId="0"/>
    <cellStyle name="표준 13 4 3 3 2" xfId="0"/>
    <cellStyle name="표준 13 4 3 4" xfId="0"/>
    <cellStyle name="표준 13 4 3 5" xfId="0"/>
    <cellStyle name="표준 13 4 3 6" xfId="0"/>
    <cellStyle name="표준 13 4 4" xfId="0"/>
    <cellStyle name="표준 13 4 4 2" xfId="0"/>
    <cellStyle name="표준 13 4 4 3" xfId="0"/>
    <cellStyle name="표준 13 4 4 4" xfId="0"/>
    <cellStyle name="표준 13 4 5" xfId="0"/>
    <cellStyle name="표준 13 4 5 2" xfId="0"/>
    <cellStyle name="표준 13 4 5 3" xfId="0"/>
    <cellStyle name="표준 13 4 6" xfId="0"/>
    <cellStyle name="표준 13 4 7" xfId="0"/>
    <cellStyle name="표준 13 4 8" xfId="0"/>
    <cellStyle name="표준 13 4 9" xfId="0"/>
    <cellStyle name="표준 13 5" xfId="0"/>
    <cellStyle name="표준 13 5 2" xfId="0"/>
    <cellStyle name="표준 13 5 2 2" xfId="0"/>
    <cellStyle name="표준 13 5 2 2 2" xfId="0"/>
    <cellStyle name="표준 13 5 2 2 2 2" xfId="0"/>
    <cellStyle name="표준 13 5 2 2 2 3" xfId="0"/>
    <cellStyle name="표준 13 5 2 2 3" xfId="0"/>
    <cellStyle name="표준 13 5 2 2 3 2" xfId="0"/>
    <cellStyle name="표준 13 5 2 2 4" xfId="0"/>
    <cellStyle name="표준 13 5 2 2 5" xfId="0"/>
    <cellStyle name="표준 13 5 2 3" xfId="0"/>
    <cellStyle name="표준 13 5 2 3 2" xfId="0"/>
    <cellStyle name="표준 13 5 2 3 3" xfId="0"/>
    <cellStyle name="표준 13 5 2 4" xfId="0"/>
    <cellStyle name="표준 13 5 2 4 2" xfId="0"/>
    <cellStyle name="표준 13 5 2 5" xfId="0"/>
    <cellStyle name="표준 13 5 2 6" xfId="0"/>
    <cellStyle name="표준 13 5 2 7" xfId="0"/>
    <cellStyle name="표준 13 5 3" xfId="0"/>
    <cellStyle name="표준 13 5 3 2" xfId="0"/>
    <cellStyle name="표준 13 5 3 2 2" xfId="0"/>
    <cellStyle name="표준 13 5 3 2 3" xfId="0"/>
    <cellStyle name="표준 13 5 3 3" xfId="0"/>
    <cellStyle name="표준 13 5 3 3 2" xfId="0"/>
    <cellStyle name="표준 13 5 3 4" xfId="0"/>
    <cellStyle name="표준 13 5 3 5" xfId="0"/>
    <cellStyle name="표준 13 5 4" xfId="0"/>
    <cellStyle name="표준 13 5 4 2" xfId="0"/>
    <cellStyle name="표준 13 5 4 3" xfId="0"/>
    <cellStyle name="표준 13 5 5" xfId="0"/>
    <cellStyle name="표준 13 5 5 2" xfId="0"/>
    <cellStyle name="표준 13 5 6" xfId="0"/>
    <cellStyle name="표준 13 5 7" xfId="0"/>
    <cellStyle name="표준 13 5 8" xfId="0"/>
    <cellStyle name="표준 13 6" xfId="0"/>
    <cellStyle name="표준 13 6 2" xfId="0"/>
    <cellStyle name="표준 13 6 2 2" xfId="0"/>
    <cellStyle name="표준 13 6 2 2 2" xfId="0"/>
    <cellStyle name="표준 13 6 2 2 3" xfId="0"/>
    <cellStyle name="표준 13 6 2 3" xfId="0"/>
    <cellStyle name="표준 13 6 2 3 2" xfId="0"/>
    <cellStyle name="표준 13 6 2 4" xfId="0"/>
    <cellStyle name="표준 13 6 2 5" xfId="0"/>
    <cellStyle name="표준 13 6 2 6" xfId="0"/>
    <cellStyle name="표준 13 6 3" xfId="0"/>
    <cellStyle name="표준 13 6 3 2" xfId="0"/>
    <cellStyle name="표준 13 6 3 3" xfId="0"/>
    <cellStyle name="표준 13 6 4" xfId="0"/>
    <cellStyle name="표준 13 6 4 2" xfId="0"/>
    <cellStyle name="표준 13 6 5" xfId="0"/>
    <cellStyle name="표준 13 6 6" xfId="0"/>
    <cellStyle name="표준 13 6 7" xfId="0"/>
    <cellStyle name="표준 13 7" xfId="0"/>
    <cellStyle name="표준 13 7 2" xfId="0"/>
    <cellStyle name="표준 13 7 2 2" xfId="0"/>
    <cellStyle name="표준 13 7 2 3" xfId="0"/>
    <cellStyle name="표준 13 7 3" xfId="0"/>
    <cellStyle name="표준 13 7 3 2" xfId="0"/>
    <cellStyle name="표준 13 7 4" xfId="0"/>
    <cellStyle name="표준 13 7 5" xfId="0"/>
    <cellStyle name="표준 13 7 6" xfId="0"/>
    <cellStyle name="표준 13 8" xfId="0"/>
    <cellStyle name="표준 13 8 2" xfId="0"/>
    <cellStyle name="표준 13 8 3" xfId="0"/>
    <cellStyle name="표준 13 8 4" xfId="0"/>
    <cellStyle name="표준 13 8 5" xfId="0"/>
    <cellStyle name="표준 13 9" xfId="0"/>
    <cellStyle name="표준 13 9 2" xfId="0"/>
    <cellStyle name="표준 13 9 3" xfId="0"/>
    <cellStyle name="표준 13 9 4" xfId="0"/>
    <cellStyle name="표준 130" xfId="0"/>
    <cellStyle name="표준 131" xfId="0"/>
    <cellStyle name="표준 132" xfId="0"/>
    <cellStyle name="표준 132 2" xfId="0"/>
    <cellStyle name="표준 133" xfId="0"/>
    <cellStyle name="표준 133 2" xfId="0"/>
    <cellStyle name="표준 134" xfId="0"/>
    <cellStyle name="표준 134 2" xfId="0"/>
    <cellStyle name="표준 135" xfId="0"/>
    <cellStyle name="표준 135 2" xfId="0"/>
    <cellStyle name="표준 136" xfId="0"/>
    <cellStyle name="표준 136 2" xfId="0"/>
    <cellStyle name="표준 137" xfId="0"/>
    <cellStyle name="표준 137 2" xfId="0"/>
    <cellStyle name="표준 138" xfId="0"/>
    <cellStyle name="표준 138 2" xfId="0"/>
    <cellStyle name="표준 139" xfId="0"/>
    <cellStyle name="표준 139 2" xfId="0"/>
    <cellStyle name="표준 13_6개년 결산자료(1)" xfId="0"/>
    <cellStyle name="표준 14" xfId="0"/>
    <cellStyle name="표준 14 10" xfId="0"/>
    <cellStyle name="표준 14 10 2" xfId="0"/>
    <cellStyle name="표준 14 11" xfId="0"/>
    <cellStyle name="표준 14 11 2" xfId="0"/>
    <cellStyle name="표준 14 12" xfId="0"/>
    <cellStyle name="표준 14 12 2" xfId="0"/>
    <cellStyle name="표준 14 13" xfId="0"/>
    <cellStyle name="표준 14 14" xfId="0"/>
    <cellStyle name="표준 14 15" xfId="0"/>
    <cellStyle name="표준 14 16" xfId="0"/>
    <cellStyle name="표준 14 17" xfId="0"/>
    <cellStyle name="표준 14 18" xfId="0"/>
    <cellStyle name="표준 14 19" xfId="0"/>
    <cellStyle name="표준 14 2" xfId="0"/>
    <cellStyle name="표준 14 2 10" xfId="0"/>
    <cellStyle name="표준 14 2 11" xfId="0"/>
    <cellStyle name="표준 14 2 2" xfId="0"/>
    <cellStyle name="표준 14 2 2 10" xfId="0"/>
    <cellStyle name="표준 14 2 2 2" xfId="0"/>
    <cellStyle name="표준 14 2 2 2 2" xfId="0"/>
    <cellStyle name="표준 14 2 2 2 2 2" xfId="0"/>
    <cellStyle name="표준 14 2 2 2 2 2 2" xfId="0"/>
    <cellStyle name="표준 14 2 2 2 2 2 2 2" xfId="0"/>
    <cellStyle name="표준 14 2 2 2 2 2 2 3" xfId="0"/>
    <cellStyle name="표준 14 2 2 2 2 2 3" xfId="0"/>
    <cellStyle name="표준 14 2 2 2 2 2 3 2" xfId="0"/>
    <cellStyle name="표준 14 2 2 2 2 2 4" xfId="0"/>
    <cellStyle name="표준 14 2 2 2 2 2 5" xfId="0"/>
    <cellStyle name="표준 14 2 2 2 2 3" xfId="0"/>
    <cellStyle name="표준 14 2 2 2 2 3 2" xfId="0"/>
    <cellStyle name="표준 14 2 2 2 2 3 3" xfId="0"/>
    <cellStyle name="표준 14 2 2 2 2 4" xfId="0"/>
    <cellStyle name="표준 14 2 2 2 2 4 2" xfId="0"/>
    <cellStyle name="표준 14 2 2 2 2 5" xfId="0"/>
    <cellStyle name="표준 14 2 2 2 2 6" xfId="0"/>
    <cellStyle name="표준 14 2 2 2 3" xfId="0"/>
    <cellStyle name="표준 14 2 2 2 3 2" xfId="0"/>
    <cellStyle name="표준 14 2 2 2 3 2 2" xfId="0"/>
    <cellStyle name="표준 14 2 2 2 3 2 3" xfId="0"/>
    <cellStyle name="표준 14 2 2 2 3 3" xfId="0"/>
    <cellStyle name="표준 14 2 2 2 3 3 2" xfId="0"/>
    <cellStyle name="표준 14 2 2 2 3 4" xfId="0"/>
    <cellStyle name="표준 14 2 2 2 3 5" xfId="0"/>
    <cellStyle name="표준 14 2 2 2 4" xfId="0"/>
    <cellStyle name="표준 14 2 2 2 4 2" xfId="0"/>
    <cellStyle name="표준 14 2 2 2 4 3" xfId="0"/>
    <cellStyle name="표준 14 2 2 2 5" xfId="0"/>
    <cellStyle name="표준 14 2 2 2 5 2" xfId="0"/>
    <cellStyle name="표준 14 2 2 2 6" xfId="0"/>
    <cellStyle name="표준 14 2 2 2 7" xfId="0"/>
    <cellStyle name="표준 14 2 2 2 8" xfId="0"/>
    <cellStyle name="표준 14 2 2 3" xfId="0"/>
    <cellStyle name="표준 14 2 2 3 2" xfId="0"/>
    <cellStyle name="표준 14 2 2 3 2 2" xfId="0"/>
    <cellStyle name="표준 14 2 2 3 2 2 2" xfId="0"/>
    <cellStyle name="표준 14 2 2 3 2 2 3" xfId="0"/>
    <cellStyle name="표준 14 2 2 3 2 3" xfId="0"/>
    <cellStyle name="표준 14 2 2 3 2 3 2" xfId="0"/>
    <cellStyle name="표준 14 2 2 3 2 4" xfId="0"/>
    <cellStyle name="표준 14 2 2 3 2 5" xfId="0"/>
    <cellStyle name="표준 14 2 2 3 3" xfId="0"/>
    <cellStyle name="표준 14 2 2 3 3 2" xfId="0"/>
    <cellStyle name="표준 14 2 2 3 3 3" xfId="0"/>
    <cellStyle name="표준 14 2 2 3 4" xfId="0"/>
    <cellStyle name="표준 14 2 2 3 4 2" xfId="0"/>
    <cellStyle name="표준 14 2 2 3 5" xfId="0"/>
    <cellStyle name="표준 14 2 2 3 6" xfId="0"/>
    <cellStyle name="표준 14 2 2 4" xfId="0"/>
    <cellStyle name="표준 14 2 2 4 2" xfId="0"/>
    <cellStyle name="표준 14 2 2 4 2 2" xfId="0"/>
    <cellStyle name="표준 14 2 2 4 2 3" xfId="0"/>
    <cellStyle name="표준 14 2 2 4 3" xfId="0"/>
    <cellStyle name="표준 14 2 2 4 3 2" xfId="0"/>
    <cellStyle name="표준 14 2 2 4 4" xfId="0"/>
    <cellStyle name="표준 14 2 2 4 5" xfId="0"/>
    <cellStyle name="표준 14 2 2 5" xfId="0"/>
    <cellStyle name="표준 14 2 2 5 2" xfId="0"/>
    <cellStyle name="표준 14 2 2 5 3" xfId="0"/>
    <cellStyle name="표준 14 2 2 5 4" xfId="0"/>
    <cellStyle name="표준 14 2 2 6" xfId="0"/>
    <cellStyle name="표준 14 2 2 6 2" xfId="0"/>
    <cellStyle name="표준 14 2 2 6 3" xfId="0"/>
    <cellStyle name="표준 14 2 2 7" xfId="0"/>
    <cellStyle name="표준 14 2 2 8" xfId="0"/>
    <cellStyle name="표준 14 2 2 9" xfId="0"/>
    <cellStyle name="표준 14 2 3" xfId="0"/>
    <cellStyle name="표준 14 2 3 2" xfId="0"/>
    <cellStyle name="표준 14 2 3 2 2" xfId="0"/>
    <cellStyle name="표준 14 2 3 2 2 2" xfId="0"/>
    <cellStyle name="표준 14 2 3 2 2 2 2" xfId="0"/>
    <cellStyle name="표준 14 2 3 2 2 2 3" xfId="0"/>
    <cellStyle name="표준 14 2 3 2 2 3" xfId="0"/>
    <cellStyle name="표준 14 2 3 2 2 3 2" xfId="0"/>
    <cellStyle name="표준 14 2 3 2 2 4" xfId="0"/>
    <cellStyle name="표준 14 2 3 2 2 5" xfId="0"/>
    <cellStyle name="표준 14 2 3 2 3" xfId="0"/>
    <cellStyle name="표준 14 2 3 2 3 2" xfId="0"/>
    <cellStyle name="표준 14 2 3 2 3 3" xfId="0"/>
    <cellStyle name="표준 14 2 3 2 4" xfId="0"/>
    <cellStyle name="표준 14 2 3 2 4 2" xfId="0"/>
    <cellStyle name="표준 14 2 3 2 5" xfId="0"/>
    <cellStyle name="표준 14 2 3 2 6" xfId="0"/>
    <cellStyle name="표준 14 2 3 3" xfId="0"/>
    <cellStyle name="표준 14 2 3 3 2" xfId="0"/>
    <cellStyle name="표준 14 2 3 3 2 2" xfId="0"/>
    <cellStyle name="표준 14 2 3 3 2 3" xfId="0"/>
    <cellStyle name="표준 14 2 3 3 3" xfId="0"/>
    <cellStyle name="표준 14 2 3 3 3 2" xfId="0"/>
    <cellStyle name="표준 14 2 3 3 4" xfId="0"/>
    <cellStyle name="표준 14 2 3 3 5" xfId="0"/>
    <cellStyle name="표준 14 2 3 4" xfId="0"/>
    <cellStyle name="표준 14 2 3 4 2" xfId="0"/>
    <cellStyle name="표준 14 2 3 4 3" xfId="0"/>
    <cellStyle name="표준 14 2 3 5" xfId="0"/>
    <cellStyle name="표준 14 2 3 5 2" xfId="0"/>
    <cellStyle name="표준 14 2 3 6" xfId="0"/>
    <cellStyle name="표준 14 2 3 7" xfId="0"/>
    <cellStyle name="표준 14 2 3 8" xfId="0"/>
    <cellStyle name="표준 14 2 4" xfId="0"/>
    <cellStyle name="표준 14 2 4 2" xfId="0"/>
    <cellStyle name="표준 14 2 4 2 2" xfId="0"/>
    <cellStyle name="표준 14 2 4 2 2 2" xfId="0"/>
    <cellStyle name="표준 14 2 4 2 2 3" xfId="0"/>
    <cellStyle name="표준 14 2 4 2 3" xfId="0"/>
    <cellStyle name="표준 14 2 4 2 3 2" xfId="0"/>
    <cellStyle name="표준 14 2 4 2 4" xfId="0"/>
    <cellStyle name="표준 14 2 4 2 5" xfId="0"/>
    <cellStyle name="표준 14 2 4 3" xfId="0"/>
    <cellStyle name="표준 14 2 4 3 2" xfId="0"/>
    <cellStyle name="표준 14 2 4 3 3" xfId="0"/>
    <cellStyle name="표준 14 2 4 4" xfId="0"/>
    <cellStyle name="표준 14 2 4 4 2" xfId="0"/>
    <cellStyle name="표준 14 2 4 5" xfId="0"/>
    <cellStyle name="표준 14 2 4 6" xfId="0"/>
    <cellStyle name="표준 14 2 5" xfId="0"/>
    <cellStyle name="표준 14 2 5 2" xfId="0"/>
    <cellStyle name="표준 14 2 5 2 2" xfId="0"/>
    <cellStyle name="표준 14 2 5 2 3" xfId="0"/>
    <cellStyle name="표준 14 2 5 3" xfId="0"/>
    <cellStyle name="표준 14 2 5 3 2" xfId="0"/>
    <cellStyle name="표준 14 2 5 4" xfId="0"/>
    <cellStyle name="표준 14 2 5 5" xfId="0"/>
    <cellStyle name="표준 14 2 6" xfId="0"/>
    <cellStyle name="표준 14 2 6 2" xfId="0"/>
    <cellStyle name="표준 14 2 6 3" xfId="0"/>
    <cellStyle name="표준 14 2 6 4" xfId="0"/>
    <cellStyle name="표준 14 2 7" xfId="0"/>
    <cellStyle name="표준 14 2 7 2" xfId="0"/>
    <cellStyle name="표준 14 2 7 3" xfId="0"/>
    <cellStyle name="표준 14 2 8" xfId="0"/>
    <cellStyle name="표준 14 2 9" xfId="0"/>
    <cellStyle name="표준 14 20" xfId="0"/>
    <cellStyle name="표준 14 21" xfId="0"/>
    <cellStyle name="표준 14 22" xfId="0"/>
    <cellStyle name="표준 14 23" xfId="0"/>
    <cellStyle name="표준 14 24" xfId="0"/>
    <cellStyle name="표준 14 25" xfId="0"/>
    <cellStyle name="표준 14 26" xfId="0"/>
    <cellStyle name="표준 14 27" xfId="0"/>
    <cellStyle name="표준 14 28" xfId="0"/>
    <cellStyle name="표준 14 3" xfId="0"/>
    <cellStyle name="표준 14 3 10" xfId="0"/>
    <cellStyle name="표준 14 3 2" xfId="0"/>
    <cellStyle name="표준 14 3 2 2" xfId="0"/>
    <cellStyle name="표준 14 3 2 2 2" xfId="0"/>
    <cellStyle name="표준 14 3 2 2 2 2" xfId="0"/>
    <cellStyle name="표준 14 3 2 2 2 2 2" xfId="0"/>
    <cellStyle name="표준 14 3 2 2 2 2 3" xfId="0"/>
    <cellStyle name="표준 14 3 2 2 2 3" xfId="0"/>
    <cellStyle name="표준 14 3 2 2 2 3 2" xfId="0"/>
    <cellStyle name="표준 14 3 2 2 2 4" xfId="0"/>
    <cellStyle name="표준 14 3 2 2 2 5" xfId="0"/>
    <cellStyle name="표준 14 3 2 2 3" xfId="0"/>
    <cellStyle name="표준 14 3 2 2 3 2" xfId="0"/>
    <cellStyle name="표준 14 3 2 2 3 3" xfId="0"/>
    <cellStyle name="표준 14 3 2 2 4" xfId="0"/>
    <cellStyle name="표준 14 3 2 2 4 2" xfId="0"/>
    <cellStyle name="표준 14 3 2 2 5" xfId="0"/>
    <cellStyle name="표준 14 3 2 2 6" xfId="0"/>
    <cellStyle name="표준 14 3 2 3" xfId="0"/>
    <cellStyle name="표준 14 3 2 3 2" xfId="0"/>
    <cellStyle name="표준 14 3 2 3 2 2" xfId="0"/>
    <cellStyle name="표준 14 3 2 3 2 3" xfId="0"/>
    <cellStyle name="표준 14 3 2 3 3" xfId="0"/>
    <cellStyle name="표준 14 3 2 3 3 2" xfId="0"/>
    <cellStyle name="표준 14 3 2 3 4" xfId="0"/>
    <cellStyle name="표준 14 3 2 3 5" xfId="0"/>
    <cellStyle name="표준 14 3 2 4" xfId="0"/>
    <cellStyle name="표준 14 3 2 4 2" xfId="0"/>
    <cellStyle name="표준 14 3 2 4 3" xfId="0"/>
    <cellStyle name="표준 14 3 2 5" xfId="0"/>
    <cellStyle name="표준 14 3 2 5 2" xfId="0"/>
    <cellStyle name="표준 14 3 2 6" xfId="0"/>
    <cellStyle name="표준 14 3 2 7" xfId="0"/>
    <cellStyle name="표준 14 3 2 8" xfId="0"/>
    <cellStyle name="표준 14 3 3" xfId="0"/>
    <cellStyle name="표준 14 3 3 2" xfId="0"/>
    <cellStyle name="표준 14 3 3 2 2" xfId="0"/>
    <cellStyle name="표준 14 3 3 2 2 2" xfId="0"/>
    <cellStyle name="표준 14 3 3 2 2 3" xfId="0"/>
    <cellStyle name="표준 14 3 3 2 3" xfId="0"/>
    <cellStyle name="표준 14 3 3 2 3 2" xfId="0"/>
    <cellStyle name="표준 14 3 3 2 4" xfId="0"/>
    <cellStyle name="표준 14 3 3 2 5" xfId="0"/>
    <cellStyle name="표준 14 3 3 3" xfId="0"/>
    <cellStyle name="표준 14 3 3 3 2" xfId="0"/>
    <cellStyle name="표준 14 3 3 3 3" xfId="0"/>
    <cellStyle name="표준 14 3 3 4" xfId="0"/>
    <cellStyle name="표준 14 3 3 4 2" xfId="0"/>
    <cellStyle name="표준 14 3 3 5" xfId="0"/>
    <cellStyle name="표준 14 3 3 6" xfId="0"/>
    <cellStyle name="표준 14 3 3 7" xfId="0"/>
    <cellStyle name="표준 14 3 4" xfId="0"/>
    <cellStyle name="표준 14 3 4 2" xfId="0"/>
    <cellStyle name="표준 14 3 4 2 2" xfId="0"/>
    <cellStyle name="표준 14 3 4 2 3" xfId="0"/>
    <cellStyle name="표준 14 3 4 3" xfId="0"/>
    <cellStyle name="표준 14 3 4 3 2" xfId="0"/>
    <cellStyle name="표준 14 3 4 4" xfId="0"/>
    <cellStyle name="표준 14 3 4 5" xfId="0"/>
    <cellStyle name="표준 14 3 5" xfId="0"/>
    <cellStyle name="표준 14 3 5 2" xfId="0"/>
    <cellStyle name="표준 14 3 5 3" xfId="0"/>
    <cellStyle name="표준 14 3 5 4" xfId="0"/>
    <cellStyle name="표준 14 3 6" xfId="0"/>
    <cellStyle name="표준 14 3 6 2" xfId="0"/>
    <cellStyle name="표준 14 3 6 3" xfId="0"/>
    <cellStyle name="표준 14 3 7" xfId="0"/>
    <cellStyle name="표준 14 3 8" xfId="0"/>
    <cellStyle name="표준 14 3 9" xfId="0"/>
    <cellStyle name="표준 14 4" xfId="0"/>
    <cellStyle name="표준 14 4 2" xfId="0"/>
    <cellStyle name="표준 14 4 2 2" xfId="0"/>
    <cellStyle name="표준 14 4 2 2 2" xfId="0"/>
    <cellStyle name="표준 14 4 2 2 2 2" xfId="0"/>
    <cellStyle name="표준 14 4 2 2 2 3" xfId="0"/>
    <cellStyle name="표준 14 4 2 2 3" xfId="0"/>
    <cellStyle name="표준 14 4 2 2 3 2" xfId="0"/>
    <cellStyle name="표준 14 4 2 2 4" xfId="0"/>
    <cellStyle name="표준 14 4 2 2 5" xfId="0"/>
    <cellStyle name="표준 14 4 2 3" xfId="0"/>
    <cellStyle name="표준 14 4 2 3 2" xfId="0"/>
    <cellStyle name="표준 14 4 2 3 3" xfId="0"/>
    <cellStyle name="표준 14 4 2 4" xfId="0"/>
    <cellStyle name="표준 14 4 2 4 2" xfId="0"/>
    <cellStyle name="표준 14 4 2 5" xfId="0"/>
    <cellStyle name="표준 14 4 2 6" xfId="0"/>
    <cellStyle name="표준 14 4 2 7" xfId="0"/>
    <cellStyle name="표준 14 4 3" xfId="0"/>
    <cellStyle name="표준 14 4 3 2" xfId="0"/>
    <cellStyle name="표준 14 4 3 2 2" xfId="0"/>
    <cellStyle name="표준 14 4 3 2 3" xfId="0"/>
    <cellStyle name="표준 14 4 3 3" xfId="0"/>
    <cellStyle name="표준 14 4 3 3 2" xfId="0"/>
    <cellStyle name="표준 14 4 3 4" xfId="0"/>
    <cellStyle name="표준 14 4 3 5" xfId="0"/>
    <cellStyle name="표준 14 4 4" xfId="0"/>
    <cellStyle name="표준 14 4 4 2" xfId="0"/>
    <cellStyle name="표준 14 4 4 3" xfId="0"/>
    <cellStyle name="표준 14 4 4 4" xfId="0"/>
    <cellStyle name="표준 14 4 5" xfId="0"/>
    <cellStyle name="표준 14 4 5 2" xfId="0"/>
    <cellStyle name="표준 14 4 5 3" xfId="0"/>
    <cellStyle name="표준 14 4 6" xfId="0"/>
    <cellStyle name="표준 14 4 7" xfId="0"/>
    <cellStyle name="표준 14 4 8" xfId="0"/>
    <cellStyle name="표준 14 4 9" xfId="0"/>
    <cellStyle name="표준 14 5" xfId="0"/>
    <cellStyle name="표준 14 5 2" xfId="0"/>
    <cellStyle name="표준 14 5 2 2" xfId="0"/>
    <cellStyle name="표준 14 5 2 2 2" xfId="0"/>
    <cellStyle name="표준 14 5 2 2 2 2" xfId="0"/>
    <cellStyle name="표준 14 5 2 2 2 3" xfId="0"/>
    <cellStyle name="표준 14 5 2 2 3" xfId="0"/>
    <cellStyle name="표준 14 5 2 2 3 2" xfId="0"/>
    <cellStyle name="표준 14 5 2 2 4" xfId="0"/>
    <cellStyle name="표준 14 5 2 2 5" xfId="0"/>
    <cellStyle name="표준 14 5 2 3" xfId="0"/>
    <cellStyle name="표준 14 5 2 3 2" xfId="0"/>
    <cellStyle name="표준 14 5 2 3 3" xfId="0"/>
    <cellStyle name="표준 14 5 2 4" xfId="0"/>
    <cellStyle name="표준 14 5 2 4 2" xfId="0"/>
    <cellStyle name="표준 14 5 2 5" xfId="0"/>
    <cellStyle name="표준 14 5 2 6" xfId="0"/>
    <cellStyle name="표준 14 5 2 7" xfId="0"/>
    <cellStyle name="표준 14 5 3" xfId="0"/>
    <cellStyle name="표준 14 5 3 2" xfId="0"/>
    <cellStyle name="표준 14 5 3 2 2" xfId="0"/>
    <cellStyle name="표준 14 5 3 2 3" xfId="0"/>
    <cellStyle name="표준 14 5 3 3" xfId="0"/>
    <cellStyle name="표준 14 5 3 3 2" xfId="0"/>
    <cellStyle name="표준 14 5 3 4" xfId="0"/>
    <cellStyle name="표준 14 5 3 5" xfId="0"/>
    <cellStyle name="표준 14 5 4" xfId="0"/>
    <cellStyle name="표준 14 5 4 2" xfId="0"/>
    <cellStyle name="표준 14 5 4 3" xfId="0"/>
    <cellStyle name="표준 14 5 5" xfId="0"/>
    <cellStyle name="표준 14 5 5 2" xfId="0"/>
    <cellStyle name="표준 14 5 6" xfId="0"/>
    <cellStyle name="표준 14 5 7" xfId="0"/>
    <cellStyle name="표준 14 5 8" xfId="0"/>
    <cellStyle name="표준 14 6" xfId="0"/>
    <cellStyle name="표준 14 6 2" xfId="0"/>
    <cellStyle name="표준 14 6 2 2" xfId="0"/>
    <cellStyle name="표준 14 6 2 2 2" xfId="0"/>
    <cellStyle name="표준 14 6 2 2 3" xfId="0"/>
    <cellStyle name="표준 14 6 2 3" xfId="0"/>
    <cellStyle name="표준 14 6 2 3 2" xfId="0"/>
    <cellStyle name="표준 14 6 2 4" xfId="0"/>
    <cellStyle name="표준 14 6 2 5" xfId="0"/>
    <cellStyle name="표준 14 6 2 6" xfId="0"/>
    <cellStyle name="표준 14 6 3" xfId="0"/>
    <cellStyle name="표준 14 6 3 2" xfId="0"/>
    <cellStyle name="표준 14 6 3 3" xfId="0"/>
    <cellStyle name="표준 14 6 4" xfId="0"/>
    <cellStyle name="표준 14 6 4 2" xfId="0"/>
    <cellStyle name="표준 14 6 5" xfId="0"/>
    <cellStyle name="표준 14 6 6" xfId="0"/>
    <cellStyle name="표준 14 6 7" xfId="0"/>
    <cellStyle name="표준 14 7" xfId="0"/>
    <cellStyle name="표준 14 7 2" xfId="0"/>
    <cellStyle name="표준 14 7 2 2" xfId="0"/>
    <cellStyle name="표준 14 7 2 3" xfId="0"/>
    <cellStyle name="표준 14 7 3" xfId="0"/>
    <cellStyle name="표준 14 7 3 2" xfId="0"/>
    <cellStyle name="표준 14 7 4" xfId="0"/>
    <cellStyle name="표준 14 7 5" xfId="0"/>
    <cellStyle name="표준 14 7 6" xfId="0"/>
    <cellStyle name="표준 14 8" xfId="0"/>
    <cellStyle name="표준 14 8 2" xfId="0"/>
    <cellStyle name="표준 14 8 3" xfId="0"/>
    <cellStyle name="표준 14 8 4" xfId="0"/>
    <cellStyle name="표준 14 8 5" xfId="0"/>
    <cellStyle name="표준 14 9" xfId="0"/>
    <cellStyle name="표준 14 9 2" xfId="0"/>
    <cellStyle name="표준 14 9 3" xfId="0"/>
    <cellStyle name="표준 14 9 4" xfId="0"/>
    <cellStyle name="표준 140" xfId="0"/>
    <cellStyle name="표준 140 2" xfId="0"/>
    <cellStyle name="표준 141" xfId="0"/>
    <cellStyle name="표준 141 2" xfId="0"/>
    <cellStyle name="표준 142" xfId="0"/>
    <cellStyle name="표준 142 2" xfId="0"/>
    <cellStyle name="표준 143" xfId="0"/>
    <cellStyle name="표준 143 2" xfId="0"/>
    <cellStyle name="표준 143 2 10" xfId="0"/>
    <cellStyle name="표준 143 2 11" xfId="0"/>
    <cellStyle name="표준 143 2 2" xfId="0"/>
    <cellStyle name="표준 143 2 2 2" xfId="0"/>
    <cellStyle name="표준 143 2 2 3" xfId="0"/>
    <cellStyle name="표준 143 2 2 4" xfId="0"/>
    <cellStyle name="표준 143 2 2 5" xfId="0"/>
    <cellStyle name="표준 143 2 2 6" xfId="0"/>
    <cellStyle name="표준 143 2 3" xfId="0"/>
    <cellStyle name="표준 143 2 3 2" xfId="0"/>
    <cellStyle name="표준 143 2 3 3" xfId="0"/>
    <cellStyle name="표준 143 2 3 4" xfId="0"/>
    <cellStyle name="표준 143 2 3 5" xfId="0"/>
    <cellStyle name="표준 143 2 3 6" xfId="0"/>
    <cellStyle name="표준 143 2 4" xfId="0"/>
    <cellStyle name="표준 143 2 4 2" xfId="0"/>
    <cellStyle name="표준 143 2 4 3" xfId="0"/>
    <cellStyle name="표준 143 2 4 4" xfId="0"/>
    <cellStyle name="표준 143 2 4 5" xfId="0"/>
    <cellStyle name="표준 143 2 4 6" xfId="0"/>
    <cellStyle name="표준 143 2 5" xfId="0"/>
    <cellStyle name="표준 143 2 5 2" xfId="0"/>
    <cellStyle name="표준 143 2 5 3" xfId="0"/>
    <cellStyle name="표준 143 2 5 4" xfId="0"/>
    <cellStyle name="표준 143 2 5 5" xfId="0"/>
    <cellStyle name="표준 143 2 5 6" xfId="0"/>
    <cellStyle name="표준 143 2 6" xfId="0"/>
    <cellStyle name="표준 143 2 7" xfId="0"/>
    <cellStyle name="표준 143 2 8" xfId="0"/>
    <cellStyle name="표준 143 2 9" xfId="0"/>
    <cellStyle name="표준 143 2_Sheet2" xfId="0"/>
    <cellStyle name="표준 143 3" xfId="0"/>
    <cellStyle name="표준 143 3 10" xfId="0"/>
    <cellStyle name="표준 143 3 2" xfId="0"/>
    <cellStyle name="표준 143 3 2 2" xfId="0"/>
    <cellStyle name="표준 143 3 2 3" xfId="0"/>
    <cellStyle name="표준 143 3 2 4" xfId="0"/>
    <cellStyle name="표준 143 3 2 5" xfId="0"/>
    <cellStyle name="표준 143 3 2 6" xfId="0"/>
    <cellStyle name="표준 143 3 3" xfId="0"/>
    <cellStyle name="표준 143 3 3 2" xfId="0"/>
    <cellStyle name="표준 143 3 3 3" xfId="0"/>
    <cellStyle name="표준 143 3 3 4" xfId="0"/>
    <cellStyle name="표준 143 3 3 5" xfId="0"/>
    <cellStyle name="표준 143 3 3 6" xfId="0"/>
    <cellStyle name="표준 143 3 4" xfId="0"/>
    <cellStyle name="표준 143 3 4 2" xfId="0"/>
    <cellStyle name="표준 143 3 4 3" xfId="0"/>
    <cellStyle name="표준 143 3 4 4" xfId="0"/>
    <cellStyle name="표준 143 3 4 5" xfId="0"/>
    <cellStyle name="표준 143 3 4 6" xfId="0"/>
    <cellStyle name="표준 143 3 5" xfId="0"/>
    <cellStyle name="표준 143 3 5 2" xfId="0"/>
    <cellStyle name="표준 143 3 5 3" xfId="0"/>
    <cellStyle name="표준 143 3 5 4" xfId="0"/>
    <cellStyle name="표준 143 3 5 5" xfId="0"/>
    <cellStyle name="표준 143 3 5 6" xfId="0"/>
    <cellStyle name="표준 143 3 6" xfId="0"/>
    <cellStyle name="표준 143 3 7" xfId="0"/>
    <cellStyle name="표준 143 3 8" xfId="0"/>
    <cellStyle name="표준 143 3 9" xfId="0"/>
    <cellStyle name="표준 143 3_Sheet2" xfId="0"/>
    <cellStyle name="표준 143 4" xfId="0"/>
    <cellStyle name="표준 143 4 10" xfId="0"/>
    <cellStyle name="표준 143 4 2" xfId="0"/>
    <cellStyle name="표준 143 4 2 2" xfId="0"/>
    <cellStyle name="표준 143 4 2 3" xfId="0"/>
    <cellStyle name="표준 143 4 2 4" xfId="0"/>
    <cellStyle name="표준 143 4 2 5" xfId="0"/>
    <cellStyle name="표준 143 4 2 6" xfId="0"/>
    <cellStyle name="표준 143 4 3" xfId="0"/>
    <cellStyle name="표준 143 4 3 2" xfId="0"/>
    <cellStyle name="표준 143 4 3 3" xfId="0"/>
    <cellStyle name="표준 143 4 3 4" xfId="0"/>
    <cellStyle name="표준 143 4 3 5" xfId="0"/>
    <cellStyle name="표준 143 4 3 6" xfId="0"/>
    <cellStyle name="표준 143 4 4" xfId="0"/>
    <cellStyle name="표준 143 4 4 2" xfId="0"/>
    <cellStyle name="표준 143 4 4 3" xfId="0"/>
    <cellStyle name="표준 143 4 4 4" xfId="0"/>
    <cellStyle name="표준 143 4 4 5" xfId="0"/>
    <cellStyle name="표준 143 4 4 6" xfId="0"/>
    <cellStyle name="표준 143 4 5" xfId="0"/>
    <cellStyle name="표준 143 4 5 2" xfId="0"/>
    <cellStyle name="표준 143 4 5 3" xfId="0"/>
    <cellStyle name="표준 143 4 5 4" xfId="0"/>
    <cellStyle name="표준 143 4 5 5" xfId="0"/>
    <cellStyle name="표준 143 4 5 6" xfId="0"/>
    <cellStyle name="표준 143 4 6" xfId="0"/>
    <cellStyle name="표준 143 4 7" xfId="0"/>
    <cellStyle name="표준 143 4 8" xfId="0"/>
    <cellStyle name="표준 143 4 9" xfId="0"/>
    <cellStyle name="표준 143 4_Sheet2" xfId="0"/>
    <cellStyle name="표준 144" xfId="0"/>
    <cellStyle name="표준 144 2" xfId="0"/>
    <cellStyle name="표준 144 2 10" xfId="0"/>
    <cellStyle name="표준 144 2 11" xfId="0"/>
    <cellStyle name="표준 144 2 2" xfId="0"/>
    <cellStyle name="표준 144 2 2 2" xfId="0"/>
    <cellStyle name="표준 144 2 2 3" xfId="0"/>
    <cellStyle name="표준 144 2 2 4" xfId="0"/>
    <cellStyle name="표준 144 2 2 5" xfId="0"/>
    <cellStyle name="표준 144 2 2 6" xfId="0"/>
    <cellStyle name="표준 144 2 3" xfId="0"/>
    <cellStyle name="표준 144 2 3 2" xfId="0"/>
    <cellStyle name="표준 144 2 3 3" xfId="0"/>
    <cellStyle name="표준 144 2 3 4" xfId="0"/>
    <cellStyle name="표준 144 2 3 5" xfId="0"/>
    <cellStyle name="표준 144 2 3 6" xfId="0"/>
    <cellStyle name="표준 144 2 4" xfId="0"/>
    <cellStyle name="표준 144 2 4 2" xfId="0"/>
    <cellStyle name="표준 144 2 4 3" xfId="0"/>
    <cellStyle name="표준 144 2 4 4" xfId="0"/>
    <cellStyle name="표준 144 2 4 5" xfId="0"/>
    <cellStyle name="표준 144 2 4 6" xfId="0"/>
    <cellStyle name="표준 144 2 5" xfId="0"/>
    <cellStyle name="표준 144 2 5 2" xfId="0"/>
    <cellStyle name="표준 144 2 5 3" xfId="0"/>
    <cellStyle name="표준 144 2 5 4" xfId="0"/>
    <cellStyle name="표준 144 2 5 5" xfId="0"/>
    <cellStyle name="표준 144 2 5 6" xfId="0"/>
    <cellStyle name="표준 144 2 6" xfId="0"/>
    <cellStyle name="표준 144 2 7" xfId="0"/>
    <cellStyle name="표준 144 2 8" xfId="0"/>
    <cellStyle name="표준 144 2 9" xfId="0"/>
    <cellStyle name="표준 144 2_Sheet2" xfId="0"/>
    <cellStyle name="표준 144 3" xfId="0"/>
    <cellStyle name="표준 144 3 10" xfId="0"/>
    <cellStyle name="표준 144 3 2" xfId="0"/>
    <cellStyle name="표준 144 3 2 2" xfId="0"/>
    <cellStyle name="표준 144 3 2 3" xfId="0"/>
    <cellStyle name="표준 144 3 2 4" xfId="0"/>
    <cellStyle name="표준 144 3 2 5" xfId="0"/>
    <cellStyle name="표준 144 3 2 6" xfId="0"/>
    <cellStyle name="표준 144 3 3" xfId="0"/>
    <cellStyle name="표준 144 3 3 2" xfId="0"/>
    <cellStyle name="표준 144 3 3 3" xfId="0"/>
    <cellStyle name="표준 144 3 3 4" xfId="0"/>
    <cellStyle name="표준 144 3 3 5" xfId="0"/>
    <cellStyle name="표준 144 3 3 6" xfId="0"/>
    <cellStyle name="표준 144 3 4" xfId="0"/>
    <cellStyle name="표준 144 3 4 2" xfId="0"/>
    <cellStyle name="표준 144 3 4 3" xfId="0"/>
    <cellStyle name="표준 144 3 4 4" xfId="0"/>
    <cellStyle name="표준 144 3 4 5" xfId="0"/>
    <cellStyle name="표준 144 3 4 6" xfId="0"/>
    <cellStyle name="표준 144 3 5" xfId="0"/>
    <cellStyle name="표준 144 3 5 2" xfId="0"/>
    <cellStyle name="표준 144 3 5 3" xfId="0"/>
    <cellStyle name="표준 144 3 5 4" xfId="0"/>
    <cellStyle name="표준 144 3 5 5" xfId="0"/>
    <cellStyle name="표준 144 3 5 6" xfId="0"/>
    <cellStyle name="표준 144 3 6" xfId="0"/>
    <cellStyle name="표준 144 3 7" xfId="0"/>
    <cellStyle name="표준 144 3 8" xfId="0"/>
    <cellStyle name="표준 144 3 9" xfId="0"/>
    <cellStyle name="표준 144 3_Sheet2" xfId="0"/>
    <cellStyle name="표준 144 4" xfId="0"/>
    <cellStyle name="표준 144 4 10" xfId="0"/>
    <cellStyle name="표준 144 4 2" xfId="0"/>
    <cellStyle name="표준 144 4 2 2" xfId="0"/>
    <cellStyle name="표준 144 4 2 3" xfId="0"/>
    <cellStyle name="표준 144 4 2 4" xfId="0"/>
    <cellStyle name="표준 144 4 2 5" xfId="0"/>
    <cellStyle name="표준 144 4 2 6" xfId="0"/>
    <cellStyle name="표준 144 4 3" xfId="0"/>
    <cellStyle name="표준 144 4 3 2" xfId="0"/>
    <cellStyle name="표준 144 4 3 3" xfId="0"/>
    <cellStyle name="표준 144 4 3 4" xfId="0"/>
    <cellStyle name="표준 144 4 3 5" xfId="0"/>
    <cellStyle name="표준 144 4 3 6" xfId="0"/>
    <cellStyle name="표준 144 4 4" xfId="0"/>
    <cellStyle name="표준 144 4 4 2" xfId="0"/>
    <cellStyle name="표준 144 4 4 3" xfId="0"/>
    <cellStyle name="표준 144 4 4 4" xfId="0"/>
    <cellStyle name="표준 144 4 4 5" xfId="0"/>
    <cellStyle name="표준 144 4 4 6" xfId="0"/>
    <cellStyle name="표준 144 4 5" xfId="0"/>
    <cellStyle name="표준 144 4 5 2" xfId="0"/>
    <cellStyle name="표준 144 4 5 3" xfId="0"/>
    <cellStyle name="표준 144 4 5 4" xfId="0"/>
    <cellStyle name="표준 144 4 5 5" xfId="0"/>
    <cellStyle name="표준 144 4 5 6" xfId="0"/>
    <cellStyle name="표준 144 4 6" xfId="0"/>
    <cellStyle name="표준 144 4 7" xfId="0"/>
    <cellStyle name="표준 144 4 8" xfId="0"/>
    <cellStyle name="표준 144 4 9" xfId="0"/>
    <cellStyle name="표준 144 4_Sheet2" xfId="0"/>
    <cellStyle name="표준 145" xfId="0"/>
    <cellStyle name="표준 145 2" xfId="0"/>
    <cellStyle name="표준 145 2 10" xfId="0"/>
    <cellStyle name="표준 145 2 11" xfId="0"/>
    <cellStyle name="표준 145 2 2" xfId="0"/>
    <cellStyle name="표준 145 2 2 2" xfId="0"/>
    <cellStyle name="표준 145 2 2 3" xfId="0"/>
    <cellStyle name="표준 145 2 2 4" xfId="0"/>
    <cellStyle name="표준 145 2 2 5" xfId="0"/>
    <cellStyle name="표준 145 2 2 6" xfId="0"/>
    <cellStyle name="표준 145 2 3" xfId="0"/>
    <cellStyle name="표준 145 2 3 2" xfId="0"/>
    <cellStyle name="표준 145 2 3 3" xfId="0"/>
    <cellStyle name="표준 145 2 3 4" xfId="0"/>
    <cellStyle name="표준 145 2 3 5" xfId="0"/>
    <cellStyle name="표준 145 2 3 6" xfId="0"/>
    <cellStyle name="표준 145 2 4" xfId="0"/>
    <cellStyle name="표준 145 2 4 2" xfId="0"/>
    <cellStyle name="표준 145 2 4 3" xfId="0"/>
    <cellStyle name="표준 145 2 4 4" xfId="0"/>
    <cellStyle name="표준 145 2 4 5" xfId="0"/>
    <cellStyle name="표준 145 2 4 6" xfId="0"/>
    <cellStyle name="표준 145 2 5" xfId="0"/>
    <cellStyle name="표준 145 2 5 2" xfId="0"/>
    <cellStyle name="표준 145 2 5 3" xfId="0"/>
    <cellStyle name="표준 145 2 5 4" xfId="0"/>
    <cellStyle name="표준 145 2 5 5" xfId="0"/>
    <cellStyle name="표준 145 2 5 6" xfId="0"/>
    <cellStyle name="표준 145 2 6" xfId="0"/>
    <cellStyle name="표준 145 2 7" xfId="0"/>
    <cellStyle name="표준 145 2 8" xfId="0"/>
    <cellStyle name="표준 145 2 9" xfId="0"/>
    <cellStyle name="표준 145 2_Sheet2" xfId="0"/>
    <cellStyle name="표준 145 3" xfId="0"/>
    <cellStyle name="표준 145 3 10" xfId="0"/>
    <cellStyle name="표준 145 3 2" xfId="0"/>
    <cellStyle name="표준 145 3 2 2" xfId="0"/>
    <cellStyle name="표준 145 3 2 3" xfId="0"/>
    <cellStyle name="표준 145 3 2 4" xfId="0"/>
    <cellStyle name="표준 145 3 2 5" xfId="0"/>
    <cellStyle name="표준 145 3 2 6" xfId="0"/>
    <cellStyle name="표준 145 3 3" xfId="0"/>
    <cellStyle name="표준 145 3 3 2" xfId="0"/>
    <cellStyle name="표준 145 3 3 3" xfId="0"/>
    <cellStyle name="표준 145 3 3 4" xfId="0"/>
    <cellStyle name="표준 145 3 3 5" xfId="0"/>
    <cellStyle name="표준 145 3 3 6" xfId="0"/>
    <cellStyle name="표준 145 3 4" xfId="0"/>
    <cellStyle name="표준 145 3 4 2" xfId="0"/>
    <cellStyle name="표준 145 3 4 3" xfId="0"/>
    <cellStyle name="표준 145 3 4 4" xfId="0"/>
    <cellStyle name="표준 145 3 4 5" xfId="0"/>
    <cellStyle name="표준 145 3 4 6" xfId="0"/>
    <cellStyle name="표준 145 3 5" xfId="0"/>
    <cellStyle name="표준 145 3 5 2" xfId="0"/>
    <cellStyle name="표준 145 3 5 3" xfId="0"/>
    <cellStyle name="표준 145 3 5 4" xfId="0"/>
    <cellStyle name="표준 145 3 5 5" xfId="0"/>
    <cellStyle name="표준 145 3 5 6" xfId="0"/>
    <cellStyle name="표준 145 3 6" xfId="0"/>
    <cellStyle name="표준 145 3 7" xfId="0"/>
    <cellStyle name="표준 145 3 8" xfId="0"/>
    <cellStyle name="표준 145 3 9" xfId="0"/>
    <cellStyle name="표준 145 3_Sheet2" xfId="0"/>
    <cellStyle name="표준 145 4" xfId="0"/>
    <cellStyle name="표준 145 4 10" xfId="0"/>
    <cellStyle name="표준 145 4 2" xfId="0"/>
    <cellStyle name="표준 145 4 2 2" xfId="0"/>
    <cellStyle name="표준 145 4 2 3" xfId="0"/>
    <cellStyle name="표준 145 4 2 4" xfId="0"/>
    <cellStyle name="표준 145 4 2 5" xfId="0"/>
    <cellStyle name="표준 145 4 2 6" xfId="0"/>
    <cellStyle name="표준 145 4 3" xfId="0"/>
    <cellStyle name="표준 145 4 3 2" xfId="0"/>
    <cellStyle name="표준 145 4 3 3" xfId="0"/>
    <cellStyle name="표준 145 4 3 4" xfId="0"/>
    <cellStyle name="표준 145 4 3 5" xfId="0"/>
    <cellStyle name="표준 145 4 3 6" xfId="0"/>
    <cellStyle name="표준 145 4 4" xfId="0"/>
    <cellStyle name="표준 145 4 4 2" xfId="0"/>
    <cellStyle name="표준 145 4 4 3" xfId="0"/>
    <cellStyle name="표준 145 4 4 4" xfId="0"/>
    <cellStyle name="표준 145 4 4 5" xfId="0"/>
    <cellStyle name="표준 145 4 4 6" xfId="0"/>
    <cellStyle name="표준 145 4 5" xfId="0"/>
    <cellStyle name="표준 145 4 5 2" xfId="0"/>
    <cellStyle name="표준 145 4 5 3" xfId="0"/>
    <cellStyle name="표준 145 4 5 4" xfId="0"/>
    <cellStyle name="표준 145 4 5 5" xfId="0"/>
    <cellStyle name="표준 145 4 5 6" xfId="0"/>
    <cellStyle name="표준 145 4 6" xfId="0"/>
    <cellStyle name="표준 145 4 7" xfId="0"/>
    <cellStyle name="표준 145 4 8" xfId="0"/>
    <cellStyle name="표준 145 4 9" xfId="0"/>
    <cellStyle name="표준 145 4_Sheet2" xfId="0"/>
    <cellStyle name="표준 146" xfId="0"/>
    <cellStyle name="표준 146 2" xfId="0"/>
    <cellStyle name="표준 146 2 10" xfId="0"/>
    <cellStyle name="표준 146 2 11" xfId="0"/>
    <cellStyle name="표준 146 2 2" xfId="0"/>
    <cellStyle name="표준 146 2 2 2" xfId="0"/>
    <cellStyle name="표준 146 2 2 3" xfId="0"/>
    <cellStyle name="표준 146 2 2 4" xfId="0"/>
    <cellStyle name="표준 146 2 2 5" xfId="0"/>
    <cellStyle name="표준 146 2 2 6" xfId="0"/>
    <cellStyle name="표준 146 2 3" xfId="0"/>
    <cellStyle name="표준 146 2 3 2" xfId="0"/>
    <cellStyle name="표준 146 2 3 3" xfId="0"/>
    <cellStyle name="표준 146 2 3 4" xfId="0"/>
    <cellStyle name="표준 146 2 3 5" xfId="0"/>
    <cellStyle name="표준 146 2 3 6" xfId="0"/>
    <cellStyle name="표준 146 2 4" xfId="0"/>
    <cellStyle name="표준 146 2 4 2" xfId="0"/>
    <cellStyle name="표준 146 2 4 3" xfId="0"/>
    <cellStyle name="표준 146 2 4 4" xfId="0"/>
    <cellStyle name="표준 146 2 4 5" xfId="0"/>
    <cellStyle name="표준 146 2 4 6" xfId="0"/>
    <cellStyle name="표준 146 2 5" xfId="0"/>
    <cellStyle name="표준 146 2 5 2" xfId="0"/>
    <cellStyle name="표준 146 2 5 3" xfId="0"/>
    <cellStyle name="표준 146 2 5 4" xfId="0"/>
    <cellStyle name="표준 146 2 5 5" xfId="0"/>
    <cellStyle name="표준 146 2 5 6" xfId="0"/>
    <cellStyle name="표준 146 2 6" xfId="0"/>
    <cellStyle name="표준 146 2 7" xfId="0"/>
    <cellStyle name="표준 146 2 8" xfId="0"/>
    <cellStyle name="표준 146 2 9" xfId="0"/>
    <cellStyle name="표준 146 2_Sheet2" xfId="0"/>
    <cellStyle name="표준 146 3" xfId="0"/>
    <cellStyle name="표준 146 3 10" xfId="0"/>
    <cellStyle name="표준 146 3 2" xfId="0"/>
    <cellStyle name="표준 146 3 2 2" xfId="0"/>
    <cellStyle name="표준 146 3 2 3" xfId="0"/>
    <cellStyle name="표준 146 3 2 4" xfId="0"/>
    <cellStyle name="표준 146 3 2 5" xfId="0"/>
    <cellStyle name="표준 146 3 2 6" xfId="0"/>
    <cellStyle name="표준 146 3 3" xfId="0"/>
    <cellStyle name="표준 146 3 3 2" xfId="0"/>
    <cellStyle name="표준 146 3 3 3" xfId="0"/>
    <cellStyle name="표준 146 3 3 4" xfId="0"/>
    <cellStyle name="표준 146 3 3 5" xfId="0"/>
    <cellStyle name="표준 146 3 3 6" xfId="0"/>
    <cellStyle name="표준 146 3 4" xfId="0"/>
    <cellStyle name="표준 146 3 4 2" xfId="0"/>
    <cellStyle name="표준 146 3 4 3" xfId="0"/>
    <cellStyle name="표준 146 3 4 4" xfId="0"/>
    <cellStyle name="표준 146 3 4 5" xfId="0"/>
    <cellStyle name="표준 146 3 4 6" xfId="0"/>
    <cellStyle name="표준 146 3 5" xfId="0"/>
    <cellStyle name="표준 146 3 5 2" xfId="0"/>
    <cellStyle name="표준 146 3 5 3" xfId="0"/>
    <cellStyle name="표준 146 3 5 4" xfId="0"/>
    <cellStyle name="표준 146 3 5 5" xfId="0"/>
    <cellStyle name="표준 146 3 5 6" xfId="0"/>
    <cellStyle name="표준 146 3 6" xfId="0"/>
    <cellStyle name="표준 146 3 7" xfId="0"/>
    <cellStyle name="표준 146 3 8" xfId="0"/>
    <cellStyle name="표준 146 3 9" xfId="0"/>
    <cellStyle name="표준 146 3_Sheet2" xfId="0"/>
    <cellStyle name="표준 146 4" xfId="0"/>
    <cellStyle name="표준 146 4 10" xfId="0"/>
    <cellStyle name="표준 146 4 2" xfId="0"/>
    <cellStyle name="표준 146 4 2 2" xfId="0"/>
    <cellStyle name="표준 146 4 2 3" xfId="0"/>
    <cellStyle name="표준 146 4 2 4" xfId="0"/>
    <cellStyle name="표준 146 4 2 5" xfId="0"/>
    <cellStyle name="표준 146 4 2 6" xfId="0"/>
    <cellStyle name="표준 146 4 3" xfId="0"/>
    <cellStyle name="표준 146 4 3 2" xfId="0"/>
    <cellStyle name="표준 146 4 3 3" xfId="0"/>
    <cellStyle name="표준 146 4 3 4" xfId="0"/>
    <cellStyle name="표준 146 4 3 5" xfId="0"/>
    <cellStyle name="표준 146 4 3 6" xfId="0"/>
    <cellStyle name="표준 146 4 4" xfId="0"/>
    <cellStyle name="표준 146 4 4 2" xfId="0"/>
    <cellStyle name="표준 146 4 4 3" xfId="0"/>
    <cellStyle name="표준 146 4 4 4" xfId="0"/>
    <cellStyle name="표준 146 4 4 5" xfId="0"/>
    <cellStyle name="표준 146 4 4 6" xfId="0"/>
    <cellStyle name="표준 146 4 5" xfId="0"/>
    <cellStyle name="표준 146 4 5 2" xfId="0"/>
    <cellStyle name="표준 146 4 5 3" xfId="0"/>
    <cellStyle name="표준 146 4 5 4" xfId="0"/>
    <cellStyle name="표준 146 4 5 5" xfId="0"/>
    <cellStyle name="표준 146 4 5 6" xfId="0"/>
    <cellStyle name="표준 146 4 6" xfId="0"/>
    <cellStyle name="표준 146 4 7" xfId="0"/>
    <cellStyle name="표준 146 4 8" xfId="0"/>
    <cellStyle name="표준 146 4 9" xfId="0"/>
    <cellStyle name="표준 146 4_Sheet2" xfId="0"/>
    <cellStyle name="표준 147" xfId="0"/>
    <cellStyle name="표준 147 2" xfId="0"/>
    <cellStyle name="표준 147 2 10" xfId="0"/>
    <cellStyle name="표준 147 2 11" xfId="0"/>
    <cellStyle name="표준 147 2 2" xfId="0"/>
    <cellStyle name="표준 147 2 2 2" xfId="0"/>
    <cellStyle name="표준 147 2 2 3" xfId="0"/>
    <cellStyle name="표준 147 2 2 4" xfId="0"/>
    <cellStyle name="표준 147 2 2 5" xfId="0"/>
    <cellStyle name="표준 147 2 2 6" xfId="0"/>
    <cellStyle name="표준 147 2 3" xfId="0"/>
    <cellStyle name="표준 147 2 3 2" xfId="0"/>
    <cellStyle name="표준 147 2 3 3" xfId="0"/>
    <cellStyle name="표준 147 2 3 4" xfId="0"/>
    <cellStyle name="표준 147 2 3 5" xfId="0"/>
    <cellStyle name="표준 147 2 3 6" xfId="0"/>
    <cellStyle name="표준 147 2 4" xfId="0"/>
    <cellStyle name="표준 147 2 4 2" xfId="0"/>
    <cellStyle name="표준 147 2 4 3" xfId="0"/>
    <cellStyle name="표준 147 2 4 4" xfId="0"/>
    <cellStyle name="표준 147 2 4 5" xfId="0"/>
    <cellStyle name="표준 147 2 4 6" xfId="0"/>
    <cellStyle name="표준 147 2 5" xfId="0"/>
    <cellStyle name="표준 147 2 5 2" xfId="0"/>
    <cellStyle name="표준 147 2 5 3" xfId="0"/>
    <cellStyle name="표준 147 2 5 4" xfId="0"/>
    <cellStyle name="표준 147 2 5 5" xfId="0"/>
    <cellStyle name="표준 147 2 5 6" xfId="0"/>
    <cellStyle name="표준 147 2 6" xfId="0"/>
    <cellStyle name="표준 147 2 7" xfId="0"/>
    <cellStyle name="표준 147 2 8" xfId="0"/>
    <cellStyle name="표준 147 2 9" xfId="0"/>
    <cellStyle name="표준 147 2_Sheet2" xfId="0"/>
    <cellStyle name="표준 147 3" xfId="0"/>
    <cellStyle name="표준 147 3 10" xfId="0"/>
    <cellStyle name="표준 147 3 2" xfId="0"/>
    <cellStyle name="표준 147 3 2 2" xfId="0"/>
    <cellStyle name="표준 147 3 2 3" xfId="0"/>
    <cellStyle name="표준 147 3 2 4" xfId="0"/>
    <cellStyle name="표준 147 3 2 5" xfId="0"/>
    <cellStyle name="표준 147 3 2 6" xfId="0"/>
    <cellStyle name="표준 147 3 3" xfId="0"/>
    <cellStyle name="표준 147 3 3 2" xfId="0"/>
    <cellStyle name="표준 147 3 3 3" xfId="0"/>
    <cellStyle name="표준 147 3 3 4" xfId="0"/>
    <cellStyle name="표준 147 3 3 5" xfId="0"/>
    <cellStyle name="표준 147 3 3 6" xfId="0"/>
    <cellStyle name="표준 147 3 4" xfId="0"/>
    <cellStyle name="표준 147 3 4 2" xfId="0"/>
    <cellStyle name="표준 147 3 4 3" xfId="0"/>
    <cellStyle name="표준 147 3 4 4" xfId="0"/>
    <cellStyle name="표준 147 3 4 5" xfId="0"/>
    <cellStyle name="표준 147 3 4 6" xfId="0"/>
    <cellStyle name="표준 147 3 5" xfId="0"/>
    <cellStyle name="표준 147 3 5 2" xfId="0"/>
    <cellStyle name="표준 147 3 5 3" xfId="0"/>
    <cellStyle name="표준 147 3 5 4" xfId="0"/>
    <cellStyle name="표준 147 3 5 5" xfId="0"/>
    <cellStyle name="표준 147 3 5 6" xfId="0"/>
    <cellStyle name="표준 147 3 6" xfId="0"/>
    <cellStyle name="표준 147 3 7" xfId="0"/>
    <cellStyle name="표준 147 3 8" xfId="0"/>
    <cellStyle name="표준 147 3 9" xfId="0"/>
    <cellStyle name="표준 147 3_Sheet2" xfId="0"/>
    <cellStyle name="표준 147 4" xfId="0"/>
    <cellStyle name="표준 147 4 10" xfId="0"/>
    <cellStyle name="표준 147 4 2" xfId="0"/>
    <cellStyle name="표준 147 4 2 2" xfId="0"/>
    <cellStyle name="표준 147 4 2 3" xfId="0"/>
    <cellStyle name="표준 147 4 2 4" xfId="0"/>
    <cellStyle name="표준 147 4 2 5" xfId="0"/>
    <cellStyle name="표준 147 4 2 6" xfId="0"/>
    <cellStyle name="표준 147 4 3" xfId="0"/>
    <cellStyle name="표준 147 4 3 2" xfId="0"/>
    <cellStyle name="표준 147 4 3 3" xfId="0"/>
    <cellStyle name="표준 147 4 3 4" xfId="0"/>
    <cellStyle name="표준 147 4 3 5" xfId="0"/>
    <cellStyle name="표준 147 4 3 6" xfId="0"/>
    <cellStyle name="표준 147 4 4" xfId="0"/>
    <cellStyle name="표준 147 4 4 2" xfId="0"/>
    <cellStyle name="표준 147 4 4 3" xfId="0"/>
    <cellStyle name="표준 147 4 4 4" xfId="0"/>
    <cellStyle name="표준 147 4 4 5" xfId="0"/>
    <cellStyle name="표준 147 4 4 6" xfId="0"/>
    <cellStyle name="표준 147 4 5" xfId="0"/>
    <cellStyle name="표준 147 4 5 2" xfId="0"/>
    <cellStyle name="표준 147 4 5 3" xfId="0"/>
    <cellStyle name="표준 147 4 5 4" xfId="0"/>
    <cellStyle name="표준 147 4 5 5" xfId="0"/>
    <cellStyle name="표준 147 4 5 6" xfId="0"/>
    <cellStyle name="표준 147 4 6" xfId="0"/>
    <cellStyle name="표준 147 4 7" xfId="0"/>
    <cellStyle name="표준 147 4 8" xfId="0"/>
    <cellStyle name="표준 147 4 9" xfId="0"/>
    <cellStyle name="표준 147 4_Sheet2" xfId="0"/>
    <cellStyle name="표준 148" xfId="0"/>
    <cellStyle name="표준 148 2" xfId="0"/>
    <cellStyle name="표준 148 2 10" xfId="0"/>
    <cellStyle name="표준 148 2 11" xfId="0"/>
    <cellStyle name="표준 148 2 2" xfId="0"/>
    <cellStyle name="표준 148 2 2 2" xfId="0"/>
    <cellStyle name="표준 148 2 2 3" xfId="0"/>
    <cellStyle name="표준 148 2 2 4" xfId="0"/>
    <cellStyle name="표준 148 2 2 5" xfId="0"/>
    <cellStyle name="표준 148 2 2 6" xfId="0"/>
    <cellStyle name="표준 148 2 3" xfId="0"/>
    <cellStyle name="표준 148 2 3 2" xfId="0"/>
    <cellStyle name="표준 148 2 3 3" xfId="0"/>
    <cellStyle name="표준 148 2 3 4" xfId="0"/>
    <cellStyle name="표준 148 2 3 5" xfId="0"/>
    <cellStyle name="표준 148 2 3 6" xfId="0"/>
    <cellStyle name="표준 148 2 4" xfId="0"/>
    <cellStyle name="표준 148 2 4 2" xfId="0"/>
    <cellStyle name="표준 148 2 4 3" xfId="0"/>
    <cellStyle name="표준 148 2 4 4" xfId="0"/>
    <cellStyle name="표준 148 2 4 5" xfId="0"/>
    <cellStyle name="표준 148 2 4 6" xfId="0"/>
    <cellStyle name="표준 148 2 5" xfId="0"/>
    <cellStyle name="표준 148 2 5 2" xfId="0"/>
    <cellStyle name="표준 148 2 5 3" xfId="0"/>
    <cellStyle name="표준 148 2 5 4" xfId="0"/>
    <cellStyle name="표준 148 2 5 5" xfId="0"/>
    <cellStyle name="표준 148 2 5 6" xfId="0"/>
    <cellStyle name="표준 148 2 6" xfId="0"/>
    <cellStyle name="표준 148 2 7" xfId="0"/>
    <cellStyle name="표준 148 2 8" xfId="0"/>
    <cellStyle name="표준 148 2 9" xfId="0"/>
    <cellStyle name="표준 148 2_Sheet2" xfId="0"/>
    <cellStyle name="표준 148 3" xfId="0"/>
    <cellStyle name="표준 148 3 10" xfId="0"/>
    <cellStyle name="표준 148 3 2" xfId="0"/>
    <cellStyle name="표준 148 3 2 2" xfId="0"/>
    <cellStyle name="표준 148 3 2 3" xfId="0"/>
    <cellStyle name="표준 148 3 2 4" xfId="0"/>
    <cellStyle name="표준 148 3 2 5" xfId="0"/>
    <cellStyle name="표준 148 3 2 6" xfId="0"/>
    <cellStyle name="표준 148 3 3" xfId="0"/>
    <cellStyle name="표준 148 3 3 2" xfId="0"/>
    <cellStyle name="표준 148 3 3 3" xfId="0"/>
    <cellStyle name="표준 148 3 3 4" xfId="0"/>
    <cellStyle name="표준 148 3 3 5" xfId="0"/>
    <cellStyle name="표준 148 3 3 6" xfId="0"/>
    <cellStyle name="표준 148 3 4" xfId="0"/>
    <cellStyle name="표준 148 3 4 2" xfId="0"/>
    <cellStyle name="표준 148 3 4 3" xfId="0"/>
    <cellStyle name="표준 148 3 4 4" xfId="0"/>
    <cellStyle name="표준 148 3 4 5" xfId="0"/>
    <cellStyle name="표준 148 3 4 6" xfId="0"/>
    <cellStyle name="표준 148 3 5" xfId="0"/>
    <cellStyle name="표준 148 3 5 2" xfId="0"/>
    <cellStyle name="표준 148 3 5 3" xfId="0"/>
    <cellStyle name="표준 148 3 5 4" xfId="0"/>
    <cellStyle name="표준 148 3 5 5" xfId="0"/>
    <cellStyle name="표준 148 3 5 6" xfId="0"/>
    <cellStyle name="표준 148 3 6" xfId="0"/>
    <cellStyle name="표준 148 3 7" xfId="0"/>
    <cellStyle name="표준 148 3 8" xfId="0"/>
    <cellStyle name="표준 148 3 9" xfId="0"/>
    <cellStyle name="표준 148 3_Sheet2" xfId="0"/>
    <cellStyle name="표준 148 4" xfId="0"/>
    <cellStyle name="표준 148 4 10" xfId="0"/>
    <cellStyle name="표준 148 4 2" xfId="0"/>
    <cellStyle name="표준 148 4 2 2" xfId="0"/>
    <cellStyle name="표준 148 4 2 3" xfId="0"/>
    <cellStyle name="표준 148 4 2 4" xfId="0"/>
    <cellStyle name="표준 148 4 2 5" xfId="0"/>
    <cellStyle name="표준 148 4 2 6" xfId="0"/>
    <cellStyle name="표준 148 4 3" xfId="0"/>
    <cellStyle name="표준 148 4 3 2" xfId="0"/>
    <cellStyle name="표준 148 4 3 3" xfId="0"/>
    <cellStyle name="표준 148 4 3 4" xfId="0"/>
    <cellStyle name="표준 148 4 3 5" xfId="0"/>
    <cellStyle name="표준 148 4 3 6" xfId="0"/>
    <cellStyle name="표준 148 4 4" xfId="0"/>
    <cellStyle name="표준 148 4 4 2" xfId="0"/>
    <cellStyle name="표준 148 4 4 3" xfId="0"/>
    <cellStyle name="표준 148 4 4 4" xfId="0"/>
    <cellStyle name="표준 148 4 4 5" xfId="0"/>
    <cellStyle name="표준 148 4 4 6" xfId="0"/>
    <cellStyle name="표준 148 4 5" xfId="0"/>
    <cellStyle name="표준 148 4 5 2" xfId="0"/>
    <cellStyle name="표준 148 4 5 3" xfId="0"/>
    <cellStyle name="표준 148 4 5 4" xfId="0"/>
    <cellStyle name="표준 148 4 5 5" xfId="0"/>
    <cellStyle name="표준 148 4 5 6" xfId="0"/>
    <cellStyle name="표준 148 4 6" xfId="0"/>
    <cellStyle name="표준 148 4 7" xfId="0"/>
    <cellStyle name="표준 148 4 8" xfId="0"/>
    <cellStyle name="표준 148 4 9" xfId="0"/>
    <cellStyle name="표준 148 4_Sheet2" xfId="0"/>
    <cellStyle name="표준 149" xfId="0"/>
    <cellStyle name="표준 149 2" xfId="0"/>
    <cellStyle name="표준 149 2 10" xfId="0"/>
    <cellStyle name="표준 149 2 11" xfId="0"/>
    <cellStyle name="표준 149 2 2" xfId="0"/>
    <cellStyle name="표준 149 2 2 2" xfId="0"/>
    <cellStyle name="표준 149 2 2 3" xfId="0"/>
    <cellStyle name="표준 149 2 2 4" xfId="0"/>
    <cellStyle name="표준 149 2 2 5" xfId="0"/>
    <cellStyle name="표준 149 2 2 6" xfId="0"/>
    <cellStyle name="표준 149 2 3" xfId="0"/>
    <cellStyle name="표준 149 2 3 2" xfId="0"/>
    <cellStyle name="표준 149 2 3 3" xfId="0"/>
    <cellStyle name="표준 149 2 3 4" xfId="0"/>
    <cellStyle name="표준 149 2 3 5" xfId="0"/>
    <cellStyle name="표준 149 2 3 6" xfId="0"/>
    <cellStyle name="표준 149 2 4" xfId="0"/>
    <cellStyle name="표준 149 2 4 2" xfId="0"/>
    <cellStyle name="표준 149 2 4 3" xfId="0"/>
    <cellStyle name="표준 149 2 4 4" xfId="0"/>
    <cellStyle name="표준 149 2 4 5" xfId="0"/>
    <cellStyle name="표준 149 2 4 6" xfId="0"/>
    <cellStyle name="표준 149 2 5" xfId="0"/>
    <cellStyle name="표준 149 2 5 2" xfId="0"/>
    <cellStyle name="표준 149 2 5 3" xfId="0"/>
    <cellStyle name="표준 149 2 5 4" xfId="0"/>
    <cellStyle name="표준 149 2 5 5" xfId="0"/>
    <cellStyle name="표준 149 2 5 6" xfId="0"/>
    <cellStyle name="표준 149 2 6" xfId="0"/>
    <cellStyle name="표준 149 2 7" xfId="0"/>
    <cellStyle name="표준 149 2 8" xfId="0"/>
    <cellStyle name="표준 149 2 9" xfId="0"/>
    <cellStyle name="표준 149 2_Sheet2" xfId="0"/>
    <cellStyle name="표준 149 3" xfId="0"/>
    <cellStyle name="표준 149 3 10" xfId="0"/>
    <cellStyle name="표준 149 3 2" xfId="0"/>
    <cellStyle name="표준 149 3 2 2" xfId="0"/>
    <cellStyle name="표준 149 3 2 3" xfId="0"/>
    <cellStyle name="표준 149 3 2 4" xfId="0"/>
    <cellStyle name="표준 149 3 2 5" xfId="0"/>
    <cellStyle name="표준 149 3 2 6" xfId="0"/>
    <cellStyle name="표준 149 3 3" xfId="0"/>
    <cellStyle name="표준 149 3 3 2" xfId="0"/>
    <cellStyle name="표준 149 3 3 3" xfId="0"/>
    <cellStyle name="표준 149 3 3 4" xfId="0"/>
    <cellStyle name="표준 149 3 3 5" xfId="0"/>
    <cellStyle name="표준 149 3 3 6" xfId="0"/>
    <cellStyle name="표준 149 3 4" xfId="0"/>
    <cellStyle name="표준 149 3 4 2" xfId="0"/>
    <cellStyle name="표준 149 3 4 3" xfId="0"/>
    <cellStyle name="표준 149 3 4 4" xfId="0"/>
    <cellStyle name="표준 149 3 4 5" xfId="0"/>
    <cellStyle name="표준 149 3 4 6" xfId="0"/>
    <cellStyle name="표준 149 3 5" xfId="0"/>
    <cellStyle name="표준 149 3 5 2" xfId="0"/>
    <cellStyle name="표준 149 3 5 3" xfId="0"/>
    <cellStyle name="표준 149 3 5 4" xfId="0"/>
    <cellStyle name="표준 149 3 5 5" xfId="0"/>
    <cellStyle name="표준 149 3 5 6" xfId="0"/>
    <cellStyle name="표준 149 3 6" xfId="0"/>
    <cellStyle name="표준 149 3 7" xfId="0"/>
    <cellStyle name="표준 149 3 8" xfId="0"/>
    <cellStyle name="표준 149 3 9" xfId="0"/>
    <cellStyle name="표준 149 3_Sheet2" xfId="0"/>
    <cellStyle name="표준 149 4" xfId="0"/>
    <cellStyle name="표준 149 4 10" xfId="0"/>
    <cellStyle name="표준 149 4 2" xfId="0"/>
    <cellStyle name="표준 149 4 2 2" xfId="0"/>
    <cellStyle name="표준 149 4 2 3" xfId="0"/>
    <cellStyle name="표준 149 4 2 4" xfId="0"/>
    <cellStyle name="표준 149 4 2 5" xfId="0"/>
    <cellStyle name="표준 149 4 2 6" xfId="0"/>
    <cellStyle name="표준 149 4 3" xfId="0"/>
    <cellStyle name="표준 149 4 3 2" xfId="0"/>
    <cellStyle name="표준 149 4 3 3" xfId="0"/>
    <cellStyle name="표준 149 4 3 4" xfId="0"/>
    <cellStyle name="표준 149 4 3 5" xfId="0"/>
    <cellStyle name="표준 149 4 3 6" xfId="0"/>
    <cellStyle name="표준 149 4 4" xfId="0"/>
    <cellStyle name="표준 149 4 4 2" xfId="0"/>
    <cellStyle name="표준 149 4 4 3" xfId="0"/>
    <cellStyle name="표준 149 4 4 4" xfId="0"/>
    <cellStyle name="표준 149 4 4 5" xfId="0"/>
    <cellStyle name="표준 149 4 4 6" xfId="0"/>
    <cellStyle name="표준 149 4 5" xfId="0"/>
    <cellStyle name="표준 149 4 5 2" xfId="0"/>
    <cellStyle name="표준 149 4 5 3" xfId="0"/>
    <cellStyle name="표준 149 4 5 4" xfId="0"/>
    <cellStyle name="표준 149 4 5 5" xfId="0"/>
    <cellStyle name="표준 149 4 5 6" xfId="0"/>
    <cellStyle name="표준 149 4 6" xfId="0"/>
    <cellStyle name="표준 149 4 7" xfId="0"/>
    <cellStyle name="표준 149 4 8" xfId="0"/>
    <cellStyle name="표준 149 4 9" xfId="0"/>
    <cellStyle name="표준 149 4_Sheet2" xfId="0"/>
    <cellStyle name="표준 15" xfId="0"/>
    <cellStyle name="표준 15 10" xfId="0"/>
    <cellStyle name="표준 15 10 2" xfId="0"/>
    <cellStyle name="표준 15 11" xfId="0"/>
    <cellStyle name="표준 15 11 2" xfId="0"/>
    <cellStyle name="표준 15 12" xfId="0"/>
    <cellStyle name="표준 15 12 2" xfId="0"/>
    <cellStyle name="표준 15 13" xfId="0"/>
    <cellStyle name="표준 15 14" xfId="0"/>
    <cellStyle name="표준 15 15" xfId="0"/>
    <cellStyle name="표준 15 16" xfId="0"/>
    <cellStyle name="표준 15 17" xfId="0"/>
    <cellStyle name="표준 15 18" xfId="0"/>
    <cellStyle name="표준 15 19" xfId="0"/>
    <cellStyle name="표준 15 2" xfId="0"/>
    <cellStyle name="표준 15 2 10" xfId="0"/>
    <cellStyle name="표준 15 2 11" xfId="0"/>
    <cellStyle name="표준 15 2 2" xfId="0"/>
    <cellStyle name="표준 15 2 2 10" xfId="0"/>
    <cellStyle name="표준 15 2 2 11" xfId="0"/>
    <cellStyle name="표준 15 2 2 2" xfId="0"/>
    <cellStyle name="표준 15 2 2 2 2" xfId="0"/>
    <cellStyle name="표준 15 2 2 2 2 2" xfId="0"/>
    <cellStyle name="표준 15 2 2 2 2 2 2" xfId="0"/>
    <cellStyle name="표준 15 2 2 2 2 2 2 2" xfId="0"/>
    <cellStyle name="표준 15 2 2 2 2 2 2 3" xfId="0"/>
    <cellStyle name="표준 15 2 2 2 2 2 3" xfId="0"/>
    <cellStyle name="표준 15 2 2 2 2 2 3 2" xfId="0"/>
    <cellStyle name="표준 15 2 2 2 2 2 4" xfId="0"/>
    <cellStyle name="표준 15 2 2 2 2 2 5" xfId="0"/>
    <cellStyle name="표준 15 2 2 2 2 3" xfId="0"/>
    <cellStyle name="표준 15 2 2 2 2 3 2" xfId="0"/>
    <cellStyle name="표준 15 2 2 2 2 3 3" xfId="0"/>
    <cellStyle name="표준 15 2 2 2 2 4" xfId="0"/>
    <cellStyle name="표준 15 2 2 2 2 4 2" xfId="0"/>
    <cellStyle name="표준 15 2 2 2 2 5" xfId="0"/>
    <cellStyle name="표준 15 2 2 2 2 6" xfId="0"/>
    <cellStyle name="표준 15 2 2 2 3" xfId="0"/>
    <cellStyle name="표준 15 2 2 2 3 2" xfId="0"/>
    <cellStyle name="표준 15 2 2 2 3 2 2" xfId="0"/>
    <cellStyle name="표준 15 2 2 2 3 2 3" xfId="0"/>
    <cellStyle name="표준 15 2 2 2 3 3" xfId="0"/>
    <cellStyle name="표준 15 2 2 2 3 3 2" xfId="0"/>
    <cellStyle name="표준 15 2 2 2 3 4" xfId="0"/>
    <cellStyle name="표준 15 2 2 2 3 5" xfId="0"/>
    <cellStyle name="표준 15 2 2 2 4" xfId="0"/>
    <cellStyle name="표준 15 2 2 2 4 2" xfId="0"/>
    <cellStyle name="표준 15 2 2 2 4 3" xfId="0"/>
    <cellStyle name="표준 15 2 2 2 5" xfId="0"/>
    <cellStyle name="표준 15 2 2 2 5 2" xfId="0"/>
    <cellStyle name="표준 15 2 2 2 6" xfId="0"/>
    <cellStyle name="표준 15 2 2 2 7" xfId="0"/>
    <cellStyle name="표준 15 2 2 3" xfId="0"/>
    <cellStyle name="표준 15 2 2 3 2" xfId="0"/>
    <cellStyle name="표준 15 2 2 3 2 2" xfId="0"/>
    <cellStyle name="표준 15 2 2 3 2 2 2" xfId="0"/>
    <cellStyle name="표준 15 2 2 3 2 2 3" xfId="0"/>
    <cellStyle name="표준 15 2 2 3 2 3" xfId="0"/>
    <cellStyle name="표준 15 2 2 3 2 3 2" xfId="0"/>
    <cellStyle name="표준 15 2 2 3 2 4" xfId="0"/>
    <cellStyle name="표준 15 2 2 3 2 5" xfId="0"/>
    <cellStyle name="표준 15 2 2 3 3" xfId="0"/>
    <cellStyle name="표준 15 2 2 3 3 2" xfId="0"/>
    <cellStyle name="표준 15 2 2 3 3 3" xfId="0"/>
    <cellStyle name="표준 15 2 2 3 4" xfId="0"/>
    <cellStyle name="표준 15 2 2 3 4 2" xfId="0"/>
    <cellStyle name="표준 15 2 2 3 5" xfId="0"/>
    <cellStyle name="표준 15 2 2 3 6" xfId="0"/>
    <cellStyle name="표준 15 2 2 4" xfId="0"/>
    <cellStyle name="표준 15 2 2 4 2" xfId="0"/>
    <cellStyle name="표준 15 2 2 4 2 2" xfId="0"/>
    <cellStyle name="표준 15 2 2 4 2 3" xfId="0"/>
    <cellStyle name="표준 15 2 2 4 3" xfId="0"/>
    <cellStyle name="표준 15 2 2 4 3 2" xfId="0"/>
    <cellStyle name="표준 15 2 2 4 4" xfId="0"/>
    <cellStyle name="표준 15 2 2 4 5" xfId="0"/>
    <cellStyle name="표준 15 2 2 5" xfId="0"/>
    <cellStyle name="표준 15 2 2 5 2" xfId="0"/>
    <cellStyle name="표준 15 2 2 5 3" xfId="0"/>
    <cellStyle name="표준 15 2 2 5 4" xfId="0"/>
    <cellStyle name="표준 15 2 2 6" xfId="0"/>
    <cellStyle name="표준 15 2 2 6 2" xfId="0"/>
    <cellStyle name="표준 15 2 2 6 3" xfId="0"/>
    <cellStyle name="표준 15 2 2 7" xfId="0"/>
    <cellStyle name="표준 15 2 2 8" xfId="0"/>
    <cellStyle name="표준 15 2 2 9" xfId="0"/>
    <cellStyle name="표준 15 2 3" xfId="0"/>
    <cellStyle name="표준 15 2 3 2" xfId="0"/>
    <cellStyle name="표준 15 2 3 2 2" xfId="0"/>
    <cellStyle name="표준 15 2 3 2 2 2" xfId="0"/>
    <cellStyle name="표준 15 2 3 2 2 2 2" xfId="0"/>
    <cellStyle name="표준 15 2 3 2 2 2 3" xfId="0"/>
    <cellStyle name="표준 15 2 3 2 2 3" xfId="0"/>
    <cellStyle name="표준 15 2 3 2 2 3 2" xfId="0"/>
    <cellStyle name="표준 15 2 3 2 2 4" xfId="0"/>
    <cellStyle name="표준 15 2 3 2 2 5" xfId="0"/>
    <cellStyle name="표준 15 2 3 2 3" xfId="0"/>
    <cellStyle name="표준 15 2 3 2 3 2" xfId="0"/>
    <cellStyle name="표준 15 2 3 2 3 3" xfId="0"/>
    <cellStyle name="표준 15 2 3 2 4" xfId="0"/>
    <cellStyle name="표준 15 2 3 2 4 2" xfId="0"/>
    <cellStyle name="표준 15 2 3 2 5" xfId="0"/>
    <cellStyle name="표준 15 2 3 2 6" xfId="0"/>
    <cellStyle name="표준 15 2 3 2 7" xfId="0"/>
    <cellStyle name="표준 15 2 3 3" xfId="0"/>
    <cellStyle name="표준 15 2 3 3 2" xfId="0"/>
    <cellStyle name="표준 15 2 3 3 2 2" xfId="0"/>
    <cellStyle name="표준 15 2 3 3 2 3" xfId="0"/>
    <cellStyle name="표준 15 2 3 3 3" xfId="0"/>
    <cellStyle name="표준 15 2 3 3 3 2" xfId="0"/>
    <cellStyle name="표준 15 2 3 3 4" xfId="0"/>
    <cellStyle name="표준 15 2 3 3 5" xfId="0"/>
    <cellStyle name="표준 15 2 3 3 6" xfId="0"/>
    <cellStyle name="표준 15 2 3 4" xfId="0"/>
    <cellStyle name="표준 15 2 3 4 2" xfId="0"/>
    <cellStyle name="표준 15 2 3 4 3" xfId="0"/>
    <cellStyle name="표준 15 2 3 5" xfId="0"/>
    <cellStyle name="표준 15 2 3 5 2" xfId="0"/>
    <cellStyle name="표준 15 2 3 6" xfId="0"/>
    <cellStyle name="표준 15 2 3 7" xfId="0"/>
    <cellStyle name="표준 15 2 3 8" xfId="0"/>
    <cellStyle name="표준 15 2 4" xfId="0"/>
    <cellStyle name="표준 15 2 4 2" xfId="0"/>
    <cellStyle name="표준 15 2 4 2 2" xfId="0"/>
    <cellStyle name="표준 15 2 4 2 2 2" xfId="0"/>
    <cellStyle name="표준 15 2 4 2 2 3" xfId="0"/>
    <cellStyle name="표준 15 2 4 2 3" xfId="0"/>
    <cellStyle name="표준 15 2 4 2 3 2" xfId="0"/>
    <cellStyle name="표준 15 2 4 2 4" xfId="0"/>
    <cellStyle name="표준 15 2 4 2 5" xfId="0"/>
    <cellStyle name="표준 15 2 4 3" xfId="0"/>
    <cellStyle name="표준 15 2 4 3 2" xfId="0"/>
    <cellStyle name="표준 15 2 4 3 3" xfId="0"/>
    <cellStyle name="표준 15 2 4 4" xfId="0"/>
    <cellStyle name="표준 15 2 4 4 2" xfId="0"/>
    <cellStyle name="표준 15 2 4 5" xfId="0"/>
    <cellStyle name="표준 15 2 4 6" xfId="0"/>
    <cellStyle name="표준 15 2 5" xfId="0"/>
    <cellStyle name="표준 15 2 5 2" xfId="0"/>
    <cellStyle name="표준 15 2 5 2 2" xfId="0"/>
    <cellStyle name="표준 15 2 5 2 3" xfId="0"/>
    <cellStyle name="표준 15 2 5 3" xfId="0"/>
    <cellStyle name="표준 15 2 5 3 2" xfId="0"/>
    <cellStyle name="표준 15 2 5 4" xfId="0"/>
    <cellStyle name="표준 15 2 5 5" xfId="0"/>
    <cellStyle name="표준 15 2 6" xfId="0"/>
    <cellStyle name="표준 15 2 6 2" xfId="0"/>
    <cellStyle name="표준 15 2 6 3" xfId="0"/>
    <cellStyle name="표준 15 2 6 4" xfId="0"/>
    <cellStyle name="표준 15 2 7" xfId="0"/>
    <cellStyle name="표준 15 2 7 2" xfId="0"/>
    <cellStyle name="표준 15 2 7 3" xfId="0"/>
    <cellStyle name="표준 15 2 8" xfId="0"/>
    <cellStyle name="표준 15 2 9" xfId="0"/>
    <cellStyle name="표준 15 20" xfId="0"/>
    <cellStyle name="표준 15 21" xfId="0"/>
    <cellStyle name="표준 15 22" xfId="0"/>
    <cellStyle name="표준 15 23" xfId="0"/>
    <cellStyle name="표준 15 24" xfId="0"/>
    <cellStyle name="표준 15 25" xfId="0"/>
    <cellStyle name="표준 15 26" xfId="0"/>
    <cellStyle name="표준 15 27" xfId="0"/>
    <cellStyle name="표준 15 28" xfId="0"/>
    <cellStyle name="표준 15 29" xfId="0"/>
    <cellStyle name="표준 15 3" xfId="0"/>
    <cellStyle name="표준 15 3 10" xfId="0"/>
    <cellStyle name="표준 15 3 2" xfId="0"/>
    <cellStyle name="표준 15 3 2 2" xfId="0"/>
    <cellStyle name="표준 15 3 2 2 2" xfId="0"/>
    <cellStyle name="표준 15 3 2 2 2 2" xfId="0"/>
    <cellStyle name="표준 15 3 2 2 2 2 2" xfId="0"/>
    <cellStyle name="표준 15 3 2 2 2 2 3" xfId="0"/>
    <cellStyle name="표준 15 3 2 2 2 3" xfId="0"/>
    <cellStyle name="표준 15 3 2 2 2 3 2" xfId="0"/>
    <cellStyle name="표준 15 3 2 2 2 4" xfId="0"/>
    <cellStyle name="표준 15 3 2 2 2 5" xfId="0"/>
    <cellStyle name="표준 15 3 2 2 3" xfId="0"/>
    <cellStyle name="표준 15 3 2 2 3 2" xfId="0"/>
    <cellStyle name="표준 15 3 2 2 3 3" xfId="0"/>
    <cellStyle name="표준 15 3 2 2 4" xfId="0"/>
    <cellStyle name="표준 15 3 2 2 4 2" xfId="0"/>
    <cellStyle name="표준 15 3 2 2 5" xfId="0"/>
    <cellStyle name="표준 15 3 2 2 6" xfId="0"/>
    <cellStyle name="표준 15 3 2 3" xfId="0"/>
    <cellStyle name="표준 15 3 2 3 2" xfId="0"/>
    <cellStyle name="표준 15 3 2 3 2 2" xfId="0"/>
    <cellStyle name="표준 15 3 2 3 2 3" xfId="0"/>
    <cellStyle name="표준 15 3 2 3 3" xfId="0"/>
    <cellStyle name="표준 15 3 2 3 3 2" xfId="0"/>
    <cellStyle name="표준 15 3 2 3 4" xfId="0"/>
    <cellStyle name="표준 15 3 2 3 5" xfId="0"/>
    <cellStyle name="표준 15 3 2 4" xfId="0"/>
    <cellStyle name="표준 15 3 2 4 2" xfId="0"/>
    <cellStyle name="표준 15 3 2 4 3" xfId="0"/>
    <cellStyle name="표준 15 3 2 5" xfId="0"/>
    <cellStyle name="표준 15 3 2 5 2" xfId="0"/>
    <cellStyle name="표준 15 3 2 6" xfId="0"/>
    <cellStyle name="표준 15 3 2 7" xfId="0"/>
    <cellStyle name="표준 15 3 2 8" xfId="0"/>
    <cellStyle name="표준 15 3 3" xfId="0"/>
    <cellStyle name="표준 15 3 3 2" xfId="0"/>
    <cellStyle name="표준 15 3 3 2 2" xfId="0"/>
    <cellStyle name="표준 15 3 3 2 2 2" xfId="0"/>
    <cellStyle name="표준 15 3 3 2 2 3" xfId="0"/>
    <cellStyle name="표준 15 3 3 2 3" xfId="0"/>
    <cellStyle name="표준 15 3 3 2 3 2" xfId="0"/>
    <cellStyle name="표준 15 3 3 2 4" xfId="0"/>
    <cellStyle name="표준 15 3 3 2 5" xfId="0"/>
    <cellStyle name="표준 15 3 3 3" xfId="0"/>
    <cellStyle name="표준 15 3 3 3 2" xfId="0"/>
    <cellStyle name="표준 15 3 3 3 3" xfId="0"/>
    <cellStyle name="표준 15 3 3 4" xfId="0"/>
    <cellStyle name="표준 15 3 3 4 2" xfId="0"/>
    <cellStyle name="표준 15 3 3 5" xfId="0"/>
    <cellStyle name="표준 15 3 3 6" xfId="0"/>
    <cellStyle name="표준 15 3 3 7" xfId="0"/>
    <cellStyle name="표준 15 3 4" xfId="0"/>
    <cellStyle name="표준 15 3 4 2" xfId="0"/>
    <cellStyle name="표준 15 3 4 2 2" xfId="0"/>
    <cellStyle name="표준 15 3 4 2 3" xfId="0"/>
    <cellStyle name="표준 15 3 4 3" xfId="0"/>
    <cellStyle name="표준 15 3 4 3 2" xfId="0"/>
    <cellStyle name="표준 15 3 4 4" xfId="0"/>
    <cellStyle name="표준 15 3 4 5" xfId="0"/>
    <cellStyle name="표준 15 3 5" xfId="0"/>
    <cellStyle name="표준 15 3 5 2" xfId="0"/>
    <cellStyle name="표준 15 3 5 3" xfId="0"/>
    <cellStyle name="표준 15 3 5 4" xfId="0"/>
    <cellStyle name="표준 15 3 6" xfId="0"/>
    <cellStyle name="표준 15 3 6 2" xfId="0"/>
    <cellStyle name="표준 15 3 6 3" xfId="0"/>
    <cellStyle name="표준 15 3 7" xfId="0"/>
    <cellStyle name="표준 15 3 8" xfId="0"/>
    <cellStyle name="표준 15 3 9" xfId="0"/>
    <cellStyle name="표준 15 4" xfId="0"/>
    <cellStyle name="표준 15 4 2" xfId="0"/>
    <cellStyle name="표준 15 4 2 2" xfId="0"/>
    <cellStyle name="표준 15 4 2 2 2" xfId="0"/>
    <cellStyle name="표준 15 4 2 2 2 2" xfId="0"/>
    <cellStyle name="표준 15 4 2 2 2 3" xfId="0"/>
    <cellStyle name="표준 15 4 2 2 3" xfId="0"/>
    <cellStyle name="표준 15 4 2 2 3 2" xfId="0"/>
    <cellStyle name="표준 15 4 2 2 4" xfId="0"/>
    <cellStyle name="표준 15 4 2 2 5" xfId="0"/>
    <cellStyle name="표준 15 4 2 3" xfId="0"/>
    <cellStyle name="표준 15 4 2 3 2" xfId="0"/>
    <cellStyle name="표준 15 4 2 3 3" xfId="0"/>
    <cellStyle name="표준 15 4 2 4" xfId="0"/>
    <cellStyle name="표준 15 4 2 4 2" xfId="0"/>
    <cellStyle name="표준 15 4 2 5" xfId="0"/>
    <cellStyle name="표준 15 4 2 6" xfId="0"/>
    <cellStyle name="표준 15 4 2 7" xfId="0"/>
    <cellStyle name="표준 15 4 3" xfId="0"/>
    <cellStyle name="표준 15 4 3 2" xfId="0"/>
    <cellStyle name="표준 15 4 3 2 2" xfId="0"/>
    <cellStyle name="표준 15 4 3 2 3" xfId="0"/>
    <cellStyle name="표준 15 4 3 3" xfId="0"/>
    <cellStyle name="표준 15 4 3 3 2" xfId="0"/>
    <cellStyle name="표준 15 4 3 4" xfId="0"/>
    <cellStyle name="표준 15 4 3 5" xfId="0"/>
    <cellStyle name="표준 15 4 3 6" xfId="0"/>
    <cellStyle name="표준 15 4 4" xfId="0"/>
    <cellStyle name="표준 15 4 4 2" xfId="0"/>
    <cellStyle name="표준 15 4 4 3" xfId="0"/>
    <cellStyle name="표준 15 4 4 4" xfId="0"/>
    <cellStyle name="표준 15 4 5" xfId="0"/>
    <cellStyle name="표준 15 4 5 2" xfId="0"/>
    <cellStyle name="표준 15 4 5 3" xfId="0"/>
    <cellStyle name="표준 15 4 6" xfId="0"/>
    <cellStyle name="표준 15 4 7" xfId="0"/>
    <cellStyle name="표준 15 4 8" xfId="0"/>
    <cellStyle name="표준 15 4 9" xfId="0"/>
    <cellStyle name="표준 15 5" xfId="0"/>
    <cellStyle name="표준 15 5 2" xfId="0"/>
    <cellStyle name="표준 15 5 2 2" xfId="0"/>
    <cellStyle name="표준 15 5 2 2 2" xfId="0"/>
    <cellStyle name="표준 15 5 2 2 2 2" xfId="0"/>
    <cellStyle name="표준 15 5 2 2 2 3" xfId="0"/>
    <cellStyle name="표준 15 5 2 2 3" xfId="0"/>
    <cellStyle name="표준 15 5 2 2 3 2" xfId="0"/>
    <cellStyle name="표준 15 5 2 2 4" xfId="0"/>
    <cellStyle name="표준 15 5 2 2 5" xfId="0"/>
    <cellStyle name="표준 15 5 2 3" xfId="0"/>
    <cellStyle name="표준 15 5 2 3 2" xfId="0"/>
    <cellStyle name="표준 15 5 2 3 3" xfId="0"/>
    <cellStyle name="표준 15 5 2 4" xfId="0"/>
    <cellStyle name="표준 15 5 2 4 2" xfId="0"/>
    <cellStyle name="표준 15 5 2 5" xfId="0"/>
    <cellStyle name="표준 15 5 2 6" xfId="0"/>
    <cellStyle name="표준 15 5 2 7" xfId="0"/>
    <cellStyle name="표준 15 5 3" xfId="0"/>
    <cellStyle name="표준 15 5 3 2" xfId="0"/>
    <cellStyle name="표준 15 5 3 2 2" xfId="0"/>
    <cellStyle name="표준 15 5 3 2 3" xfId="0"/>
    <cellStyle name="표준 15 5 3 3" xfId="0"/>
    <cellStyle name="표준 15 5 3 3 2" xfId="0"/>
    <cellStyle name="표준 15 5 3 4" xfId="0"/>
    <cellStyle name="표준 15 5 3 5" xfId="0"/>
    <cellStyle name="표준 15 5 4" xfId="0"/>
    <cellStyle name="표준 15 5 4 2" xfId="0"/>
    <cellStyle name="표준 15 5 4 3" xfId="0"/>
    <cellStyle name="표준 15 5 5" xfId="0"/>
    <cellStyle name="표준 15 5 5 2" xfId="0"/>
    <cellStyle name="표준 15 5 6" xfId="0"/>
    <cellStyle name="표준 15 5 7" xfId="0"/>
    <cellStyle name="표준 15 5 8" xfId="0"/>
    <cellStyle name="표준 15 6" xfId="0"/>
    <cellStyle name="표준 15 6 2" xfId="0"/>
    <cellStyle name="표준 15 6 2 2" xfId="0"/>
    <cellStyle name="표준 15 6 2 2 2" xfId="0"/>
    <cellStyle name="표준 15 6 2 2 3" xfId="0"/>
    <cellStyle name="표준 15 6 2 3" xfId="0"/>
    <cellStyle name="표준 15 6 2 3 2" xfId="0"/>
    <cellStyle name="표준 15 6 2 4" xfId="0"/>
    <cellStyle name="표준 15 6 2 5" xfId="0"/>
    <cellStyle name="표준 15 6 2 6" xfId="0"/>
    <cellStyle name="표준 15 6 3" xfId="0"/>
    <cellStyle name="표준 15 6 3 2" xfId="0"/>
    <cellStyle name="표준 15 6 3 3" xfId="0"/>
    <cellStyle name="표준 15 6 4" xfId="0"/>
    <cellStyle name="표준 15 6 4 2" xfId="0"/>
    <cellStyle name="표준 15 6 5" xfId="0"/>
    <cellStyle name="표준 15 6 6" xfId="0"/>
    <cellStyle name="표준 15 6 7" xfId="0"/>
    <cellStyle name="표준 15 7" xfId="0"/>
    <cellStyle name="표준 15 7 2" xfId="0"/>
    <cellStyle name="표준 15 7 2 2" xfId="0"/>
    <cellStyle name="표준 15 7 2 3" xfId="0"/>
    <cellStyle name="표준 15 7 3" xfId="0"/>
    <cellStyle name="표준 15 7 3 2" xfId="0"/>
    <cellStyle name="표준 15 7 4" xfId="0"/>
    <cellStyle name="표준 15 7 5" xfId="0"/>
    <cellStyle name="표준 15 7 6" xfId="0"/>
    <cellStyle name="표준 15 8" xfId="0"/>
    <cellStyle name="표준 15 8 2" xfId="0"/>
    <cellStyle name="표준 15 8 3" xfId="0"/>
    <cellStyle name="표준 15 8 4" xfId="0"/>
    <cellStyle name="표준 15 8 5" xfId="0"/>
    <cellStyle name="표준 15 9" xfId="0"/>
    <cellStyle name="표준 15 9 2" xfId="0"/>
    <cellStyle name="표준 15 9 3" xfId="0"/>
    <cellStyle name="표준 15 9 4" xfId="0"/>
    <cellStyle name="표준 150" xfId="0"/>
    <cellStyle name="표준 150 2" xfId="0"/>
    <cellStyle name="표준 150 2 10" xfId="0"/>
    <cellStyle name="표준 150 2 11" xfId="0"/>
    <cellStyle name="표준 150 2 2" xfId="0"/>
    <cellStyle name="표준 150 2 2 2" xfId="0"/>
    <cellStyle name="표준 150 2 2 3" xfId="0"/>
    <cellStyle name="표준 150 2 2 4" xfId="0"/>
    <cellStyle name="표준 150 2 2 5" xfId="0"/>
    <cellStyle name="표준 150 2 2 6" xfId="0"/>
    <cellStyle name="표준 150 2 3" xfId="0"/>
    <cellStyle name="표준 150 2 3 2" xfId="0"/>
    <cellStyle name="표준 150 2 3 3" xfId="0"/>
    <cellStyle name="표준 150 2 3 4" xfId="0"/>
    <cellStyle name="표준 150 2 3 5" xfId="0"/>
    <cellStyle name="표준 150 2 3 6" xfId="0"/>
    <cellStyle name="표준 150 2 4" xfId="0"/>
    <cellStyle name="표준 150 2 4 2" xfId="0"/>
    <cellStyle name="표준 150 2 4 3" xfId="0"/>
    <cellStyle name="표준 150 2 4 4" xfId="0"/>
    <cellStyle name="표준 150 2 4 5" xfId="0"/>
    <cellStyle name="표준 150 2 4 6" xfId="0"/>
    <cellStyle name="표준 150 2 5" xfId="0"/>
    <cellStyle name="표준 150 2 5 2" xfId="0"/>
    <cellStyle name="표준 150 2 5 3" xfId="0"/>
    <cellStyle name="표준 150 2 5 4" xfId="0"/>
    <cellStyle name="표준 150 2 5 5" xfId="0"/>
    <cellStyle name="표준 150 2 5 6" xfId="0"/>
    <cellStyle name="표준 150 2 6" xfId="0"/>
    <cellStyle name="표준 150 2 7" xfId="0"/>
    <cellStyle name="표준 150 2 8" xfId="0"/>
    <cellStyle name="표준 150 2 9" xfId="0"/>
    <cellStyle name="표준 150 2_Sheet2" xfId="0"/>
    <cellStyle name="표준 150 3" xfId="0"/>
    <cellStyle name="표준 150 3 10" xfId="0"/>
    <cellStyle name="표준 150 3 2" xfId="0"/>
    <cellStyle name="표준 150 3 2 2" xfId="0"/>
    <cellStyle name="표준 150 3 2 3" xfId="0"/>
    <cellStyle name="표준 150 3 2 4" xfId="0"/>
    <cellStyle name="표준 150 3 2 5" xfId="0"/>
    <cellStyle name="표준 150 3 2 6" xfId="0"/>
    <cellStyle name="표준 150 3 3" xfId="0"/>
    <cellStyle name="표준 150 3 3 2" xfId="0"/>
    <cellStyle name="표준 150 3 3 3" xfId="0"/>
    <cellStyle name="표준 150 3 3 4" xfId="0"/>
    <cellStyle name="표준 150 3 3 5" xfId="0"/>
    <cellStyle name="표준 150 3 3 6" xfId="0"/>
    <cellStyle name="표준 150 3 4" xfId="0"/>
    <cellStyle name="표준 150 3 4 2" xfId="0"/>
    <cellStyle name="표준 150 3 4 3" xfId="0"/>
    <cellStyle name="표준 150 3 4 4" xfId="0"/>
    <cellStyle name="표준 150 3 4 5" xfId="0"/>
    <cellStyle name="표준 150 3 4 6" xfId="0"/>
    <cellStyle name="표준 150 3 5" xfId="0"/>
    <cellStyle name="표준 150 3 5 2" xfId="0"/>
    <cellStyle name="표준 150 3 5 3" xfId="0"/>
    <cellStyle name="표준 150 3 5 4" xfId="0"/>
    <cellStyle name="표준 150 3 5 5" xfId="0"/>
    <cellStyle name="표준 150 3 5 6" xfId="0"/>
    <cellStyle name="표준 150 3 6" xfId="0"/>
    <cellStyle name="표준 150 3 7" xfId="0"/>
    <cellStyle name="표준 150 3 8" xfId="0"/>
    <cellStyle name="표준 150 3 9" xfId="0"/>
    <cellStyle name="표준 150 3_Sheet2" xfId="0"/>
    <cellStyle name="표준 150 4" xfId="0"/>
    <cellStyle name="표준 150 4 10" xfId="0"/>
    <cellStyle name="표준 150 4 2" xfId="0"/>
    <cellStyle name="표준 150 4 2 2" xfId="0"/>
    <cellStyle name="표준 150 4 2 3" xfId="0"/>
    <cellStyle name="표준 150 4 2 4" xfId="0"/>
    <cellStyle name="표준 150 4 2 5" xfId="0"/>
    <cellStyle name="표준 150 4 2 6" xfId="0"/>
    <cellStyle name="표준 150 4 3" xfId="0"/>
    <cellStyle name="표준 150 4 3 2" xfId="0"/>
    <cellStyle name="표준 150 4 3 3" xfId="0"/>
    <cellStyle name="표준 150 4 3 4" xfId="0"/>
    <cellStyle name="표준 150 4 3 5" xfId="0"/>
    <cellStyle name="표준 150 4 3 6" xfId="0"/>
    <cellStyle name="표준 150 4 4" xfId="0"/>
    <cellStyle name="표준 150 4 4 2" xfId="0"/>
    <cellStyle name="표준 150 4 4 3" xfId="0"/>
    <cellStyle name="표준 150 4 4 4" xfId="0"/>
    <cellStyle name="표준 150 4 4 5" xfId="0"/>
    <cellStyle name="표준 150 4 4 6" xfId="0"/>
    <cellStyle name="표준 150 4 5" xfId="0"/>
    <cellStyle name="표준 150 4 5 2" xfId="0"/>
    <cellStyle name="표준 150 4 5 3" xfId="0"/>
    <cellStyle name="표준 150 4 5 4" xfId="0"/>
    <cellStyle name="표준 150 4 5 5" xfId="0"/>
    <cellStyle name="표준 150 4 5 6" xfId="0"/>
    <cellStyle name="표준 150 4 6" xfId="0"/>
    <cellStyle name="표준 150 4 7" xfId="0"/>
    <cellStyle name="표준 150 4 8" xfId="0"/>
    <cellStyle name="표준 150 4 9" xfId="0"/>
    <cellStyle name="표준 150 4_Sheet2" xfId="0"/>
    <cellStyle name="표준 151" xfId="0"/>
    <cellStyle name="표준 151 2" xfId="0"/>
    <cellStyle name="표준 151 2 10" xfId="0"/>
    <cellStyle name="표준 151 2 11" xfId="0"/>
    <cellStyle name="표준 151 2 2" xfId="0"/>
    <cellStyle name="표준 151 2 2 2" xfId="0"/>
    <cellStyle name="표준 151 2 2 3" xfId="0"/>
    <cellStyle name="표준 151 2 2 4" xfId="0"/>
    <cellStyle name="표준 151 2 2 5" xfId="0"/>
    <cellStyle name="표준 151 2 2 6" xfId="0"/>
    <cellStyle name="표준 151 2 3" xfId="0"/>
    <cellStyle name="표준 151 2 3 2" xfId="0"/>
    <cellStyle name="표준 151 2 3 3" xfId="0"/>
    <cellStyle name="표준 151 2 3 4" xfId="0"/>
    <cellStyle name="표준 151 2 3 5" xfId="0"/>
    <cellStyle name="표준 151 2 3 6" xfId="0"/>
    <cellStyle name="표준 151 2 4" xfId="0"/>
    <cellStyle name="표준 151 2 4 2" xfId="0"/>
    <cellStyle name="표준 151 2 4 3" xfId="0"/>
    <cellStyle name="표준 151 2 4 4" xfId="0"/>
    <cellStyle name="표준 151 2 4 5" xfId="0"/>
    <cellStyle name="표준 151 2 4 6" xfId="0"/>
    <cellStyle name="표준 151 2 5" xfId="0"/>
    <cellStyle name="표준 151 2 5 2" xfId="0"/>
    <cellStyle name="표준 151 2 5 3" xfId="0"/>
    <cellStyle name="표준 151 2 5 4" xfId="0"/>
    <cellStyle name="표준 151 2 5 5" xfId="0"/>
    <cellStyle name="표준 151 2 5 6" xfId="0"/>
    <cellStyle name="표준 151 2 6" xfId="0"/>
    <cellStyle name="표준 151 2 7" xfId="0"/>
    <cellStyle name="표준 151 2 8" xfId="0"/>
    <cellStyle name="표준 151 2 9" xfId="0"/>
    <cellStyle name="표준 151 2_Sheet2" xfId="0"/>
    <cellStyle name="표준 151 3" xfId="0"/>
    <cellStyle name="표준 151 3 10" xfId="0"/>
    <cellStyle name="표준 151 3 2" xfId="0"/>
    <cellStyle name="표준 151 3 2 2" xfId="0"/>
    <cellStyle name="표준 151 3 2 3" xfId="0"/>
    <cellStyle name="표준 151 3 2 4" xfId="0"/>
    <cellStyle name="표준 151 3 2 5" xfId="0"/>
    <cellStyle name="표준 151 3 2 6" xfId="0"/>
    <cellStyle name="표준 151 3 3" xfId="0"/>
    <cellStyle name="표준 151 3 3 2" xfId="0"/>
    <cellStyle name="표준 151 3 3 3" xfId="0"/>
    <cellStyle name="표준 151 3 3 4" xfId="0"/>
    <cellStyle name="표준 151 3 3 5" xfId="0"/>
    <cellStyle name="표준 151 3 3 6" xfId="0"/>
    <cellStyle name="표준 151 3 4" xfId="0"/>
    <cellStyle name="표준 151 3 4 2" xfId="0"/>
    <cellStyle name="표준 151 3 4 3" xfId="0"/>
    <cellStyle name="표준 151 3 4 4" xfId="0"/>
    <cellStyle name="표준 151 3 4 5" xfId="0"/>
    <cellStyle name="표준 151 3 4 6" xfId="0"/>
    <cellStyle name="표준 151 3 5" xfId="0"/>
    <cellStyle name="표준 151 3 5 2" xfId="0"/>
    <cellStyle name="표준 151 3 5 3" xfId="0"/>
    <cellStyle name="표준 151 3 5 4" xfId="0"/>
    <cellStyle name="표준 151 3 5 5" xfId="0"/>
    <cellStyle name="표준 151 3 5 6" xfId="0"/>
    <cellStyle name="표준 151 3 6" xfId="0"/>
    <cellStyle name="표준 151 3 7" xfId="0"/>
    <cellStyle name="표준 151 3 8" xfId="0"/>
    <cellStyle name="표준 151 3 9" xfId="0"/>
    <cellStyle name="표준 151 3_Sheet2" xfId="0"/>
    <cellStyle name="표준 151 4" xfId="0"/>
    <cellStyle name="표준 151 4 10" xfId="0"/>
    <cellStyle name="표준 151 4 2" xfId="0"/>
    <cellStyle name="표준 151 4 2 2" xfId="0"/>
    <cellStyle name="표준 151 4 2 3" xfId="0"/>
    <cellStyle name="표준 151 4 2 4" xfId="0"/>
    <cellStyle name="표준 151 4 2 5" xfId="0"/>
    <cellStyle name="표준 151 4 2 6" xfId="0"/>
    <cellStyle name="표준 151 4 3" xfId="0"/>
    <cellStyle name="표준 151 4 3 2" xfId="0"/>
    <cellStyle name="표준 151 4 3 3" xfId="0"/>
    <cellStyle name="표준 151 4 3 4" xfId="0"/>
    <cellStyle name="표준 151 4 3 5" xfId="0"/>
    <cellStyle name="표준 151 4 3 6" xfId="0"/>
    <cellStyle name="표준 151 4 4" xfId="0"/>
    <cellStyle name="표준 151 4 4 2" xfId="0"/>
    <cellStyle name="표준 151 4 4 3" xfId="0"/>
    <cellStyle name="표준 151 4 4 4" xfId="0"/>
    <cellStyle name="표준 151 4 4 5" xfId="0"/>
    <cellStyle name="표준 151 4 4 6" xfId="0"/>
    <cellStyle name="표준 151 4 5" xfId="0"/>
    <cellStyle name="표준 151 4 5 2" xfId="0"/>
    <cellStyle name="표준 151 4 5 3" xfId="0"/>
    <cellStyle name="표준 151 4 5 4" xfId="0"/>
    <cellStyle name="표준 151 4 5 5" xfId="0"/>
    <cellStyle name="표준 151 4 5 6" xfId="0"/>
    <cellStyle name="표준 151 4 6" xfId="0"/>
    <cellStyle name="표준 151 4 7" xfId="0"/>
    <cellStyle name="표준 151 4 8" xfId="0"/>
    <cellStyle name="표준 151 4 9" xfId="0"/>
    <cellStyle name="표준 151 4_Sheet2" xfId="0"/>
    <cellStyle name="표준 152" xfId="0"/>
    <cellStyle name="표준 152 2" xfId="0"/>
    <cellStyle name="표준 152 2 10" xfId="0"/>
    <cellStyle name="표준 152 2 2" xfId="0"/>
    <cellStyle name="표준 152 2 2 2" xfId="0"/>
    <cellStyle name="표준 152 2 2 3" xfId="0"/>
    <cellStyle name="표준 152 2 2 4" xfId="0"/>
    <cellStyle name="표준 152 2 2 5" xfId="0"/>
    <cellStyle name="표준 152 2 2 6" xfId="0"/>
    <cellStyle name="표준 152 2 3" xfId="0"/>
    <cellStyle name="표준 152 2 3 2" xfId="0"/>
    <cellStyle name="표준 152 2 3 3" xfId="0"/>
    <cellStyle name="표준 152 2 3 4" xfId="0"/>
    <cellStyle name="표준 152 2 3 5" xfId="0"/>
    <cellStyle name="표준 152 2 3 6" xfId="0"/>
    <cellStyle name="표준 152 2 4" xfId="0"/>
    <cellStyle name="표준 152 2 4 2" xfId="0"/>
    <cellStyle name="표준 152 2 4 3" xfId="0"/>
    <cellStyle name="표준 152 2 4 4" xfId="0"/>
    <cellStyle name="표준 152 2 4 5" xfId="0"/>
    <cellStyle name="표준 152 2 4 6" xfId="0"/>
    <cellStyle name="표준 152 2 5" xfId="0"/>
    <cellStyle name="표준 152 2 5 2" xfId="0"/>
    <cellStyle name="표준 152 2 5 3" xfId="0"/>
    <cellStyle name="표준 152 2 5 4" xfId="0"/>
    <cellStyle name="표준 152 2 5 5" xfId="0"/>
    <cellStyle name="표준 152 2 5 6" xfId="0"/>
    <cellStyle name="표준 152 2 6" xfId="0"/>
    <cellStyle name="표준 152 2 7" xfId="0"/>
    <cellStyle name="표준 152 2 8" xfId="0"/>
    <cellStyle name="표준 152 2 9" xfId="0"/>
    <cellStyle name="표준 152 2_Sheet2" xfId="0"/>
    <cellStyle name="표준 152 3" xfId="0"/>
    <cellStyle name="표준 152 3 10" xfId="0"/>
    <cellStyle name="표준 152 3 2" xfId="0"/>
    <cellStyle name="표준 152 3 2 2" xfId="0"/>
    <cellStyle name="표준 152 3 2 3" xfId="0"/>
    <cellStyle name="표준 152 3 2 4" xfId="0"/>
    <cellStyle name="표준 152 3 2 5" xfId="0"/>
    <cellStyle name="표준 152 3 2 6" xfId="0"/>
    <cellStyle name="표준 152 3 3" xfId="0"/>
    <cellStyle name="표준 152 3 3 2" xfId="0"/>
    <cellStyle name="표준 152 3 3 3" xfId="0"/>
    <cellStyle name="표준 152 3 3 4" xfId="0"/>
    <cellStyle name="표준 152 3 3 5" xfId="0"/>
    <cellStyle name="표준 152 3 3 6" xfId="0"/>
    <cellStyle name="표준 152 3 4" xfId="0"/>
    <cellStyle name="표준 152 3 4 2" xfId="0"/>
    <cellStyle name="표준 152 3 4 3" xfId="0"/>
    <cellStyle name="표준 152 3 4 4" xfId="0"/>
    <cellStyle name="표준 152 3 4 5" xfId="0"/>
    <cellStyle name="표준 152 3 4 6" xfId="0"/>
    <cellStyle name="표준 152 3 5" xfId="0"/>
    <cellStyle name="표준 152 3 5 2" xfId="0"/>
    <cellStyle name="표준 152 3 5 3" xfId="0"/>
    <cellStyle name="표준 152 3 5 4" xfId="0"/>
    <cellStyle name="표준 152 3 5 5" xfId="0"/>
    <cellStyle name="표준 152 3 5 6" xfId="0"/>
    <cellStyle name="표준 152 3 6" xfId="0"/>
    <cellStyle name="표준 152 3 7" xfId="0"/>
    <cellStyle name="표준 152 3 8" xfId="0"/>
    <cellStyle name="표준 152 3 9" xfId="0"/>
    <cellStyle name="표준 152 3_Sheet2" xfId="0"/>
    <cellStyle name="표준 152 4" xfId="0"/>
    <cellStyle name="표준 152 4 10" xfId="0"/>
    <cellStyle name="표준 152 4 2" xfId="0"/>
    <cellStyle name="표준 152 4 2 2" xfId="0"/>
    <cellStyle name="표준 152 4 2 3" xfId="0"/>
    <cellStyle name="표준 152 4 2 4" xfId="0"/>
    <cellStyle name="표준 152 4 2 5" xfId="0"/>
    <cellStyle name="표준 152 4 2 6" xfId="0"/>
    <cellStyle name="표준 152 4 3" xfId="0"/>
    <cellStyle name="표준 152 4 3 2" xfId="0"/>
    <cellStyle name="표준 152 4 3 3" xfId="0"/>
    <cellStyle name="표준 152 4 3 4" xfId="0"/>
    <cellStyle name="표준 152 4 3 5" xfId="0"/>
    <cellStyle name="표준 152 4 3 6" xfId="0"/>
    <cellStyle name="표준 152 4 4" xfId="0"/>
    <cellStyle name="표준 152 4 4 2" xfId="0"/>
    <cellStyle name="표준 152 4 4 3" xfId="0"/>
    <cellStyle name="표준 152 4 4 4" xfId="0"/>
    <cellStyle name="표준 152 4 4 5" xfId="0"/>
    <cellStyle name="표준 152 4 4 6" xfId="0"/>
    <cellStyle name="표준 152 4 5" xfId="0"/>
    <cellStyle name="표준 152 4 5 2" xfId="0"/>
    <cellStyle name="표준 152 4 5 3" xfId="0"/>
    <cellStyle name="표준 152 4 5 4" xfId="0"/>
    <cellStyle name="표준 152 4 5 5" xfId="0"/>
    <cellStyle name="표준 152 4 5 6" xfId="0"/>
    <cellStyle name="표준 152 4 6" xfId="0"/>
    <cellStyle name="표준 152 4 7" xfId="0"/>
    <cellStyle name="표준 152 4 8" xfId="0"/>
    <cellStyle name="표준 152 4 9" xfId="0"/>
    <cellStyle name="표준 152 4_Sheet2" xfId="0"/>
    <cellStyle name="표준 153" xfId="0"/>
    <cellStyle name="표준 153 2" xfId="0"/>
    <cellStyle name="표준 153 2 10" xfId="0"/>
    <cellStyle name="표준 153 2 2" xfId="0"/>
    <cellStyle name="표준 153 2 2 2" xfId="0"/>
    <cellStyle name="표준 153 2 2 3" xfId="0"/>
    <cellStyle name="표준 153 2 2 4" xfId="0"/>
    <cellStyle name="표준 153 2 2 5" xfId="0"/>
    <cellStyle name="표준 153 2 2 6" xfId="0"/>
    <cellStyle name="표준 153 2 3" xfId="0"/>
    <cellStyle name="표준 153 2 3 2" xfId="0"/>
    <cellStyle name="표준 153 2 3 3" xfId="0"/>
    <cellStyle name="표준 153 2 3 4" xfId="0"/>
    <cellStyle name="표준 153 2 3 5" xfId="0"/>
    <cellStyle name="표준 153 2 3 6" xfId="0"/>
    <cellStyle name="표준 153 2 4" xfId="0"/>
    <cellStyle name="표준 153 2 4 2" xfId="0"/>
    <cellStyle name="표준 153 2 4 3" xfId="0"/>
    <cellStyle name="표준 153 2 4 4" xfId="0"/>
    <cellStyle name="표준 153 2 4 5" xfId="0"/>
    <cellStyle name="표준 153 2 4 6" xfId="0"/>
    <cellStyle name="표준 153 2 5" xfId="0"/>
    <cellStyle name="표준 153 2 5 2" xfId="0"/>
    <cellStyle name="표준 153 2 5 3" xfId="0"/>
    <cellStyle name="표준 153 2 5 4" xfId="0"/>
    <cellStyle name="표준 153 2 5 5" xfId="0"/>
    <cellStyle name="표준 153 2 5 6" xfId="0"/>
    <cellStyle name="표준 153 2 6" xfId="0"/>
    <cellStyle name="표준 153 2 7" xfId="0"/>
    <cellStyle name="표준 153 2 8" xfId="0"/>
    <cellStyle name="표준 153 2 9" xfId="0"/>
    <cellStyle name="표준 153 2_Sheet2" xfId="0"/>
    <cellStyle name="표준 153 3" xfId="0"/>
    <cellStyle name="표준 153 3 10" xfId="0"/>
    <cellStyle name="표준 153 3 2" xfId="0"/>
    <cellStyle name="표준 153 3 2 2" xfId="0"/>
    <cellStyle name="표준 153 3 2 3" xfId="0"/>
    <cellStyle name="표준 153 3 2 4" xfId="0"/>
    <cellStyle name="표준 153 3 2 5" xfId="0"/>
    <cellStyle name="표준 153 3 2 6" xfId="0"/>
    <cellStyle name="표준 153 3 3" xfId="0"/>
    <cellStyle name="표준 153 3 3 2" xfId="0"/>
    <cellStyle name="표준 153 3 3 3" xfId="0"/>
    <cellStyle name="표준 153 3 3 4" xfId="0"/>
    <cellStyle name="표준 153 3 3 5" xfId="0"/>
    <cellStyle name="표준 153 3 3 6" xfId="0"/>
    <cellStyle name="표준 153 3 4" xfId="0"/>
    <cellStyle name="표준 153 3 4 2" xfId="0"/>
    <cellStyle name="표준 153 3 4 3" xfId="0"/>
    <cellStyle name="표준 153 3 4 4" xfId="0"/>
    <cellStyle name="표준 153 3 4 5" xfId="0"/>
    <cellStyle name="표준 153 3 4 6" xfId="0"/>
    <cellStyle name="표준 153 3 5" xfId="0"/>
    <cellStyle name="표준 153 3 5 2" xfId="0"/>
    <cellStyle name="표준 153 3 5 3" xfId="0"/>
    <cellStyle name="표준 153 3 5 4" xfId="0"/>
    <cellStyle name="표준 153 3 5 5" xfId="0"/>
    <cellStyle name="표준 153 3 5 6" xfId="0"/>
    <cellStyle name="표준 153 3 6" xfId="0"/>
    <cellStyle name="표준 153 3 7" xfId="0"/>
    <cellStyle name="표준 153 3 8" xfId="0"/>
    <cellStyle name="표준 153 3 9" xfId="0"/>
    <cellStyle name="표준 153 3_Sheet2" xfId="0"/>
    <cellStyle name="표준 153 4" xfId="0"/>
    <cellStyle name="표준 153 4 10" xfId="0"/>
    <cellStyle name="표준 153 4 2" xfId="0"/>
    <cellStyle name="표준 153 4 2 2" xfId="0"/>
    <cellStyle name="표준 153 4 2 3" xfId="0"/>
    <cellStyle name="표준 153 4 2 4" xfId="0"/>
    <cellStyle name="표준 153 4 2 5" xfId="0"/>
    <cellStyle name="표준 153 4 2 6" xfId="0"/>
    <cellStyle name="표준 153 4 3" xfId="0"/>
    <cellStyle name="표준 153 4 3 2" xfId="0"/>
    <cellStyle name="표준 153 4 3 3" xfId="0"/>
    <cellStyle name="표준 153 4 3 4" xfId="0"/>
    <cellStyle name="표준 153 4 3 5" xfId="0"/>
    <cellStyle name="표준 153 4 3 6" xfId="0"/>
    <cellStyle name="표준 153 4 4" xfId="0"/>
    <cellStyle name="표준 153 4 4 2" xfId="0"/>
    <cellStyle name="표준 153 4 4 3" xfId="0"/>
    <cellStyle name="표준 153 4 4 4" xfId="0"/>
    <cellStyle name="표준 153 4 4 5" xfId="0"/>
    <cellStyle name="표준 153 4 4 6" xfId="0"/>
    <cellStyle name="표준 153 4 5" xfId="0"/>
    <cellStyle name="표준 153 4 5 2" xfId="0"/>
    <cellStyle name="표준 153 4 5 3" xfId="0"/>
    <cellStyle name="표준 153 4 5 4" xfId="0"/>
    <cellStyle name="표준 153 4 5 5" xfId="0"/>
    <cellStyle name="표준 153 4 5 6" xfId="0"/>
    <cellStyle name="표준 153 4 6" xfId="0"/>
    <cellStyle name="표준 153 4 7" xfId="0"/>
    <cellStyle name="표준 153 4 8" xfId="0"/>
    <cellStyle name="표준 153 4 9" xfId="0"/>
    <cellStyle name="표준 153 4_Sheet2" xfId="0"/>
    <cellStyle name="표준 154" xfId="0"/>
    <cellStyle name="표준 154 2" xfId="0"/>
    <cellStyle name="표준 154 2 10" xfId="0"/>
    <cellStyle name="표준 154 2 2" xfId="0"/>
    <cellStyle name="표준 154 2 2 2" xfId="0"/>
    <cellStyle name="표준 154 2 2 3" xfId="0"/>
    <cellStyle name="표준 154 2 2 4" xfId="0"/>
    <cellStyle name="표준 154 2 2 5" xfId="0"/>
    <cellStyle name="표준 154 2 2 6" xfId="0"/>
    <cellStyle name="표준 154 2 3" xfId="0"/>
    <cellStyle name="표준 154 2 3 2" xfId="0"/>
    <cellStyle name="표준 154 2 3 3" xfId="0"/>
    <cellStyle name="표준 154 2 3 4" xfId="0"/>
    <cellStyle name="표준 154 2 3 5" xfId="0"/>
    <cellStyle name="표준 154 2 3 6" xfId="0"/>
    <cellStyle name="표준 154 2 4" xfId="0"/>
    <cellStyle name="표준 154 2 4 2" xfId="0"/>
    <cellStyle name="표준 154 2 4 3" xfId="0"/>
    <cellStyle name="표준 154 2 4 4" xfId="0"/>
    <cellStyle name="표준 154 2 4 5" xfId="0"/>
    <cellStyle name="표준 154 2 4 6" xfId="0"/>
    <cellStyle name="표준 154 2 5" xfId="0"/>
    <cellStyle name="표준 154 2 5 2" xfId="0"/>
    <cellStyle name="표준 154 2 5 3" xfId="0"/>
    <cellStyle name="표준 154 2 5 4" xfId="0"/>
    <cellStyle name="표준 154 2 5 5" xfId="0"/>
    <cellStyle name="표준 154 2 5 6" xfId="0"/>
    <cellStyle name="표준 154 2 6" xfId="0"/>
    <cellStyle name="표준 154 2 7" xfId="0"/>
    <cellStyle name="표준 154 2 8" xfId="0"/>
    <cellStyle name="표준 154 2 9" xfId="0"/>
    <cellStyle name="표준 154 2_Sheet2" xfId="0"/>
    <cellStyle name="표준 154 3" xfId="0"/>
    <cellStyle name="표준 154 3 10" xfId="0"/>
    <cellStyle name="표준 154 3 2" xfId="0"/>
    <cellStyle name="표준 154 3 2 2" xfId="0"/>
    <cellStyle name="표준 154 3 2 3" xfId="0"/>
    <cellStyle name="표준 154 3 2 4" xfId="0"/>
    <cellStyle name="표준 154 3 2 5" xfId="0"/>
    <cellStyle name="표준 154 3 2 6" xfId="0"/>
    <cellStyle name="표준 154 3 3" xfId="0"/>
    <cellStyle name="표준 154 3 3 2" xfId="0"/>
    <cellStyle name="표준 154 3 3 3" xfId="0"/>
    <cellStyle name="표준 154 3 3 4" xfId="0"/>
    <cellStyle name="표준 154 3 3 5" xfId="0"/>
    <cellStyle name="표준 154 3 3 6" xfId="0"/>
    <cellStyle name="표준 154 3 4" xfId="0"/>
    <cellStyle name="표준 154 3 4 2" xfId="0"/>
    <cellStyle name="표준 154 3 4 3" xfId="0"/>
    <cellStyle name="표준 154 3 4 4" xfId="0"/>
    <cellStyle name="표준 154 3 4 5" xfId="0"/>
    <cellStyle name="표준 154 3 4 6" xfId="0"/>
    <cellStyle name="표준 154 3 5" xfId="0"/>
    <cellStyle name="표준 154 3 5 2" xfId="0"/>
    <cellStyle name="표준 154 3 5 3" xfId="0"/>
    <cellStyle name="표준 154 3 5 4" xfId="0"/>
    <cellStyle name="표준 154 3 5 5" xfId="0"/>
    <cellStyle name="표준 154 3 5 6" xfId="0"/>
    <cellStyle name="표준 154 3 6" xfId="0"/>
    <cellStyle name="표준 154 3 7" xfId="0"/>
    <cellStyle name="표준 154 3 8" xfId="0"/>
    <cellStyle name="표준 154 3 9" xfId="0"/>
    <cellStyle name="표준 154 3_Sheet2" xfId="0"/>
    <cellStyle name="표준 154 4" xfId="0"/>
    <cellStyle name="표준 154 4 10" xfId="0"/>
    <cellStyle name="표준 154 4 2" xfId="0"/>
    <cellStyle name="표준 154 4 2 2" xfId="0"/>
    <cellStyle name="표준 154 4 2 3" xfId="0"/>
    <cellStyle name="표준 154 4 2 4" xfId="0"/>
    <cellStyle name="표준 154 4 2 5" xfId="0"/>
    <cellStyle name="표준 154 4 2 6" xfId="0"/>
    <cellStyle name="표준 154 4 3" xfId="0"/>
    <cellStyle name="표준 154 4 3 2" xfId="0"/>
    <cellStyle name="표준 154 4 3 3" xfId="0"/>
    <cellStyle name="표준 154 4 3 4" xfId="0"/>
    <cellStyle name="표준 154 4 3 5" xfId="0"/>
    <cellStyle name="표준 154 4 3 6" xfId="0"/>
    <cellStyle name="표준 154 4 4" xfId="0"/>
    <cellStyle name="표준 154 4 4 2" xfId="0"/>
    <cellStyle name="표준 154 4 4 3" xfId="0"/>
    <cellStyle name="표준 154 4 4 4" xfId="0"/>
    <cellStyle name="표준 154 4 4 5" xfId="0"/>
    <cellStyle name="표준 154 4 4 6" xfId="0"/>
    <cellStyle name="표준 154 4 5" xfId="0"/>
    <cellStyle name="표준 154 4 5 2" xfId="0"/>
    <cellStyle name="표준 154 4 5 3" xfId="0"/>
    <cellStyle name="표준 154 4 5 4" xfId="0"/>
    <cellStyle name="표준 154 4 5 5" xfId="0"/>
    <cellStyle name="표준 154 4 5 6" xfId="0"/>
    <cellStyle name="표준 154 4 6" xfId="0"/>
    <cellStyle name="표준 154 4 7" xfId="0"/>
    <cellStyle name="표준 154 4 8" xfId="0"/>
    <cellStyle name="표준 154 4 9" xfId="0"/>
    <cellStyle name="표준 154 4_Sheet2" xfId="0"/>
    <cellStyle name="표준 155" xfId="0"/>
    <cellStyle name="표준 155 2" xfId="0"/>
    <cellStyle name="표준 155 2 10" xfId="0"/>
    <cellStyle name="표준 155 2 2" xfId="0"/>
    <cellStyle name="표준 155 2 2 2" xfId="0"/>
    <cellStyle name="표준 155 2 2 3" xfId="0"/>
    <cellStyle name="표준 155 2 2 4" xfId="0"/>
    <cellStyle name="표준 155 2 2 5" xfId="0"/>
    <cellStyle name="표준 155 2 2 6" xfId="0"/>
    <cellStyle name="표준 155 2 3" xfId="0"/>
    <cellStyle name="표준 155 2 3 2" xfId="0"/>
    <cellStyle name="표준 155 2 3 3" xfId="0"/>
    <cellStyle name="표준 155 2 3 4" xfId="0"/>
    <cellStyle name="표준 155 2 3 5" xfId="0"/>
    <cellStyle name="표준 155 2 3 6" xfId="0"/>
    <cellStyle name="표준 155 2 4" xfId="0"/>
    <cellStyle name="표준 155 2 4 2" xfId="0"/>
    <cellStyle name="표준 155 2 4 3" xfId="0"/>
    <cellStyle name="표준 155 2 4 4" xfId="0"/>
    <cellStyle name="표준 155 2 4 5" xfId="0"/>
    <cellStyle name="표준 155 2 4 6" xfId="0"/>
    <cellStyle name="표준 155 2 5" xfId="0"/>
    <cellStyle name="표준 155 2 5 2" xfId="0"/>
    <cellStyle name="표준 155 2 5 3" xfId="0"/>
    <cellStyle name="표준 155 2 5 4" xfId="0"/>
    <cellStyle name="표준 155 2 5 5" xfId="0"/>
    <cellStyle name="표준 155 2 5 6" xfId="0"/>
    <cellStyle name="표준 155 2 6" xfId="0"/>
    <cellStyle name="표준 155 2 7" xfId="0"/>
    <cellStyle name="표준 155 2 8" xfId="0"/>
    <cellStyle name="표준 155 2 9" xfId="0"/>
    <cellStyle name="표준 155 2_Sheet2" xfId="0"/>
    <cellStyle name="표준 155 3" xfId="0"/>
    <cellStyle name="표준 155 3 10" xfId="0"/>
    <cellStyle name="표준 155 3 2" xfId="0"/>
    <cellStyle name="표준 155 3 2 2" xfId="0"/>
    <cellStyle name="표준 155 3 2 3" xfId="0"/>
    <cellStyle name="표준 155 3 2 4" xfId="0"/>
    <cellStyle name="표준 155 3 2 5" xfId="0"/>
    <cellStyle name="표준 155 3 2 6" xfId="0"/>
    <cellStyle name="표준 155 3 3" xfId="0"/>
    <cellStyle name="표준 155 3 3 2" xfId="0"/>
    <cellStyle name="표준 155 3 3 3" xfId="0"/>
    <cellStyle name="표준 155 3 3 4" xfId="0"/>
    <cellStyle name="표준 155 3 3 5" xfId="0"/>
    <cellStyle name="표준 155 3 3 6" xfId="0"/>
    <cellStyle name="표준 155 3 4" xfId="0"/>
    <cellStyle name="표준 155 3 4 2" xfId="0"/>
    <cellStyle name="표준 155 3 4 3" xfId="0"/>
    <cellStyle name="표준 155 3 4 4" xfId="0"/>
    <cellStyle name="표준 155 3 4 5" xfId="0"/>
    <cellStyle name="표준 155 3 4 6" xfId="0"/>
    <cellStyle name="표준 155 3 5" xfId="0"/>
    <cellStyle name="표준 155 3 5 2" xfId="0"/>
    <cellStyle name="표준 155 3 5 3" xfId="0"/>
    <cellStyle name="표준 155 3 5 4" xfId="0"/>
    <cellStyle name="표준 155 3 5 5" xfId="0"/>
    <cellStyle name="표준 155 3 5 6" xfId="0"/>
    <cellStyle name="표준 155 3 6" xfId="0"/>
    <cellStyle name="표준 155 3 7" xfId="0"/>
    <cellStyle name="표준 155 3 8" xfId="0"/>
    <cellStyle name="표준 155 3 9" xfId="0"/>
    <cellStyle name="표준 155 3_Sheet2" xfId="0"/>
    <cellStyle name="표준 155 4" xfId="0"/>
    <cellStyle name="표준 155 4 10" xfId="0"/>
    <cellStyle name="표준 155 4 2" xfId="0"/>
    <cellStyle name="표준 155 4 2 2" xfId="0"/>
    <cellStyle name="표준 155 4 2 3" xfId="0"/>
    <cellStyle name="표준 155 4 2 4" xfId="0"/>
    <cellStyle name="표준 155 4 2 5" xfId="0"/>
    <cellStyle name="표준 155 4 2 6" xfId="0"/>
    <cellStyle name="표준 155 4 3" xfId="0"/>
    <cellStyle name="표준 155 4 3 2" xfId="0"/>
    <cellStyle name="표준 155 4 3 3" xfId="0"/>
    <cellStyle name="표준 155 4 3 4" xfId="0"/>
    <cellStyle name="표준 155 4 3 5" xfId="0"/>
    <cellStyle name="표준 155 4 3 6" xfId="0"/>
    <cellStyle name="표준 155 4 4" xfId="0"/>
    <cellStyle name="표준 155 4 4 2" xfId="0"/>
    <cellStyle name="표준 155 4 4 3" xfId="0"/>
    <cellStyle name="표준 155 4 4 4" xfId="0"/>
    <cellStyle name="표준 155 4 4 5" xfId="0"/>
    <cellStyle name="표준 155 4 4 6" xfId="0"/>
    <cellStyle name="표준 155 4 5" xfId="0"/>
    <cellStyle name="표준 155 4 5 2" xfId="0"/>
    <cellStyle name="표준 155 4 5 3" xfId="0"/>
    <cellStyle name="표준 155 4 5 4" xfId="0"/>
    <cellStyle name="표준 155 4 5 5" xfId="0"/>
    <cellStyle name="표준 155 4 5 6" xfId="0"/>
    <cellStyle name="표준 155 4 6" xfId="0"/>
    <cellStyle name="표준 155 4 7" xfId="0"/>
    <cellStyle name="표준 155 4 8" xfId="0"/>
    <cellStyle name="표준 155 4 9" xfId="0"/>
    <cellStyle name="표준 155 4_Sheet2" xfId="0"/>
    <cellStyle name="표준 156" xfId="0"/>
    <cellStyle name="표준 156 2" xfId="0"/>
    <cellStyle name="표준 156 2 10" xfId="0"/>
    <cellStyle name="표준 156 2 2" xfId="0"/>
    <cellStyle name="표준 156 2 2 2" xfId="0"/>
    <cellStyle name="표준 156 2 2 3" xfId="0"/>
    <cellStyle name="표준 156 2 2 4" xfId="0"/>
    <cellStyle name="표준 156 2 2 5" xfId="0"/>
    <cellStyle name="표준 156 2 2 6" xfId="0"/>
    <cellStyle name="표준 156 2 3" xfId="0"/>
    <cellStyle name="표준 156 2 3 2" xfId="0"/>
    <cellStyle name="표준 156 2 3 3" xfId="0"/>
    <cellStyle name="표준 156 2 3 4" xfId="0"/>
    <cellStyle name="표준 156 2 3 5" xfId="0"/>
    <cellStyle name="표준 156 2 3 6" xfId="0"/>
    <cellStyle name="표준 156 2 4" xfId="0"/>
    <cellStyle name="표준 156 2 4 2" xfId="0"/>
    <cellStyle name="표준 156 2 4 3" xfId="0"/>
    <cellStyle name="표준 156 2 4 4" xfId="0"/>
    <cellStyle name="표준 156 2 4 5" xfId="0"/>
    <cellStyle name="표준 156 2 4 6" xfId="0"/>
    <cellStyle name="표준 156 2 5" xfId="0"/>
    <cellStyle name="표준 156 2 5 2" xfId="0"/>
    <cellStyle name="표준 156 2 5 3" xfId="0"/>
    <cellStyle name="표준 156 2 5 4" xfId="0"/>
    <cellStyle name="표준 156 2 5 5" xfId="0"/>
    <cellStyle name="표준 156 2 5 6" xfId="0"/>
    <cellStyle name="표준 156 2 6" xfId="0"/>
    <cellStyle name="표준 156 2 7" xfId="0"/>
    <cellStyle name="표준 156 2 8" xfId="0"/>
    <cellStyle name="표준 156 2 9" xfId="0"/>
    <cellStyle name="표준 156 2_Sheet2" xfId="0"/>
    <cellStyle name="표준 156 3" xfId="0"/>
    <cellStyle name="표준 156 3 10" xfId="0"/>
    <cellStyle name="표준 156 3 2" xfId="0"/>
    <cellStyle name="표준 156 3 2 2" xfId="0"/>
    <cellStyle name="표준 156 3 2 3" xfId="0"/>
    <cellStyle name="표준 156 3 2 4" xfId="0"/>
    <cellStyle name="표준 156 3 2 5" xfId="0"/>
    <cellStyle name="표준 156 3 2 6" xfId="0"/>
    <cellStyle name="표준 156 3 3" xfId="0"/>
    <cellStyle name="표준 156 3 3 2" xfId="0"/>
    <cellStyle name="표준 156 3 3 3" xfId="0"/>
    <cellStyle name="표준 156 3 3 4" xfId="0"/>
    <cellStyle name="표준 156 3 3 5" xfId="0"/>
    <cellStyle name="표준 156 3 3 6" xfId="0"/>
    <cellStyle name="표준 156 3 4" xfId="0"/>
    <cellStyle name="표준 156 3 4 2" xfId="0"/>
    <cellStyle name="표준 156 3 4 3" xfId="0"/>
    <cellStyle name="표준 156 3 4 4" xfId="0"/>
    <cellStyle name="표준 156 3 4 5" xfId="0"/>
    <cellStyle name="표준 156 3 4 6" xfId="0"/>
    <cellStyle name="표준 156 3 5" xfId="0"/>
    <cellStyle name="표준 156 3 5 2" xfId="0"/>
    <cellStyle name="표준 156 3 5 3" xfId="0"/>
    <cellStyle name="표준 156 3 5 4" xfId="0"/>
    <cellStyle name="표준 156 3 5 5" xfId="0"/>
    <cellStyle name="표준 156 3 5 6" xfId="0"/>
    <cellStyle name="표준 156 3 6" xfId="0"/>
    <cellStyle name="표준 156 3 7" xfId="0"/>
    <cellStyle name="표준 156 3 8" xfId="0"/>
    <cellStyle name="표준 156 3 9" xfId="0"/>
    <cellStyle name="표준 156 3_Sheet2" xfId="0"/>
    <cellStyle name="표준 156 4" xfId="0"/>
    <cellStyle name="표준 156 4 10" xfId="0"/>
    <cellStyle name="표준 156 4 2" xfId="0"/>
    <cellStyle name="표준 156 4 2 2" xfId="0"/>
    <cellStyle name="표준 156 4 2 3" xfId="0"/>
    <cellStyle name="표준 156 4 2 4" xfId="0"/>
    <cellStyle name="표준 156 4 2 5" xfId="0"/>
    <cellStyle name="표준 156 4 2 6" xfId="0"/>
    <cellStyle name="표준 156 4 3" xfId="0"/>
    <cellStyle name="표준 156 4 3 2" xfId="0"/>
    <cellStyle name="표준 156 4 3 3" xfId="0"/>
    <cellStyle name="표준 156 4 3 4" xfId="0"/>
    <cellStyle name="표준 156 4 3 5" xfId="0"/>
    <cellStyle name="표준 156 4 3 6" xfId="0"/>
    <cellStyle name="표준 156 4 4" xfId="0"/>
    <cellStyle name="표준 156 4 4 2" xfId="0"/>
    <cellStyle name="표준 156 4 4 3" xfId="0"/>
    <cellStyle name="표준 156 4 4 4" xfId="0"/>
    <cellStyle name="표준 156 4 4 5" xfId="0"/>
    <cellStyle name="표준 156 4 4 6" xfId="0"/>
    <cellStyle name="표준 156 4 5" xfId="0"/>
    <cellStyle name="표준 156 4 5 2" xfId="0"/>
    <cellStyle name="표준 156 4 5 3" xfId="0"/>
    <cellStyle name="표준 156 4 5 4" xfId="0"/>
    <cellStyle name="표준 156 4 5 5" xfId="0"/>
    <cellStyle name="표준 156 4 5 6" xfId="0"/>
    <cellStyle name="표준 156 4 6" xfId="0"/>
    <cellStyle name="표준 156 4 7" xfId="0"/>
    <cellStyle name="표준 156 4 8" xfId="0"/>
    <cellStyle name="표준 156 4 9" xfId="0"/>
    <cellStyle name="표준 156 4_Sheet2" xfId="0"/>
    <cellStyle name="표준 157" xfId="0"/>
    <cellStyle name="표준 157 2" xfId="0"/>
    <cellStyle name="표준 157 2 10" xfId="0"/>
    <cellStyle name="표준 157 2 2" xfId="0"/>
    <cellStyle name="표준 157 2 2 2" xfId="0"/>
    <cellStyle name="표준 157 2 2 3" xfId="0"/>
    <cellStyle name="표준 157 2 2 4" xfId="0"/>
    <cellStyle name="표준 157 2 2 5" xfId="0"/>
    <cellStyle name="표준 157 2 2 6" xfId="0"/>
    <cellStyle name="표준 157 2 3" xfId="0"/>
    <cellStyle name="표준 157 2 3 2" xfId="0"/>
    <cellStyle name="표준 157 2 3 3" xfId="0"/>
    <cellStyle name="표준 157 2 3 4" xfId="0"/>
    <cellStyle name="표준 157 2 3 5" xfId="0"/>
    <cellStyle name="표준 157 2 3 6" xfId="0"/>
    <cellStyle name="표준 157 2 4" xfId="0"/>
    <cellStyle name="표준 157 2 4 2" xfId="0"/>
    <cellStyle name="표준 157 2 4 3" xfId="0"/>
    <cellStyle name="표준 157 2 4 4" xfId="0"/>
    <cellStyle name="표준 157 2 4 5" xfId="0"/>
    <cellStyle name="표준 157 2 4 6" xfId="0"/>
    <cellStyle name="표준 157 2 5" xfId="0"/>
    <cellStyle name="표준 157 2 5 2" xfId="0"/>
    <cellStyle name="표준 157 2 5 3" xfId="0"/>
    <cellStyle name="표준 157 2 5 4" xfId="0"/>
    <cellStyle name="표준 157 2 5 5" xfId="0"/>
    <cellStyle name="표준 157 2 5 6" xfId="0"/>
    <cellStyle name="표준 157 2 6" xfId="0"/>
    <cellStyle name="표준 157 2 7" xfId="0"/>
    <cellStyle name="표준 157 2 8" xfId="0"/>
    <cellStyle name="표준 157 2 9" xfId="0"/>
    <cellStyle name="표준 157 2_Sheet2" xfId="0"/>
    <cellStyle name="표준 157 3" xfId="0"/>
    <cellStyle name="표준 157 3 10" xfId="0"/>
    <cellStyle name="표준 157 3 2" xfId="0"/>
    <cellStyle name="표준 157 3 2 2" xfId="0"/>
    <cellStyle name="표준 157 3 2 3" xfId="0"/>
    <cellStyle name="표준 157 3 2 4" xfId="0"/>
    <cellStyle name="표준 157 3 2 5" xfId="0"/>
    <cellStyle name="표준 157 3 2 6" xfId="0"/>
    <cellStyle name="표준 157 3 3" xfId="0"/>
    <cellStyle name="표준 157 3 3 2" xfId="0"/>
    <cellStyle name="표준 157 3 3 3" xfId="0"/>
    <cellStyle name="표준 157 3 3 4" xfId="0"/>
    <cellStyle name="표준 157 3 3 5" xfId="0"/>
    <cellStyle name="표준 157 3 3 6" xfId="0"/>
    <cellStyle name="표준 157 3 4" xfId="0"/>
    <cellStyle name="표준 157 3 4 2" xfId="0"/>
    <cellStyle name="표준 157 3 4 3" xfId="0"/>
    <cellStyle name="표준 157 3 4 4" xfId="0"/>
    <cellStyle name="표준 157 3 4 5" xfId="0"/>
    <cellStyle name="표준 157 3 4 6" xfId="0"/>
    <cellStyle name="표준 157 3 5" xfId="0"/>
    <cellStyle name="표준 157 3 5 2" xfId="0"/>
    <cellStyle name="표준 157 3 5 3" xfId="0"/>
    <cellStyle name="표준 157 3 5 4" xfId="0"/>
    <cellStyle name="표준 157 3 5 5" xfId="0"/>
    <cellStyle name="표준 157 3 5 6" xfId="0"/>
    <cellStyle name="표준 157 3 6" xfId="0"/>
    <cellStyle name="표준 157 3 7" xfId="0"/>
    <cellStyle name="표준 157 3 8" xfId="0"/>
    <cellStyle name="표준 157 3 9" xfId="0"/>
    <cellStyle name="표준 157 3_Sheet2" xfId="0"/>
    <cellStyle name="표준 157 4" xfId="0"/>
    <cellStyle name="표준 157 4 10" xfId="0"/>
    <cellStyle name="표준 157 4 2" xfId="0"/>
    <cellStyle name="표준 157 4 2 2" xfId="0"/>
    <cellStyle name="표준 157 4 2 3" xfId="0"/>
    <cellStyle name="표준 157 4 2 4" xfId="0"/>
    <cellStyle name="표준 157 4 2 5" xfId="0"/>
    <cellStyle name="표준 157 4 2 6" xfId="0"/>
    <cellStyle name="표준 157 4 3" xfId="0"/>
    <cellStyle name="표준 157 4 3 2" xfId="0"/>
    <cellStyle name="표준 157 4 3 3" xfId="0"/>
    <cellStyle name="표준 157 4 3 4" xfId="0"/>
    <cellStyle name="표준 157 4 3 5" xfId="0"/>
    <cellStyle name="표준 157 4 3 6" xfId="0"/>
    <cellStyle name="표준 157 4 4" xfId="0"/>
    <cellStyle name="표준 157 4 4 2" xfId="0"/>
    <cellStyle name="표준 157 4 4 3" xfId="0"/>
    <cellStyle name="표준 157 4 4 4" xfId="0"/>
    <cellStyle name="표준 157 4 4 5" xfId="0"/>
    <cellStyle name="표준 157 4 4 6" xfId="0"/>
    <cellStyle name="표준 157 4 5" xfId="0"/>
    <cellStyle name="표준 157 4 5 2" xfId="0"/>
    <cellStyle name="표준 157 4 5 3" xfId="0"/>
    <cellStyle name="표준 157 4 5 4" xfId="0"/>
    <cellStyle name="표준 157 4 5 5" xfId="0"/>
    <cellStyle name="표준 157 4 5 6" xfId="0"/>
    <cellStyle name="표준 157 4 6" xfId="0"/>
    <cellStyle name="표준 157 4 7" xfId="0"/>
    <cellStyle name="표준 157 4 8" xfId="0"/>
    <cellStyle name="표준 157 4 9" xfId="0"/>
    <cellStyle name="표준 157 4_Sheet2" xfId="0"/>
    <cellStyle name="표준 158" xfId="0"/>
    <cellStyle name="표준 158 2" xfId="0"/>
    <cellStyle name="표준 158 2 10" xfId="0"/>
    <cellStyle name="표준 158 2 2" xfId="0"/>
    <cellStyle name="표준 158 2 2 2" xfId="0"/>
    <cellStyle name="표준 158 2 2 3" xfId="0"/>
    <cellStyle name="표준 158 2 2 4" xfId="0"/>
    <cellStyle name="표준 158 2 2 5" xfId="0"/>
    <cellStyle name="표준 158 2 2 6" xfId="0"/>
    <cellStyle name="표준 158 2 3" xfId="0"/>
    <cellStyle name="표준 158 2 3 2" xfId="0"/>
    <cellStyle name="표준 158 2 3 3" xfId="0"/>
    <cellStyle name="표준 158 2 3 4" xfId="0"/>
    <cellStyle name="표준 158 2 3 5" xfId="0"/>
    <cellStyle name="표준 158 2 3 6" xfId="0"/>
    <cellStyle name="표준 158 2 4" xfId="0"/>
    <cellStyle name="표준 158 2 4 2" xfId="0"/>
    <cellStyle name="표준 158 2 4 3" xfId="0"/>
    <cellStyle name="표준 158 2 4 4" xfId="0"/>
    <cellStyle name="표준 158 2 4 5" xfId="0"/>
    <cellStyle name="표준 158 2 4 6" xfId="0"/>
    <cellStyle name="표준 158 2 5" xfId="0"/>
    <cellStyle name="표준 158 2 5 2" xfId="0"/>
    <cellStyle name="표준 158 2 5 3" xfId="0"/>
    <cellStyle name="표준 158 2 5 4" xfId="0"/>
    <cellStyle name="표준 158 2 5 5" xfId="0"/>
    <cellStyle name="표준 158 2 5 6" xfId="0"/>
    <cellStyle name="표준 158 2 6" xfId="0"/>
    <cellStyle name="표준 158 2 7" xfId="0"/>
    <cellStyle name="표준 158 2 8" xfId="0"/>
    <cellStyle name="표준 158 2 9" xfId="0"/>
    <cellStyle name="표준 158 2_Sheet2" xfId="0"/>
    <cellStyle name="표준 158 3" xfId="0"/>
    <cellStyle name="표준 158 3 10" xfId="0"/>
    <cellStyle name="표준 158 3 2" xfId="0"/>
    <cellStyle name="표준 158 3 2 2" xfId="0"/>
    <cellStyle name="표준 158 3 2 3" xfId="0"/>
    <cellStyle name="표준 158 3 2 4" xfId="0"/>
    <cellStyle name="표준 158 3 2 5" xfId="0"/>
    <cellStyle name="표준 158 3 2 6" xfId="0"/>
    <cellStyle name="표준 158 3 3" xfId="0"/>
    <cellStyle name="표준 158 3 3 2" xfId="0"/>
    <cellStyle name="표준 158 3 3 3" xfId="0"/>
    <cellStyle name="표준 158 3 3 4" xfId="0"/>
    <cellStyle name="표준 158 3 3 5" xfId="0"/>
    <cellStyle name="표준 158 3 3 6" xfId="0"/>
    <cellStyle name="표준 158 3 4" xfId="0"/>
    <cellStyle name="표준 158 3 4 2" xfId="0"/>
    <cellStyle name="표준 158 3 4 3" xfId="0"/>
    <cellStyle name="표준 158 3 4 4" xfId="0"/>
    <cellStyle name="표준 158 3 4 5" xfId="0"/>
    <cellStyle name="표준 158 3 4 6" xfId="0"/>
    <cellStyle name="표준 158 3 5" xfId="0"/>
    <cellStyle name="표준 158 3 5 2" xfId="0"/>
    <cellStyle name="표준 158 3 5 3" xfId="0"/>
    <cellStyle name="표준 158 3 5 4" xfId="0"/>
    <cellStyle name="표준 158 3 5 5" xfId="0"/>
    <cellStyle name="표준 158 3 5 6" xfId="0"/>
    <cellStyle name="표준 158 3 6" xfId="0"/>
    <cellStyle name="표준 158 3 7" xfId="0"/>
    <cellStyle name="표준 158 3 8" xfId="0"/>
    <cellStyle name="표준 158 3 9" xfId="0"/>
    <cellStyle name="표준 158 3_Sheet2" xfId="0"/>
    <cellStyle name="표준 158 4" xfId="0"/>
    <cellStyle name="표준 158 4 10" xfId="0"/>
    <cellStyle name="표준 158 4 2" xfId="0"/>
    <cellStyle name="표준 158 4 2 2" xfId="0"/>
    <cellStyle name="표준 158 4 2 3" xfId="0"/>
    <cellStyle name="표준 158 4 2 4" xfId="0"/>
    <cellStyle name="표준 158 4 2 5" xfId="0"/>
    <cellStyle name="표준 158 4 2 6" xfId="0"/>
    <cellStyle name="표준 158 4 3" xfId="0"/>
    <cellStyle name="표준 158 4 3 2" xfId="0"/>
    <cellStyle name="표준 158 4 3 3" xfId="0"/>
    <cellStyle name="표준 158 4 3 4" xfId="0"/>
    <cellStyle name="표준 158 4 3 5" xfId="0"/>
    <cellStyle name="표준 158 4 3 6" xfId="0"/>
    <cellStyle name="표준 158 4 4" xfId="0"/>
    <cellStyle name="표준 158 4 4 2" xfId="0"/>
    <cellStyle name="표준 158 4 4 3" xfId="0"/>
    <cellStyle name="표준 158 4 4 4" xfId="0"/>
    <cellStyle name="표준 158 4 4 5" xfId="0"/>
    <cellStyle name="표준 158 4 4 6" xfId="0"/>
    <cellStyle name="표준 158 4 5" xfId="0"/>
    <cellStyle name="표준 158 4 5 2" xfId="0"/>
    <cellStyle name="표준 158 4 5 3" xfId="0"/>
    <cellStyle name="표준 158 4 5 4" xfId="0"/>
    <cellStyle name="표준 158 4 5 5" xfId="0"/>
    <cellStyle name="표준 158 4 5 6" xfId="0"/>
    <cellStyle name="표준 158 4 6" xfId="0"/>
    <cellStyle name="표준 158 4 7" xfId="0"/>
    <cellStyle name="표준 158 4 8" xfId="0"/>
    <cellStyle name="표준 158 4 9" xfId="0"/>
    <cellStyle name="표준 158 4_Sheet2" xfId="0"/>
    <cellStyle name="표준 159" xfId="0"/>
    <cellStyle name="표준 159 2" xfId="0"/>
    <cellStyle name="표준 159 2 10" xfId="0"/>
    <cellStyle name="표준 159 2 2" xfId="0"/>
    <cellStyle name="표준 159 2 2 2" xfId="0"/>
    <cellStyle name="표준 159 2 2 3" xfId="0"/>
    <cellStyle name="표준 159 2 2 4" xfId="0"/>
    <cellStyle name="표준 159 2 2 5" xfId="0"/>
    <cellStyle name="표준 159 2 2 6" xfId="0"/>
    <cellStyle name="표준 159 2 3" xfId="0"/>
    <cellStyle name="표준 159 2 3 2" xfId="0"/>
    <cellStyle name="표준 159 2 3 3" xfId="0"/>
    <cellStyle name="표준 159 2 3 4" xfId="0"/>
    <cellStyle name="표준 159 2 3 5" xfId="0"/>
    <cellStyle name="표준 159 2 3 6" xfId="0"/>
    <cellStyle name="표준 159 2 4" xfId="0"/>
    <cellStyle name="표준 159 2 4 2" xfId="0"/>
    <cellStyle name="표준 159 2 4 3" xfId="0"/>
    <cellStyle name="표준 159 2 4 4" xfId="0"/>
    <cellStyle name="표준 159 2 4 5" xfId="0"/>
    <cellStyle name="표준 159 2 4 6" xfId="0"/>
    <cellStyle name="표준 159 2 5" xfId="0"/>
    <cellStyle name="표준 159 2 5 2" xfId="0"/>
    <cellStyle name="표준 159 2 5 3" xfId="0"/>
    <cellStyle name="표준 159 2 5 4" xfId="0"/>
    <cellStyle name="표준 159 2 5 5" xfId="0"/>
    <cellStyle name="표준 159 2 5 6" xfId="0"/>
    <cellStyle name="표준 159 2 6" xfId="0"/>
    <cellStyle name="표준 159 2 7" xfId="0"/>
    <cellStyle name="표준 159 2 8" xfId="0"/>
    <cellStyle name="표준 159 2 9" xfId="0"/>
    <cellStyle name="표준 159 2_Sheet2" xfId="0"/>
    <cellStyle name="표준 159 3" xfId="0"/>
    <cellStyle name="표준 159 3 10" xfId="0"/>
    <cellStyle name="표준 159 3 2" xfId="0"/>
    <cellStyle name="표준 159 3 2 2" xfId="0"/>
    <cellStyle name="표준 159 3 2 3" xfId="0"/>
    <cellStyle name="표준 159 3 2 4" xfId="0"/>
    <cellStyle name="표준 159 3 2 5" xfId="0"/>
    <cellStyle name="표준 159 3 2 6" xfId="0"/>
    <cellStyle name="표준 159 3 3" xfId="0"/>
    <cellStyle name="표준 159 3 3 2" xfId="0"/>
    <cellStyle name="표준 159 3 3 3" xfId="0"/>
    <cellStyle name="표준 159 3 3 4" xfId="0"/>
    <cellStyle name="표준 159 3 3 5" xfId="0"/>
    <cellStyle name="표준 159 3 3 6" xfId="0"/>
    <cellStyle name="표준 159 3 4" xfId="0"/>
    <cellStyle name="표준 159 3 4 2" xfId="0"/>
    <cellStyle name="표준 159 3 4 3" xfId="0"/>
    <cellStyle name="표준 159 3 4 4" xfId="0"/>
    <cellStyle name="표준 159 3 4 5" xfId="0"/>
    <cellStyle name="표준 159 3 4 6" xfId="0"/>
    <cellStyle name="표준 159 3 5" xfId="0"/>
    <cellStyle name="표준 159 3 5 2" xfId="0"/>
    <cellStyle name="표준 159 3 5 3" xfId="0"/>
    <cellStyle name="표준 159 3 5 4" xfId="0"/>
    <cellStyle name="표준 159 3 5 5" xfId="0"/>
    <cellStyle name="표준 159 3 5 6" xfId="0"/>
    <cellStyle name="표준 159 3 6" xfId="0"/>
    <cellStyle name="표준 159 3 7" xfId="0"/>
    <cellStyle name="표준 159 3 8" xfId="0"/>
    <cellStyle name="표준 159 3 9" xfId="0"/>
    <cellStyle name="표준 159 3_Sheet2" xfId="0"/>
    <cellStyle name="표준 159 4" xfId="0"/>
    <cellStyle name="표준 159 4 10" xfId="0"/>
    <cellStyle name="표준 159 4 2" xfId="0"/>
    <cellStyle name="표준 159 4 2 2" xfId="0"/>
    <cellStyle name="표준 159 4 2 3" xfId="0"/>
    <cellStyle name="표준 159 4 2 4" xfId="0"/>
    <cellStyle name="표준 159 4 2 5" xfId="0"/>
    <cellStyle name="표준 159 4 2 6" xfId="0"/>
    <cellStyle name="표준 159 4 3" xfId="0"/>
    <cellStyle name="표준 159 4 3 2" xfId="0"/>
    <cellStyle name="표준 159 4 3 3" xfId="0"/>
    <cellStyle name="표준 159 4 3 4" xfId="0"/>
    <cellStyle name="표준 159 4 3 5" xfId="0"/>
    <cellStyle name="표준 159 4 3 6" xfId="0"/>
    <cellStyle name="표준 159 4 4" xfId="0"/>
    <cellStyle name="표준 159 4 4 2" xfId="0"/>
    <cellStyle name="표준 159 4 4 3" xfId="0"/>
    <cellStyle name="표준 159 4 4 4" xfId="0"/>
    <cellStyle name="표준 159 4 4 5" xfId="0"/>
    <cellStyle name="표준 159 4 4 6" xfId="0"/>
    <cellStyle name="표준 159 4 5" xfId="0"/>
    <cellStyle name="표준 159 4 5 2" xfId="0"/>
    <cellStyle name="표준 159 4 5 3" xfId="0"/>
    <cellStyle name="표준 159 4 5 4" xfId="0"/>
    <cellStyle name="표준 159 4 5 5" xfId="0"/>
    <cellStyle name="표준 159 4 5 6" xfId="0"/>
    <cellStyle name="표준 159 4 6" xfId="0"/>
    <cellStyle name="표준 159 4 7" xfId="0"/>
    <cellStyle name="표준 159 4 8" xfId="0"/>
    <cellStyle name="표준 159 4 9" xfId="0"/>
    <cellStyle name="표준 159 4_Sheet2" xfId="0"/>
    <cellStyle name="표준 15_6개년 결산자료(1)" xfId="0"/>
    <cellStyle name="표준 16" xfId="0"/>
    <cellStyle name="표준 16 10" xfId="0"/>
    <cellStyle name="표준 16 10 2" xfId="0"/>
    <cellStyle name="표준 16 11" xfId="0"/>
    <cellStyle name="표준 16 11 2" xfId="0"/>
    <cellStyle name="표준 16 12" xfId="0"/>
    <cellStyle name="표준 16 12 2" xfId="0"/>
    <cellStyle name="표준 16 13" xfId="0"/>
    <cellStyle name="표준 16 14" xfId="0"/>
    <cellStyle name="표준 16 15" xfId="0"/>
    <cellStyle name="표준 16 16" xfId="0"/>
    <cellStyle name="표준 16 17" xfId="0"/>
    <cellStyle name="표준 16 18" xfId="0"/>
    <cellStyle name="표준 16 19" xfId="0"/>
    <cellStyle name="표준 16 2" xfId="0"/>
    <cellStyle name="표준 16 2 10" xfId="0"/>
    <cellStyle name="표준 16 2 11" xfId="0"/>
    <cellStyle name="표준 16 2 2" xfId="0"/>
    <cellStyle name="표준 16 2 2 10" xfId="0"/>
    <cellStyle name="표준 16 2 2 2" xfId="0"/>
    <cellStyle name="표준 16 2 2 2 2" xfId="0"/>
    <cellStyle name="표준 16 2 2 2 2 2" xfId="0"/>
    <cellStyle name="표준 16 2 2 2 2 2 2" xfId="0"/>
    <cellStyle name="표준 16 2 2 2 2 2 2 2" xfId="0"/>
    <cellStyle name="표준 16 2 2 2 2 2 2 3" xfId="0"/>
    <cellStyle name="표준 16 2 2 2 2 2 3" xfId="0"/>
    <cellStyle name="표준 16 2 2 2 2 2 3 2" xfId="0"/>
    <cellStyle name="표준 16 2 2 2 2 2 4" xfId="0"/>
    <cellStyle name="표준 16 2 2 2 2 2 5" xfId="0"/>
    <cellStyle name="표준 16 2 2 2 2 3" xfId="0"/>
    <cellStyle name="표준 16 2 2 2 2 3 2" xfId="0"/>
    <cellStyle name="표준 16 2 2 2 2 3 3" xfId="0"/>
    <cellStyle name="표준 16 2 2 2 2 4" xfId="0"/>
    <cellStyle name="표준 16 2 2 2 2 4 2" xfId="0"/>
    <cellStyle name="표준 16 2 2 2 2 5" xfId="0"/>
    <cellStyle name="표준 16 2 2 2 2 6" xfId="0"/>
    <cellStyle name="표준 16 2 2 2 3" xfId="0"/>
    <cellStyle name="표준 16 2 2 2 3 2" xfId="0"/>
    <cellStyle name="표준 16 2 2 2 3 2 2" xfId="0"/>
    <cellStyle name="표준 16 2 2 2 3 2 3" xfId="0"/>
    <cellStyle name="표준 16 2 2 2 3 3" xfId="0"/>
    <cellStyle name="표준 16 2 2 2 3 3 2" xfId="0"/>
    <cellStyle name="표준 16 2 2 2 3 4" xfId="0"/>
    <cellStyle name="표준 16 2 2 2 3 5" xfId="0"/>
    <cellStyle name="표준 16 2 2 2 4" xfId="0"/>
    <cellStyle name="표준 16 2 2 2 4 2" xfId="0"/>
    <cellStyle name="표준 16 2 2 2 4 3" xfId="0"/>
    <cellStyle name="표준 16 2 2 2 5" xfId="0"/>
    <cellStyle name="표준 16 2 2 2 5 2" xfId="0"/>
    <cellStyle name="표준 16 2 2 2 6" xfId="0"/>
    <cellStyle name="표준 16 2 2 2 7" xfId="0"/>
    <cellStyle name="표준 16 2 2 3" xfId="0"/>
    <cellStyle name="표준 16 2 2 3 2" xfId="0"/>
    <cellStyle name="표준 16 2 2 3 2 2" xfId="0"/>
    <cellStyle name="표준 16 2 2 3 2 2 2" xfId="0"/>
    <cellStyle name="표준 16 2 2 3 2 2 3" xfId="0"/>
    <cellStyle name="표준 16 2 2 3 2 3" xfId="0"/>
    <cellStyle name="표준 16 2 2 3 2 3 2" xfId="0"/>
    <cellStyle name="표준 16 2 2 3 2 4" xfId="0"/>
    <cellStyle name="표준 16 2 2 3 2 5" xfId="0"/>
    <cellStyle name="표준 16 2 2 3 3" xfId="0"/>
    <cellStyle name="표준 16 2 2 3 3 2" xfId="0"/>
    <cellStyle name="표준 16 2 2 3 3 3" xfId="0"/>
    <cellStyle name="표준 16 2 2 3 4" xfId="0"/>
    <cellStyle name="표준 16 2 2 3 4 2" xfId="0"/>
    <cellStyle name="표준 16 2 2 3 5" xfId="0"/>
    <cellStyle name="표준 16 2 2 3 6" xfId="0"/>
    <cellStyle name="표준 16 2 2 4" xfId="0"/>
    <cellStyle name="표준 16 2 2 4 2" xfId="0"/>
    <cellStyle name="표준 16 2 2 4 2 2" xfId="0"/>
    <cellStyle name="표준 16 2 2 4 2 3" xfId="0"/>
    <cellStyle name="표준 16 2 2 4 3" xfId="0"/>
    <cellStyle name="표준 16 2 2 4 3 2" xfId="0"/>
    <cellStyle name="표준 16 2 2 4 4" xfId="0"/>
    <cellStyle name="표준 16 2 2 4 5" xfId="0"/>
    <cellStyle name="표준 16 2 2 5" xfId="0"/>
    <cellStyle name="표준 16 2 2 5 2" xfId="0"/>
    <cellStyle name="표준 16 2 2 5 3" xfId="0"/>
    <cellStyle name="표준 16 2 2 5 4" xfId="0"/>
    <cellStyle name="표준 16 2 2 6" xfId="0"/>
    <cellStyle name="표준 16 2 2 6 2" xfId="0"/>
    <cellStyle name="표준 16 2 2 6 3" xfId="0"/>
    <cellStyle name="표준 16 2 2 7" xfId="0"/>
    <cellStyle name="표준 16 2 2 8" xfId="0"/>
    <cellStyle name="표준 16 2 2 9" xfId="0"/>
    <cellStyle name="표준 16 2 3" xfId="0"/>
    <cellStyle name="표준 16 2 3 2" xfId="0"/>
    <cellStyle name="표준 16 2 3 2 2" xfId="0"/>
    <cellStyle name="표준 16 2 3 2 2 2" xfId="0"/>
    <cellStyle name="표준 16 2 3 2 2 2 2" xfId="0"/>
    <cellStyle name="표준 16 2 3 2 2 2 3" xfId="0"/>
    <cellStyle name="표준 16 2 3 2 2 3" xfId="0"/>
    <cellStyle name="표준 16 2 3 2 2 3 2" xfId="0"/>
    <cellStyle name="표준 16 2 3 2 2 4" xfId="0"/>
    <cellStyle name="표준 16 2 3 2 2 5" xfId="0"/>
    <cellStyle name="표준 16 2 3 2 3" xfId="0"/>
    <cellStyle name="표준 16 2 3 2 3 2" xfId="0"/>
    <cellStyle name="표준 16 2 3 2 3 3" xfId="0"/>
    <cellStyle name="표준 16 2 3 2 4" xfId="0"/>
    <cellStyle name="표준 16 2 3 2 4 2" xfId="0"/>
    <cellStyle name="표준 16 2 3 2 5" xfId="0"/>
    <cellStyle name="표준 16 2 3 2 6" xfId="0"/>
    <cellStyle name="표준 16 2 3 2 7" xfId="0"/>
    <cellStyle name="표준 16 2 3 3" xfId="0"/>
    <cellStyle name="표준 16 2 3 3 2" xfId="0"/>
    <cellStyle name="표준 16 2 3 3 2 2" xfId="0"/>
    <cellStyle name="표준 16 2 3 3 2 3" xfId="0"/>
    <cellStyle name="표준 16 2 3 3 3" xfId="0"/>
    <cellStyle name="표준 16 2 3 3 3 2" xfId="0"/>
    <cellStyle name="표준 16 2 3 3 4" xfId="0"/>
    <cellStyle name="표준 16 2 3 3 5" xfId="0"/>
    <cellStyle name="표준 16 2 3 3 6" xfId="0"/>
    <cellStyle name="표준 16 2 3 4" xfId="0"/>
    <cellStyle name="표준 16 2 3 4 2" xfId="0"/>
    <cellStyle name="표준 16 2 3 4 3" xfId="0"/>
    <cellStyle name="표준 16 2 3 5" xfId="0"/>
    <cellStyle name="표준 16 2 3 5 2" xfId="0"/>
    <cellStyle name="표준 16 2 3 6" xfId="0"/>
    <cellStyle name="표준 16 2 3 7" xfId="0"/>
    <cellStyle name="표준 16 2 3 8" xfId="0"/>
    <cellStyle name="표준 16 2 4" xfId="0"/>
    <cellStyle name="표준 16 2 4 2" xfId="0"/>
    <cellStyle name="표준 16 2 4 2 2" xfId="0"/>
    <cellStyle name="표준 16 2 4 2 2 2" xfId="0"/>
    <cellStyle name="표준 16 2 4 2 2 3" xfId="0"/>
    <cellStyle name="표준 16 2 4 2 3" xfId="0"/>
    <cellStyle name="표준 16 2 4 2 3 2" xfId="0"/>
    <cellStyle name="표준 16 2 4 2 4" xfId="0"/>
    <cellStyle name="표준 16 2 4 2 5" xfId="0"/>
    <cellStyle name="표준 16 2 4 3" xfId="0"/>
    <cellStyle name="표준 16 2 4 3 2" xfId="0"/>
    <cellStyle name="표준 16 2 4 3 3" xfId="0"/>
    <cellStyle name="표준 16 2 4 4" xfId="0"/>
    <cellStyle name="표준 16 2 4 4 2" xfId="0"/>
    <cellStyle name="표준 16 2 4 5" xfId="0"/>
    <cellStyle name="표준 16 2 4 6" xfId="0"/>
    <cellStyle name="표준 16 2 5" xfId="0"/>
    <cellStyle name="표준 16 2 5 2" xfId="0"/>
    <cellStyle name="표준 16 2 5 2 2" xfId="0"/>
    <cellStyle name="표준 16 2 5 2 3" xfId="0"/>
    <cellStyle name="표준 16 2 5 3" xfId="0"/>
    <cellStyle name="표준 16 2 5 3 2" xfId="0"/>
    <cellStyle name="표준 16 2 5 4" xfId="0"/>
    <cellStyle name="표준 16 2 5 5" xfId="0"/>
    <cellStyle name="표준 16 2 6" xfId="0"/>
    <cellStyle name="표준 16 2 6 2" xfId="0"/>
    <cellStyle name="표준 16 2 6 3" xfId="0"/>
    <cellStyle name="표준 16 2 6 4" xfId="0"/>
    <cellStyle name="표준 16 2 7" xfId="0"/>
    <cellStyle name="표준 16 2 7 2" xfId="0"/>
    <cellStyle name="표준 16 2 7 3" xfId="0"/>
    <cellStyle name="표준 16 2 8" xfId="0"/>
    <cellStyle name="표준 16 2 9" xfId="0"/>
    <cellStyle name="표준 16 20" xfId="0"/>
    <cellStyle name="표준 16 21" xfId="0"/>
    <cellStyle name="표준 16 22" xfId="0"/>
    <cellStyle name="표준 16 23" xfId="0"/>
    <cellStyle name="표준 16 24" xfId="0"/>
    <cellStyle name="표준 16 25" xfId="0"/>
    <cellStyle name="표준 16 26" xfId="0"/>
    <cellStyle name="표준 16 27" xfId="0"/>
    <cellStyle name="표준 16 28" xfId="0"/>
    <cellStyle name="표준 16 29" xfId="0"/>
    <cellStyle name="표준 16 3" xfId="0"/>
    <cellStyle name="표준 16 3 10" xfId="0"/>
    <cellStyle name="표준 16 3 2" xfId="0"/>
    <cellStyle name="표준 16 3 2 2" xfId="0"/>
    <cellStyle name="표준 16 3 2 2 2" xfId="0"/>
    <cellStyle name="표준 16 3 2 2 2 2" xfId="0"/>
    <cellStyle name="표준 16 3 2 2 2 2 2" xfId="0"/>
    <cellStyle name="표준 16 3 2 2 2 2 3" xfId="0"/>
    <cellStyle name="표준 16 3 2 2 2 3" xfId="0"/>
    <cellStyle name="표준 16 3 2 2 2 3 2" xfId="0"/>
    <cellStyle name="표준 16 3 2 2 2 4" xfId="0"/>
    <cellStyle name="표준 16 3 2 2 2 5" xfId="0"/>
    <cellStyle name="표준 16 3 2 2 3" xfId="0"/>
    <cellStyle name="표준 16 3 2 2 3 2" xfId="0"/>
    <cellStyle name="표준 16 3 2 2 3 3" xfId="0"/>
    <cellStyle name="표준 16 3 2 2 4" xfId="0"/>
    <cellStyle name="표준 16 3 2 2 4 2" xfId="0"/>
    <cellStyle name="표준 16 3 2 2 5" xfId="0"/>
    <cellStyle name="표준 16 3 2 2 6" xfId="0"/>
    <cellStyle name="표준 16 3 2 3" xfId="0"/>
    <cellStyle name="표준 16 3 2 3 2" xfId="0"/>
    <cellStyle name="표준 16 3 2 3 2 2" xfId="0"/>
    <cellStyle name="표준 16 3 2 3 2 3" xfId="0"/>
    <cellStyle name="표준 16 3 2 3 3" xfId="0"/>
    <cellStyle name="표준 16 3 2 3 3 2" xfId="0"/>
    <cellStyle name="표준 16 3 2 3 4" xfId="0"/>
    <cellStyle name="표준 16 3 2 3 5" xfId="0"/>
    <cellStyle name="표준 16 3 2 4" xfId="0"/>
    <cellStyle name="표준 16 3 2 4 2" xfId="0"/>
    <cellStyle name="표준 16 3 2 4 3" xfId="0"/>
    <cellStyle name="표준 16 3 2 5" xfId="0"/>
    <cellStyle name="표준 16 3 2 5 2" xfId="0"/>
    <cellStyle name="표준 16 3 2 6" xfId="0"/>
    <cellStyle name="표준 16 3 2 7" xfId="0"/>
    <cellStyle name="표준 16 3 2 8" xfId="0"/>
    <cellStyle name="표준 16 3 3" xfId="0"/>
    <cellStyle name="표준 16 3 3 2" xfId="0"/>
    <cellStyle name="표준 16 3 3 2 2" xfId="0"/>
    <cellStyle name="표준 16 3 3 2 2 2" xfId="0"/>
    <cellStyle name="표준 16 3 3 2 2 3" xfId="0"/>
    <cellStyle name="표준 16 3 3 2 3" xfId="0"/>
    <cellStyle name="표준 16 3 3 2 3 2" xfId="0"/>
    <cellStyle name="표준 16 3 3 2 4" xfId="0"/>
    <cellStyle name="표준 16 3 3 2 5" xfId="0"/>
    <cellStyle name="표준 16 3 3 3" xfId="0"/>
    <cellStyle name="표준 16 3 3 3 2" xfId="0"/>
    <cellStyle name="표준 16 3 3 3 3" xfId="0"/>
    <cellStyle name="표준 16 3 3 4" xfId="0"/>
    <cellStyle name="표준 16 3 3 4 2" xfId="0"/>
    <cellStyle name="표준 16 3 3 5" xfId="0"/>
    <cellStyle name="표준 16 3 3 6" xfId="0"/>
    <cellStyle name="표준 16 3 3 7" xfId="0"/>
    <cellStyle name="표준 16 3 4" xfId="0"/>
    <cellStyle name="표준 16 3 4 2" xfId="0"/>
    <cellStyle name="표준 16 3 4 2 2" xfId="0"/>
    <cellStyle name="표준 16 3 4 2 3" xfId="0"/>
    <cellStyle name="표준 16 3 4 3" xfId="0"/>
    <cellStyle name="표준 16 3 4 3 2" xfId="0"/>
    <cellStyle name="표준 16 3 4 4" xfId="0"/>
    <cellStyle name="표준 16 3 4 5" xfId="0"/>
    <cellStyle name="표준 16 3 5" xfId="0"/>
    <cellStyle name="표준 16 3 5 2" xfId="0"/>
    <cellStyle name="표준 16 3 5 3" xfId="0"/>
    <cellStyle name="표준 16 3 5 4" xfId="0"/>
    <cellStyle name="표준 16 3 6" xfId="0"/>
    <cellStyle name="표준 16 3 6 2" xfId="0"/>
    <cellStyle name="표준 16 3 6 3" xfId="0"/>
    <cellStyle name="표준 16 3 7" xfId="0"/>
    <cellStyle name="표준 16 3 8" xfId="0"/>
    <cellStyle name="표준 16 3 9" xfId="0"/>
    <cellStyle name="표준 16 4" xfId="0"/>
    <cellStyle name="표준 16 4 2" xfId="0"/>
    <cellStyle name="표준 16 4 2 2" xfId="0"/>
    <cellStyle name="표준 16 4 2 2 2" xfId="0"/>
    <cellStyle name="표준 16 4 2 2 2 2" xfId="0"/>
    <cellStyle name="표준 16 4 2 2 2 3" xfId="0"/>
    <cellStyle name="표준 16 4 2 2 3" xfId="0"/>
    <cellStyle name="표준 16 4 2 2 3 2" xfId="0"/>
    <cellStyle name="표준 16 4 2 2 4" xfId="0"/>
    <cellStyle name="표준 16 4 2 2 5" xfId="0"/>
    <cellStyle name="표준 16 4 2 3" xfId="0"/>
    <cellStyle name="표준 16 4 2 3 2" xfId="0"/>
    <cellStyle name="표준 16 4 2 3 3" xfId="0"/>
    <cellStyle name="표준 16 4 2 4" xfId="0"/>
    <cellStyle name="표준 16 4 2 4 2" xfId="0"/>
    <cellStyle name="표준 16 4 2 5" xfId="0"/>
    <cellStyle name="표준 16 4 2 6" xfId="0"/>
    <cellStyle name="표준 16 4 2 7" xfId="0"/>
    <cellStyle name="표준 16 4 3" xfId="0"/>
    <cellStyle name="표준 16 4 3 2" xfId="0"/>
    <cellStyle name="표준 16 4 3 2 2" xfId="0"/>
    <cellStyle name="표준 16 4 3 2 3" xfId="0"/>
    <cellStyle name="표준 16 4 3 3" xfId="0"/>
    <cellStyle name="표준 16 4 3 3 2" xfId="0"/>
    <cellStyle name="표준 16 4 3 4" xfId="0"/>
    <cellStyle name="표준 16 4 3 5" xfId="0"/>
    <cellStyle name="표준 16 4 3 6" xfId="0"/>
    <cellStyle name="표준 16 4 4" xfId="0"/>
    <cellStyle name="표준 16 4 4 2" xfId="0"/>
    <cellStyle name="표준 16 4 4 3" xfId="0"/>
    <cellStyle name="표준 16 4 4 4" xfId="0"/>
    <cellStyle name="표준 16 4 5" xfId="0"/>
    <cellStyle name="표준 16 4 5 2" xfId="0"/>
    <cellStyle name="표준 16 4 5 3" xfId="0"/>
    <cellStyle name="표준 16 4 6" xfId="0"/>
    <cellStyle name="표준 16 4 7" xfId="0"/>
    <cellStyle name="표준 16 4 8" xfId="0"/>
    <cellStyle name="표준 16 4 9" xfId="0"/>
    <cellStyle name="표준 16 5" xfId="0"/>
    <cellStyle name="표준 16 5 2" xfId="0"/>
    <cellStyle name="표준 16 5 2 2" xfId="0"/>
    <cellStyle name="표준 16 5 2 2 2" xfId="0"/>
    <cellStyle name="표준 16 5 2 2 2 2" xfId="0"/>
    <cellStyle name="표준 16 5 2 2 2 3" xfId="0"/>
    <cellStyle name="표준 16 5 2 2 3" xfId="0"/>
    <cellStyle name="표준 16 5 2 2 3 2" xfId="0"/>
    <cellStyle name="표준 16 5 2 2 4" xfId="0"/>
    <cellStyle name="표준 16 5 2 2 5" xfId="0"/>
    <cellStyle name="표준 16 5 2 3" xfId="0"/>
    <cellStyle name="표준 16 5 2 3 2" xfId="0"/>
    <cellStyle name="표준 16 5 2 3 3" xfId="0"/>
    <cellStyle name="표준 16 5 2 4" xfId="0"/>
    <cellStyle name="표준 16 5 2 4 2" xfId="0"/>
    <cellStyle name="표준 16 5 2 5" xfId="0"/>
    <cellStyle name="표준 16 5 2 6" xfId="0"/>
    <cellStyle name="표준 16 5 2 7" xfId="0"/>
    <cellStyle name="표준 16 5 3" xfId="0"/>
    <cellStyle name="표준 16 5 3 2" xfId="0"/>
    <cellStyle name="표준 16 5 3 2 2" xfId="0"/>
    <cellStyle name="표준 16 5 3 2 3" xfId="0"/>
    <cellStyle name="표준 16 5 3 3" xfId="0"/>
    <cellStyle name="표준 16 5 3 3 2" xfId="0"/>
    <cellStyle name="표준 16 5 3 4" xfId="0"/>
    <cellStyle name="표준 16 5 3 5" xfId="0"/>
    <cellStyle name="표준 16 5 4" xfId="0"/>
    <cellStyle name="표준 16 5 4 2" xfId="0"/>
    <cellStyle name="표준 16 5 4 3" xfId="0"/>
    <cellStyle name="표준 16 5 5" xfId="0"/>
    <cellStyle name="표준 16 5 5 2" xfId="0"/>
    <cellStyle name="표준 16 5 6" xfId="0"/>
    <cellStyle name="표준 16 5 7" xfId="0"/>
    <cellStyle name="표준 16 5 8" xfId="0"/>
    <cellStyle name="표준 16 6" xfId="0"/>
    <cellStyle name="표준 16 6 2" xfId="0"/>
    <cellStyle name="표준 16 6 2 2" xfId="0"/>
    <cellStyle name="표준 16 6 2 2 2" xfId="0"/>
    <cellStyle name="표준 16 6 2 2 3" xfId="0"/>
    <cellStyle name="표준 16 6 2 3" xfId="0"/>
    <cellStyle name="표준 16 6 2 3 2" xfId="0"/>
    <cellStyle name="표준 16 6 2 4" xfId="0"/>
    <cellStyle name="표준 16 6 2 5" xfId="0"/>
    <cellStyle name="표준 16 6 2 6" xfId="0"/>
    <cellStyle name="표준 16 6 3" xfId="0"/>
    <cellStyle name="표준 16 6 3 2" xfId="0"/>
    <cellStyle name="표준 16 6 3 3" xfId="0"/>
    <cellStyle name="표준 16 6 4" xfId="0"/>
    <cellStyle name="표준 16 6 4 2" xfId="0"/>
    <cellStyle name="표준 16 6 5" xfId="0"/>
    <cellStyle name="표준 16 6 6" xfId="0"/>
    <cellStyle name="표준 16 6 7" xfId="0"/>
    <cellStyle name="표준 16 7" xfId="0"/>
    <cellStyle name="표준 16 7 2" xfId="0"/>
    <cellStyle name="표준 16 7 2 2" xfId="0"/>
    <cellStyle name="표준 16 7 2 3" xfId="0"/>
    <cellStyle name="표준 16 7 3" xfId="0"/>
    <cellStyle name="표준 16 7 3 2" xfId="0"/>
    <cellStyle name="표준 16 7 4" xfId="0"/>
    <cellStyle name="표준 16 7 5" xfId="0"/>
    <cellStyle name="표준 16 7 6" xfId="0"/>
    <cellStyle name="표준 16 8" xfId="0"/>
    <cellStyle name="표준 16 8 2" xfId="0"/>
    <cellStyle name="표준 16 8 3" xfId="0"/>
    <cellStyle name="표준 16 8 4" xfId="0"/>
    <cellStyle name="표준 16 8 5" xfId="0"/>
    <cellStyle name="표준 16 9" xfId="0"/>
    <cellStyle name="표준 16 9 2" xfId="0"/>
    <cellStyle name="표준 16 9 3" xfId="0"/>
    <cellStyle name="표준 16 9 4" xfId="0"/>
    <cellStyle name="표준 160" xfId="0"/>
    <cellStyle name="표준 160 2" xfId="0"/>
    <cellStyle name="표준 160 2 10" xfId="0"/>
    <cellStyle name="표준 160 2 2" xfId="0"/>
    <cellStyle name="표준 160 2 2 2" xfId="0"/>
    <cellStyle name="표준 160 2 2 3" xfId="0"/>
    <cellStyle name="표준 160 2 2 4" xfId="0"/>
    <cellStyle name="표준 160 2 2 5" xfId="0"/>
    <cellStyle name="표준 160 2 2 6" xfId="0"/>
    <cellStyle name="표준 160 2 3" xfId="0"/>
    <cellStyle name="표준 160 2 3 2" xfId="0"/>
    <cellStyle name="표준 160 2 3 3" xfId="0"/>
    <cellStyle name="표준 160 2 3 4" xfId="0"/>
    <cellStyle name="표준 160 2 3 5" xfId="0"/>
    <cellStyle name="표준 160 2 3 6" xfId="0"/>
    <cellStyle name="표준 160 2 4" xfId="0"/>
    <cellStyle name="표준 160 2 4 2" xfId="0"/>
    <cellStyle name="표준 160 2 4 3" xfId="0"/>
    <cellStyle name="표준 160 2 4 4" xfId="0"/>
    <cellStyle name="표준 160 2 4 5" xfId="0"/>
    <cellStyle name="표준 160 2 4 6" xfId="0"/>
    <cellStyle name="표준 160 2 5" xfId="0"/>
    <cellStyle name="표준 160 2 5 2" xfId="0"/>
    <cellStyle name="표준 160 2 5 3" xfId="0"/>
    <cellStyle name="표준 160 2 5 4" xfId="0"/>
    <cellStyle name="표준 160 2 5 5" xfId="0"/>
    <cellStyle name="표준 160 2 5 6" xfId="0"/>
    <cellStyle name="표준 160 2 6" xfId="0"/>
    <cellStyle name="표준 160 2 7" xfId="0"/>
    <cellStyle name="표준 160 2 8" xfId="0"/>
    <cellStyle name="표준 160 2 9" xfId="0"/>
    <cellStyle name="표준 160 2_Sheet2" xfId="0"/>
    <cellStyle name="표준 160 3" xfId="0"/>
    <cellStyle name="표준 160 3 10" xfId="0"/>
    <cellStyle name="표준 160 3 2" xfId="0"/>
    <cellStyle name="표준 160 3 2 2" xfId="0"/>
    <cellStyle name="표준 160 3 2 3" xfId="0"/>
    <cellStyle name="표준 160 3 2 4" xfId="0"/>
    <cellStyle name="표준 160 3 2 5" xfId="0"/>
    <cellStyle name="표준 160 3 2 6" xfId="0"/>
    <cellStyle name="표준 160 3 3" xfId="0"/>
    <cellStyle name="표준 160 3 3 2" xfId="0"/>
    <cellStyle name="표준 160 3 3 3" xfId="0"/>
    <cellStyle name="표준 160 3 3 4" xfId="0"/>
    <cellStyle name="표준 160 3 3 5" xfId="0"/>
    <cellStyle name="표준 160 3 3 6" xfId="0"/>
    <cellStyle name="표준 160 3 4" xfId="0"/>
    <cellStyle name="표준 160 3 4 2" xfId="0"/>
    <cellStyle name="표준 160 3 4 3" xfId="0"/>
    <cellStyle name="표준 160 3 4 4" xfId="0"/>
    <cellStyle name="표준 160 3 4 5" xfId="0"/>
    <cellStyle name="표준 160 3 4 6" xfId="0"/>
    <cellStyle name="표준 160 3 5" xfId="0"/>
    <cellStyle name="표준 160 3 5 2" xfId="0"/>
    <cellStyle name="표준 160 3 5 3" xfId="0"/>
    <cellStyle name="표준 160 3 5 4" xfId="0"/>
    <cellStyle name="표준 160 3 5 5" xfId="0"/>
    <cellStyle name="표준 160 3 5 6" xfId="0"/>
    <cellStyle name="표준 160 3 6" xfId="0"/>
    <cellStyle name="표준 160 3 7" xfId="0"/>
    <cellStyle name="표준 160 3 8" xfId="0"/>
    <cellStyle name="표준 160 3 9" xfId="0"/>
    <cellStyle name="표준 160 3_Sheet2" xfId="0"/>
    <cellStyle name="표준 160 4" xfId="0"/>
    <cellStyle name="표준 160 4 10" xfId="0"/>
    <cellStyle name="표준 160 4 2" xfId="0"/>
    <cellStyle name="표준 160 4 2 2" xfId="0"/>
    <cellStyle name="표준 160 4 2 3" xfId="0"/>
    <cellStyle name="표준 160 4 2 4" xfId="0"/>
    <cellStyle name="표준 160 4 2 5" xfId="0"/>
    <cellStyle name="표준 160 4 2 6" xfId="0"/>
    <cellStyle name="표준 160 4 3" xfId="0"/>
    <cellStyle name="표준 160 4 3 2" xfId="0"/>
    <cellStyle name="표준 160 4 3 3" xfId="0"/>
    <cellStyle name="표준 160 4 3 4" xfId="0"/>
    <cellStyle name="표준 160 4 3 5" xfId="0"/>
    <cellStyle name="표준 160 4 3 6" xfId="0"/>
    <cellStyle name="표준 160 4 4" xfId="0"/>
    <cellStyle name="표준 160 4 4 2" xfId="0"/>
    <cellStyle name="표준 160 4 4 3" xfId="0"/>
    <cellStyle name="표준 160 4 4 4" xfId="0"/>
    <cellStyle name="표준 160 4 4 5" xfId="0"/>
    <cellStyle name="표준 160 4 4 6" xfId="0"/>
    <cellStyle name="표준 160 4 5" xfId="0"/>
    <cellStyle name="표준 160 4 5 2" xfId="0"/>
    <cellStyle name="표준 160 4 5 3" xfId="0"/>
    <cellStyle name="표준 160 4 5 4" xfId="0"/>
    <cellStyle name="표준 160 4 5 5" xfId="0"/>
    <cellStyle name="표준 160 4 5 6" xfId="0"/>
    <cellStyle name="표준 160 4 6" xfId="0"/>
    <cellStyle name="표준 160 4 7" xfId="0"/>
    <cellStyle name="표준 160 4 8" xfId="0"/>
    <cellStyle name="표준 160 4 9" xfId="0"/>
    <cellStyle name="표준 160 4_Sheet2" xfId="0"/>
    <cellStyle name="표준 161" xfId="0"/>
    <cellStyle name="표준 161 2" xfId="0"/>
    <cellStyle name="표준 161 2 10" xfId="0"/>
    <cellStyle name="표준 161 2 2" xfId="0"/>
    <cellStyle name="표준 161 2 2 2" xfId="0"/>
    <cellStyle name="표준 161 2 2 3" xfId="0"/>
    <cellStyle name="표준 161 2 2 4" xfId="0"/>
    <cellStyle name="표준 161 2 2 5" xfId="0"/>
    <cellStyle name="표준 161 2 2 6" xfId="0"/>
    <cellStyle name="표준 161 2 3" xfId="0"/>
    <cellStyle name="표준 161 2 3 2" xfId="0"/>
    <cellStyle name="표준 161 2 3 3" xfId="0"/>
    <cellStyle name="표준 161 2 3 4" xfId="0"/>
    <cellStyle name="표준 161 2 3 5" xfId="0"/>
    <cellStyle name="표준 161 2 3 6" xfId="0"/>
    <cellStyle name="표준 161 2 4" xfId="0"/>
    <cellStyle name="표준 161 2 4 2" xfId="0"/>
    <cellStyle name="표준 161 2 4 3" xfId="0"/>
    <cellStyle name="표준 161 2 4 4" xfId="0"/>
    <cellStyle name="표준 161 2 4 5" xfId="0"/>
    <cellStyle name="표준 161 2 4 6" xfId="0"/>
    <cellStyle name="표준 161 2 5" xfId="0"/>
    <cellStyle name="표준 161 2 5 2" xfId="0"/>
    <cellStyle name="표준 161 2 5 3" xfId="0"/>
    <cellStyle name="표준 161 2 5 4" xfId="0"/>
    <cellStyle name="표준 161 2 5 5" xfId="0"/>
    <cellStyle name="표준 161 2 5 6" xfId="0"/>
    <cellStyle name="표준 161 2 6" xfId="0"/>
    <cellStyle name="표준 161 2 7" xfId="0"/>
    <cellStyle name="표준 161 2 8" xfId="0"/>
    <cellStyle name="표준 161 2 9" xfId="0"/>
    <cellStyle name="표준 161 2_Sheet2" xfId="0"/>
    <cellStyle name="표준 161 3" xfId="0"/>
    <cellStyle name="표준 161 3 10" xfId="0"/>
    <cellStyle name="표준 161 3 2" xfId="0"/>
    <cellStyle name="표준 161 3 2 2" xfId="0"/>
    <cellStyle name="표준 161 3 2 3" xfId="0"/>
    <cellStyle name="표준 161 3 2 4" xfId="0"/>
    <cellStyle name="표준 161 3 2 5" xfId="0"/>
    <cellStyle name="표준 161 3 2 6" xfId="0"/>
    <cellStyle name="표준 161 3 3" xfId="0"/>
    <cellStyle name="표준 161 3 3 2" xfId="0"/>
    <cellStyle name="표준 161 3 3 3" xfId="0"/>
    <cellStyle name="표준 161 3 3 4" xfId="0"/>
    <cellStyle name="표준 161 3 3 5" xfId="0"/>
    <cellStyle name="표준 161 3 3 6" xfId="0"/>
    <cellStyle name="표준 161 3 4" xfId="0"/>
    <cellStyle name="표준 161 3 4 2" xfId="0"/>
    <cellStyle name="표준 161 3 4 3" xfId="0"/>
    <cellStyle name="표준 161 3 4 4" xfId="0"/>
    <cellStyle name="표준 161 3 4 5" xfId="0"/>
    <cellStyle name="표준 161 3 4 6" xfId="0"/>
    <cellStyle name="표준 161 3 5" xfId="0"/>
    <cellStyle name="표준 161 3 5 2" xfId="0"/>
    <cellStyle name="표준 161 3 5 3" xfId="0"/>
    <cellStyle name="표준 161 3 5 4" xfId="0"/>
    <cellStyle name="표준 161 3 5 5" xfId="0"/>
    <cellStyle name="표준 161 3 5 6" xfId="0"/>
    <cellStyle name="표준 161 3 6" xfId="0"/>
    <cellStyle name="표준 161 3 7" xfId="0"/>
    <cellStyle name="표준 161 3 8" xfId="0"/>
    <cellStyle name="표준 161 3 9" xfId="0"/>
    <cellStyle name="표준 161 3_Sheet2" xfId="0"/>
    <cellStyle name="표준 161 4" xfId="0"/>
    <cellStyle name="표준 161 4 10" xfId="0"/>
    <cellStyle name="표준 161 4 2" xfId="0"/>
    <cellStyle name="표준 161 4 2 2" xfId="0"/>
    <cellStyle name="표준 161 4 2 3" xfId="0"/>
    <cellStyle name="표준 161 4 2 4" xfId="0"/>
    <cellStyle name="표준 161 4 2 5" xfId="0"/>
    <cellStyle name="표준 161 4 2 6" xfId="0"/>
    <cellStyle name="표준 161 4 3" xfId="0"/>
    <cellStyle name="표준 161 4 3 2" xfId="0"/>
    <cellStyle name="표준 161 4 3 3" xfId="0"/>
    <cellStyle name="표준 161 4 3 4" xfId="0"/>
    <cellStyle name="표준 161 4 3 5" xfId="0"/>
    <cellStyle name="표준 161 4 3 6" xfId="0"/>
    <cellStyle name="표준 161 4 4" xfId="0"/>
    <cellStyle name="표준 161 4 4 2" xfId="0"/>
    <cellStyle name="표준 161 4 4 3" xfId="0"/>
    <cellStyle name="표준 161 4 4 4" xfId="0"/>
    <cellStyle name="표준 161 4 4 5" xfId="0"/>
    <cellStyle name="표준 161 4 4 6" xfId="0"/>
    <cellStyle name="표준 161 4 5" xfId="0"/>
    <cellStyle name="표준 161 4 5 2" xfId="0"/>
    <cellStyle name="표준 161 4 5 3" xfId="0"/>
    <cellStyle name="표준 161 4 5 4" xfId="0"/>
    <cellStyle name="표준 161 4 5 5" xfId="0"/>
    <cellStyle name="표준 161 4 5 6" xfId="0"/>
    <cellStyle name="표준 161 4 6" xfId="0"/>
    <cellStyle name="표준 161 4 7" xfId="0"/>
    <cellStyle name="표준 161 4 8" xfId="0"/>
    <cellStyle name="표준 161 4 9" xfId="0"/>
    <cellStyle name="표준 161 4_Sheet2" xfId="0"/>
    <cellStyle name="표준 162" xfId="0"/>
    <cellStyle name="표준 162 2" xfId="0"/>
    <cellStyle name="표준 162 2 10" xfId="0"/>
    <cellStyle name="표준 162 2 2" xfId="0"/>
    <cellStyle name="표준 162 2 2 2" xfId="0"/>
    <cellStyle name="표준 162 2 2 3" xfId="0"/>
    <cellStyle name="표준 162 2 2 4" xfId="0"/>
    <cellStyle name="표준 162 2 2 5" xfId="0"/>
    <cellStyle name="표준 162 2 2 6" xfId="0"/>
    <cellStyle name="표준 162 2 3" xfId="0"/>
    <cellStyle name="표준 162 2 3 2" xfId="0"/>
    <cellStyle name="표준 162 2 3 3" xfId="0"/>
    <cellStyle name="표준 162 2 3 4" xfId="0"/>
    <cellStyle name="표준 162 2 3 5" xfId="0"/>
    <cellStyle name="표준 162 2 3 6" xfId="0"/>
    <cellStyle name="표준 162 2 4" xfId="0"/>
    <cellStyle name="표준 162 2 4 2" xfId="0"/>
    <cellStyle name="표준 162 2 4 3" xfId="0"/>
    <cellStyle name="표준 162 2 4 4" xfId="0"/>
    <cellStyle name="표준 162 2 4 5" xfId="0"/>
    <cellStyle name="표준 162 2 4 6" xfId="0"/>
    <cellStyle name="표준 162 2 5" xfId="0"/>
    <cellStyle name="표준 162 2 5 2" xfId="0"/>
    <cellStyle name="표준 162 2 5 3" xfId="0"/>
    <cellStyle name="표준 162 2 5 4" xfId="0"/>
    <cellStyle name="표준 162 2 5 5" xfId="0"/>
    <cellStyle name="표준 162 2 5 6" xfId="0"/>
    <cellStyle name="표준 162 2 6" xfId="0"/>
    <cellStyle name="표준 162 2 7" xfId="0"/>
    <cellStyle name="표준 162 2 8" xfId="0"/>
    <cellStyle name="표준 162 2 9" xfId="0"/>
    <cellStyle name="표준 162 2_Sheet2" xfId="0"/>
    <cellStyle name="표준 162 3" xfId="0"/>
    <cellStyle name="표준 162 3 10" xfId="0"/>
    <cellStyle name="표준 162 3 2" xfId="0"/>
    <cellStyle name="표준 162 3 2 2" xfId="0"/>
    <cellStyle name="표준 162 3 2 3" xfId="0"/>
    <cellStyle name="표준 162 3 2 4" xfId="0"/>
    <cellStyle name="표준 162 3 2 5" xfId="0"/>
    <cellStyle name="표준 162 3 2 6" xfId="0"/>
    <cellStyle name="표준 162 3 3" xfId="0"/>
    <cellStyle name="표준 162 3 3 2" xfId="0"/>
    <cellStyle name="표준 162 3 3 3" xfId="0"/>
    <cellStyle name="표준 162 3 3 4" xfId="0"/>
    <cellStyle name="표준 162 3 3 5" xfId="0"/>
    <cellStyle name="표준 162 3 3 6" xfId="0"/>
    <cellStyle name="표준 162 3 4" xfId="0"/>
    <cellStyle name="표준 162 3 4 2" xfId="0"/>
    <cellStyle name="표준 162 3 4 3" xfId="0"/>
    <cellStyle name="표준 162 3 4 4" xfId="0"/>
    <cellStyle name="표준 162 3 4 5" xfId="0"/>
    <cellStyle name="표준 162 3 4 6" xfId="0"/>
    <cellStyle name="표준 162 3 5" xfId="0"/>
    <cellStyle name="표준 162 3 5 2" xfId="0"/>
    <cellStyle name="표준 162 3 5 3" xfId="0"/>
    <cellStyle name="표준 162 3 5 4" xfId="0"/>
    <cellStyle name="표준 162 3 5 5" xfId="0"/>
    <cellStyle name="표준 162 3 5 6" xfId="0"/>
    <cellStyle name="표준 162 3 6" xfId="0"/>
    <cellStyle name="표준 162 3 7" xfId="0"/>
    <cellStyle name="표준 162 3 8" xfId="0"/>
    <cellStyle name="표준 162 3 9" xfId="0"/>
    <cellStyle name="표준 162 3_Sheet2" xfId="0"/>
    <cellStyle name="표준 162 4" xfId="0"/>
    <cellStyle name="표준 162 4 10" xfId="0"/>
    <cellStyle name="표준 162 4 2" xfId="0"/>
    <cellStyle name="표준 162 4 2 2" xfId="0"/>
    <cellStyle name="표준 162 4 2 3" xfId="0"/>
    <cellStyle name="표준 162 4 2 4" xfId="0"/>
    <cellStyle name="표준 162 4 2 5" xfId="0"/>
    <cellStyle name="표준 162 4 2 6" xfId="0"/>
    <cellStyle name="표준 162 4 3" xfId="0"/>
    <cellStyle name="표준 162 4 3 2" xfId="0"/>
    <cellStyle name="표준 162 4 3 3" xfId="0"/>
    <cellStyle name="표준 162 4 3 4" xfId="0"/>
    <cellStyle name="표준 162 4 3 5" xfId="0"/>
    <cellStyle name="표준 162 4 3 6" xfId="0"/>
    <cellStyle name="표준 162 4 4" xfId="0"/>
    <cellStyle name="표준 162 4 4 2" xfId="0"/>
    <cellStyle name="표준 162 4 4 3" xfId="0"/>
    <cellStyle name="표준 162 4 4 4" xfId="0"/>
    <cellStyle name="표준 162 4 4 5" xfId="0"/>
    <cellStyle name="표준 162 4 4 6" xfId="0"/>
    <cellStyle name="표준 162 4 5" xfId="0"/>
    <cellStyle name="표준 162 4 5 2" xfId="0"/>
    <cellStyle name="표준 162 4 5 3" xfId="0"/>
    <cellStyle name="표준 162 4 5 4" xfId="0"/>
    <cellStyle name="표준 162 4 5 5" xfId="0"/>
    <cellStyle name="표준 162 4 5 6" xfId="0"/>
    <cellStyle name="표준 162 4 6" xfId="0"/>
    <cellStyle name="표준 162 4 7" xfId="0"/>
    <cellStyle name="표준 162 4 8" xfId="0"/>
    <cellStyle name="표준 162 4 9" xfId="0"/>
    <cellStyle name="표준 162 4_Sheet2" xfId="0"/>
    <cellStyle name="표준 163" xfId="0"/>
    <cellStyle name="표준 163 2" xfId="0"/>
    <cellStyle name="표준 163 2 10" xfId="0"/>
    <cellStyle name="표준 163 2 2" xfId="0"/>
    <cellStyle name="표준 163 2 2 2" xfId="0"/>
    <cellStyle name="표준 163 2 2 3" xfId="0"/>
    <cellStyle name="표준 163 2 2 4" xfId="0"/>
    <cellStyle name="표준 163 2 2 5" xfId="0"/>
    <cellStyle name="표준 163 2 2 6" xfId="0"/>
    <cellStyle name="표준 163 2 3" xfId="0"/>
    <cellStyle name="표준 163 2 3 2" xfId="0"/>
    <cellStyle name="표준 163 2 3 3" xfId="0"/>
    <cellStyle name="표준 163 2 3 4" xfId="0"/>
    <cellStyle name="표준 163 2 3 5" xfId="0"/>
    <cellStyle name="표준 163 2 3 6" xfId="0"/>
    <cellStyle name="표준 163 2 4" xfId="0"/>
    <cellStyle name="표준 163 2 4 2" xfId="0"/>
    <cellStyle name="표준 163 2 4 3" xfId="0"/>
    <cellStyle name="표준 163 2 4 4" xfId="0"/>
    <cellStyle name="표준 163 2 4 5" xfId="0"/>
    <cellStyle name="표준 163 2 4 6" xfId="0"/>
    <cellStyle name="표준 163 2 5" xfId="0"/>
    <cellStyle name="표준 163 2 5 2" xfId="0"/>
    <cellStyle name="표준 163 2 5 3" xfId="0"/>
    <cellStyle name="표준 163 2 5 4" xfId="0"/>
    <cellStyle name="표준 163 2 5 5" xfId="0"/>
    <cellStyle name="표준 163 2 5 6" xfId="0"/>
    <cellStyle name="표준 163 2 6" xfId="0"/>
    <cellStyle name="표준 163 2 7" xfId="0"/>
    <cellStyle name="표준 163 2 8" xfId="0"/>
    <cellStyle name="표준 163 2 9" xfId="0"/>
    <cellStyle name="표준 163 2_Sheet2" xfId="0"/>
    <cellStyle name="표준 163 3" xfId="0"/>
    <cellStyle name="표준 163 3 10" xfId="0"/>
    <cellStyle name="표준 163 3 2" xfId="0"/>
    <cellStyle name="표준 163 3 2 2" xfId="0"/>
    <cellStyle name="표준 163 3 2 3" xfId="0"/>
    <cellStyle name="표준 163 3 2 4" xfId="0"/>
    <cellStyle name="표준 163 3 2 5" xfId="0"/>
    <cellStyle name="표준 163 3 2 6" xfId="0"/>
    <cellStyle name="표준 163 3 3" xfId="0"/>
    <cellStyle name="표준 163 3 3 2" xfId="0"/>
    <cellStyle name="표준 163 3 3 3" xfId="0"/>
    <cellStyle name="표준 163 3 3 4" xfId="0"/>
    <cellStyle name="표준 163 3 3 5" xfId="0"/>
    <cellStyle name="표준 163 3 3 6" xfId="0"/>
    <cellStyle name="표준 163 3 4" xfId="0"/>
    <cellStyle name="표준 163 3 4 2" xfId="0"/>
    <cellStyle name="표준 163 3 4 3" xfId="0"/>
    <cellStyle name="표준 163 3 4 4" xfId="0"/>
    <cellStyle name="표준 163 3 4 5" xfId="0"/>
    <cellStyle name="표준 163 3 4 6" xfId="0"/>
    <cellStyle name="표준 163 3 5" xfId="0"/>
    <cellStyle name="표준 163 3 5 2" xfId="0"/>
    <cellStyle name="표준 163 3 5 3" xfId="0"/>
    <cellStyle name="표준 163 3 5 4" xfId="0"/>
    <cellStyle name="표준 163 3 5 5" xfId="0"/>
    <cellStyle name="표준 163 3 5 6" xfId="0"/>
    <cellStyle name="표준 163 3 6" xfId="0"/>
    <cellStyle name="표준 163 3 7" xfId="0"/>
    <cellStyle name="표준 163 3 8" xfId="0"/>
    <cellStyle name="표준 163 3 9" xfId="0"/>
    <cellStyle name="표준 163 3_Sheet2" xfId="0"/>
    <cellStyle name="표준 163 4" xfId="0"/>
    <cellStyle name="표준 163 4 10" xfId="0"/>
    <cellStyle name="표준 163 4 2" xfId="0"/>
    <cellStyle name="표준 163 4 2 2" xfId="0"/>
    <cellStyle name="표준 163 4 2 3" xfId="0"/>
    <cellStyle name="표준 163 4 2 4" xfId="0"/>
    <cellStyle name="표준 163 4 2 5" xfId="0"/>
    <cellStyle name="표준 163 4 2 6" xfId="0"/>
    <cellStyle name="표준 163 4 3" xfId="0"/>
    <cellStyle name="표준 163 4 3 2" xfId="0"/>
    <cellStyle name="표준 163 4 3 3" xfId="0"/>
    <cellStyle name="표준 163 4 3 4" xfId="0"/>
    <cellStyle name="표준 163 4 3 5" xfId="0"/>
    <cellStyle name="표준 163 4 3 6" xfId="0"/>
    <cellStyle name="표준 163 4 4" xfId="0"/>
    <cellStyle name="표준 163 4 4 2" xfId="0"/>
    <cellStyle name="표준 163 4 4 3" xfId="0"/>
    <cellStyle name="표준 163 4 4 4" xfId="0"/>
    <cellStyle name="표준 163 4 4 5" xfId="0"/>
    <cellStyle name="표준 163 4 4 6" xfId="0"/>
    <cellStyle name="표준 163 4 5" xfId="0"/>
    <cellStyle name="표준 163 4 5 2" xfId="0"/>
    <cellStyle name="표준 163 4 5 3" xfId="0"/>
    <cellStyle name="표준 163 4 5 4" xfId="0"/>
    <cellStyle name="표준 163 4 5 5" xfId="0"/>
    <cellStyle name="표준 163 4 5 6" xfId="0"/>
    <cellStyle name="표준 163 4 6" xfId="0"/>
    <cellStyle name="표준 163 4 7" xfId="0"/>
    <cellStyle name="표준 163 4 8" xfId="0"/>
    <cellStyle name="표준 163 4 9" xfId="0"/>
    <cellStyle name="표준 163 4_Sheet2" xfId="0"/>
    <cellStyle name="표준 164" xfId="0"/>
    <cellStyle name="표준 164 2" xfId="0"/>
    <cellStyle name="표준 164 2 10" xfId="0"/>
    <cellStyle name="표준 164 2 2" xfId="0"/>
    <cellStyle name="표준 164 2 2 2" xfId="0"/>
    <cellStyle name="표준 164 2 2 3" xfId="0"/>
    <cellStyle name="표준 164 2 2 4" xfId="0"/>
    <cellStyle name="표준 164 2 2 5" xfId="0"/>
    <cellStyle name="표준 164 2 2 6" xfId="0"/>
    <cellStyle name="표준 164 2 3" xfId="0"/>
    <cellStyle name="표준 164 2 3 2" xfId="0"/>
    <cellStyle name="표준 164 2 3 3" xfId="0"/>
    <cellStyle name="표준 164 2 3 4" xfId="0"/>
    <cellStyle name="표준 164 2 3 5" xfId="0"/>
    <cellStyle name="표준 164 2 3 6" xfId="0"/>
    <cellStyle name="표준 164 2 4" xfId="0"/>
    <cellStyle name="표준 164 2 4 2" xfId="0"/>
    <cellStyle name="표준 164 2 4 3" xfId="0"/>
    <cellStyle name="표준 164 2 4 4" xfId="0"/>
    <cellStyle name="표준 164 2 4 5" xfId="0"/>
    <cellStyle name="표준 164 2 4 6" xfId="0"/>
    <cellStyle name="표준 164 2 5" xfId="0"/>
    <cellStyle name="표준 164 2 5 2" xfId="0"/>
    <cellStyle name="표준 164 2 5 3" xfId="0"/>
    <cellStyle name="표준 164 2 5 4" xfId="0"/>
    <cellStyle name="표준 164 2 5 5" xfId="0"/>
    <cellStyle name="표준 164 2 5 6" xfId="0"/>
    <cellStyle name="표준 164 2 6" xfId="0"/>
    <cellStyle name="표준 164 2 7" xfId="0"/>
    <cellStyle name="표준 164 2 8" xfId="0"/>
    <cellStyle name="표준 164 2 9" xfId="0"/>
    <cellStyle name="표준 164 2_Sheet2" xfId="0"/>
    <cellStyle name="표준 164 3" xfId="0"/>
    <cellStyle name="표준 164 3 10" xfId="0"/>
    <cellStyle name="표준 164 3 2" xfId="0"/>
    <cellStyle name="표준 164 3 2 2" xfId="0"/>
    <cellStyle name="표준 164 3 2 3" xfId="0"/>
    <cellStyle name="표준 164 3 2 4" xfId="0"/>
    <cellStyle name="표준 164 3 2 5" xfId="0"/>
    <cellStyle name="표준 164 3 2 6" xfId="0"/>
    <cellStyle name="표준 164 3 3" xfId="0"/>
    <cellStyle name="표준 164 3 3 2" xfId="0"/>
    <cellStyle name="표준 164 3 3 3" xfId="0"/>
    <cellStyle name="표준 164 3 3 4" xfId="0"/>
    <cellStyle name="표준 164 3 3 5" xfId="0"/>
    <cellStyle name="표준 164 3 3 6" xfId="0"/>
    <cellStyle name="표준 164 3 4" xfId="0"/>
    <cellStyle name="표준 164 3 4 2" xfId="0"/>
    <cellStyle name="표준 164 3 4 3" xfId="0"/>
    <cellStyle name="표준 164 3 4 4" xfId="0"/>
    <cellStyle name="표준 164 3 4 5" xfId="0"/>
    <cellStyle name="표준 164 3 4 6" xfId="0"/>
    <cellStyle name="표준 164 3 5" xfId="0"/>
    <cellStyle name="표준 164 3 5 2" xfId="0"/>
    <cellStyle name="표준 164 3 5 3" xfId="0"/>
    <cellStyle name="표준 164 3 5 4" xfId="0"/>
    <cellStyle name="표준 164 3 5 5" xfId="0"/>
    <cellStyle name="표준 164 3 5 6" xfId="0"/>
    <cellStyle name="표준 164 3 6" xfId="0"/>
    <cellStyle name="표준 164 3 7" xfId="0"/>
    <cellStyle name="표준 164 3 8" xfId="0"/>
    <cellStyle name="표준 164 3 9" xfId="0"/>
    <cellStyle name="표준 164 3_Sheet2" xfId="0"/>
    <cellStyle name="표준 164 4" xfId="0"/>
    <cellStyle name="표준 164 4 10" xfId="0"/>
    <cellStyle name="표준 164 4 2" xfId="0"/>
    <cellStyle name="표준 164 4 2 2" xfId="0"/>
    <cellStyle name="표준 164 4 2 3" xfId="0"/>
    <cellStyle name="표준 164 4 2 4" xfId="0"/>
    <cellStyle name="표준 164 4 2 5" xfId="0"/>
    <cellStyle name="표준 164 4 2 6" xfId="0"/>
    <cellStyle name="표준 164 4 3" xfId="0"/>
    <cellStyle name="표준 164 4 3 2" xfId="0"/>
    <cellStyle name="표준 164 4 3 3" xfId="0"/>
    <cellStyle name="표준 164 4 3 4" xfId="0"/>
    <cellStyle name="표준 164 4 3 5" xfId="0"/>
    <cellStyle name="표준 164 4 3 6" xfId="0"/>
    <cellStyle name="표준 164 4 4" xfId="0"/>
    <cellStyle name="표준 164 4 4 2" xfId="0"/>
    <cellStyle name="표준 164 4 4 3" xfId="0"/>
    <cellStyle name="표준 164 4 4 4" xfId="0"/>
    <cellStyle name="표준 164 4 4 5" xfId="0"/>
    <cellStyle name="표준 164 4 4 6" xfId="0"/>
    <cellStyle name="표준 164 4 5" xfId="0"/>
    <cellStyle name="표준 164 4 5 2" xfId="0"/>
    <cellStyle name="표준 164 4 5 3" xfId="0"/>
    <cellStyle name="표준 164 4 5 4" xfId="0"/>
    <cellStyle name="표준 164 4 5 5" xfId="0"/>
    <cellStyle name="표준 164 4 5 6" xfId="0"/>
    <cellStyle name="표준 164 4 6" xfId="0"/>
    <cellStyle name="표준 164 4 7" xfId="0"/>
    <cellStyle name="표준 164 4 8" xfId="0"/>
    <cellStyle name="표준 164 4 9" xfId="0"/>
    <cellStyle name="표준 164 4_Sheet2" xfId="0"/>
    <cellStyle name="표준 165" xfId="0"/>
    <cellStyle name="표준 165 2" xfId="0"/>
    <cellStyle name="표준 165 2 10" xfId="0"/>
    <cellStyle name="표준 165 2 2" xfId="0"/>
    <cellStyle name="표준 165 2 2 2" xfId="0"/>
    <cellStyle name="표준 165 2 2 3" xfId="0"/>
    <cellStyle name="표준 165 2 2 4" xfId="0"/>
    <cellStyle name="표준 165 2 2 5" xfId="0"/>
    <cellStyle name="표준 165 2 2 6" xfId="0"/>
    <cellStyle name="표준 165 2 3" xfId="0"/>
    <cellStyle name="표준 165 2 3 2" xfId="0"/>
    <cellStyle name="표준 165 2 3 3" xfId="0"/>
    <cellStyle name="표준 165 2 3 4" xfId="0"/>
    <cellStyle name="표준 165 2 3 5" xfId="0"/>
    <cellStyle name="표준 165 2 3 6" xfId="0"/>
    <cellStyle name="표준 165 2 4" xfId="0"/>
    <cellStyle name="표준 165 2 4 2" xfId="0"/>
    <cellStyle name="표준 165 2 4 3" xfId="0"/>
    <cellStyle name="표준 165 2 4 4" xfId="0"/>
    <cellStyle name="표준 165 2 4 5" xfId="0"/>
    <cellStyle name="표준 165 2 4 6" xfId="0"/>
    <cellStyle name="표준 165 2 5" xfId="0"/>
    <cellStyle name="표준 165 2 5 2" xfId="0"/>
    <cellStyle name="표준 165 2 5 3" xfId="0"/>
    <cellStyle name="표준 165 2 5 4" xfId="0"/>
    <cellStyle name="표준 165 2 5 5" xfId="0"/>
    <cellStyle name="표준 165 2 5 6" xfId="0"/>
    <cellStyle name="표준 165 2 6" xfId="0"/>
    <cellStyle name="표준 165 2 7" xfId="0"/>
    <cellStyle name="표준 165 2 8" xfId="0"/>
    <cellStyle name="표준 165 2 9" xfId="0"/>
    <cellStyle name="표준 165 2_Sheet2" xfId="0"/>
    <cellStyle name="표준 165 3" xfId="0"/>
    <cellStyle name="표준 165 3 10" xfId="0"/>
    <cellStyle name="표준 165 3 2" xfId="0"/>
    <cellStyle name="표준 165 3 2 2" xfId="0"/>
    <cellStyle name="표준 165 3 2 3" xfId="0"/>
    <cellStyle name="표준 165 3 2 4" xfId="0"/>
    <cellStyle name="표준 165 3 2 5" xfId="0"/>
    <cellStyle name="표준 165 3 2 6" xfId="0"/>
    <cellStyle name="표준 165 3 3" xfId="0"/>
    <cellStyle name="표준 165 3 3 2" xfId="0"/>
    <cellStyle name="표준 165 3 3 3" xfId="0"/>
    <cellStyle name="표준 165 3 3 4" xfId="0"/>
    <cellStyle name="표준 165 3 3 5" xfId="0"/>
    <cellStyle name="표준 165 3 3 6" xfId="0"/>
    <cellStyle name="표준 165 3 4" xfId="0"/>
    <cellStyle name="표준 165 3 4 2" xfId="0"/>
    <cellStyle name="표준 165 3 4 3" xfId="0"/>
    <cellStyle name="표준 165 3 4 4" xfId="0"/>
    <cellStyle name="표준 165 3 4 5" xfId="0"/>
    <cellStyle name="표준 165 3 4 6" xfId="0"/>
    <cellStyle name="표준 165 3 5" xfId="0"/>
    <cellStyle name="표준 165 3 5 2" xfId="0"/>
    <cellStyle name="표준 165 3 5 3" xfId="0"/>
    <cellStyle name="표준 165 3 5 4" xfId="0"/>
    <cellStyle name="표준 165 3 5 5" xfId="0"/>
    <cellStyle name="표준 165 3 5 6" xfId="0"/>
    <cellStyle name="표준 165 3 6" xfId="0"/>
    <cellStyle name="표준 165 3 7" xfId="0"/>
    <cellStyle name="표준 165 3 8" xfId="0"/>
    <cellStyle name="표준 165 3 9" xfId="0"/>
    <cellStyle name="표준 165 3_Sheet2" xfId="0"/>
    <cellStyle name="표준 165 4" xfId="0"/>
    <cellStyle name="표준 165 4 10" xfId="0"/>
    <cellStyle name="표준 165 4 2" xfId="0"/>
    <cellStyle name="표준 165 4 2 2" xfId="0"/>
    <cellStyle name="표준 165 4 2 3" xfId="0"/>
    <cellStyle name="표준 165 4 2 4" xfId="0"/>
    <cellStyle name="표준 165 4 2 5" xfId="0"/>
    <cellStyle name="표준 165 4 2 6" xfId="0"/>
    <cellStyle name="표준 165 4 3" xfId="0"/>
    <cellStyle name="표준 165 4 3 2" xfId="0"/>
    <cellStyle name="표준 165 4 3 3" xfId="0"/>
    <cellStyle name="표준 165 4 3 4" xfId="0"/>
    <cellStyle name="표준 165 4 3 5" xfId="0"/>
    <cellStyle name="표준 165 4 3 6" xfId="0"/>
    <cellStyle name="표준 165 4 4" xfId="0"/>
    <cellStyle name="표준 165 4 4 2" xfId="0"/>
    <cellStyle name="표준 165 4 4 3" xfId="0"/>
    <cellStyle name="표준 165 4 4 4" xfId="0"/>
    <cellStyle name="표준 165 4 4 5" xfId="0"/>
    <cellStyle name="표준 165 4 4 6" xfId="0"/>
    <cellStyle name="표준 165 4 5" xfId="0"/>
    <cellStyle name="표준 165 4 5 2" xfId="0"/>
    <cellStyle name="표준 165 4 5 3" xfId="0"/>
    <cellStyle name="표준 165 4 5 4" xfId="0"/>
    <cellStyle name="표준 165 4 5 5" xfId="0"/>
    <cellStyle name="표준 165 4 5 6" xfId="0"/>
    <cellStyle name="표준 165 4 6" xfId="0"/>
    <cellStyle name="표준 165 4 7" xfId="0"/>
    <cellStyle name="표준 165 4 8" xfId="0"/>
    <cellStyle name="표준 165 4 9" xfId="0"/>
    <cellStyle name="표준 165 4_Sheet2" xfId="0"/>
    <cellStyle name="표준 166" xfId="0"/>
    <cellStyle name="표준 166 2" xfId="0"/>
    <cellStyle name="표준 166 2 10" xfId="0"/>
    <cellStyle name="표준 166 2 2" xfId="0"/>
    <cellStyle name="표준 166 2 2 2" xfId="0"/>
    <cellStyle name="표준 166 2 2 3" xfId="0"/>
    <cellStyle name="표준 166 2 2 4" xfId="0"/>
    <cellStyle name="표준 166 2 2 5" xfId="0"/>
    <cellStyle name="표준 166 2 2 6" xfId="0"/>
    <cellStyle name="표준 166 2 3" xfId="0"/>
    <cellStyle name="표준 166 2 3 2" xfId="0"/>
    <cellStyle name="표준 166 2 3 3" xfId="0"/>
    <cellStyle name="표준 166 2 3 4" xfId="0"/>
    <cellStyle name="표준 166 2 3 5" xfId="0"/>
    <cellStyle name="표준 166 2 3 6" xfId="0"/>
    <cellStyle name="표준 166 2 4" xfId="0"/>
    <cellStyle name="표준 166 2 4 2" xfId="0"/>
    <cellStyle name="표준 166 2 4 3" xfId="0"/>
    <cellStyle name="표준 166 2 4 4" xfId="0"/>
    <cellStyle name="표준 166 2 4 5" xfId="0"/>
    <cellStyle name="표준 166 2 4 6" xfId="0"/>
    <cellStyle name="표준 166 2 5" xfId="0"/>
    <cellStyle name="표준 166 2 5 2" xfId="0"/>
    <cellStyle name="표준 166 2 5 3" xfId="0"/>
    <cellStyle name="표준 166 2 5 4" xfId="0"/>
    <cellStyle name="표준 166 2 5 5" xfId="0"/>
    <cellStyle name="표준 166 2 5 6" xfId="0"/>
    <cellStyle name="표준 166 2 6" xfId="0"/>
    <cellStyle name="표준 166 2 7" xfId="0"/>
    <cellStyle name="표준 166 2 8" xfId="0"/>
    <cellStyle name="표준 166 2 9" xfId="0"/>
    <cellStyle name="표준 166 2_Sheet2" xfId="0"/>
    <cellStyle name="표준 166 3" xfId="0"/>
    <cellStyle name="표준 166 3 10" xfId="0"/>
    <cellStyle name="표준 166 3 2" xfId="0"/>
    <cellStyle name="표준 166 3 2 2" xfId="0"/>
    <cellStyle name="표준 166 3 2 3" xfId="0"/>
    <cellStyle name="표준 166 3 2 4" xfId="0"/>
    <cellStyle name="표준 166 3 2 5" xfId="0"/>
    <cellStyle name="표준 166 3 2 6" xfId="0"/>
    <cellStyle name="표준 166 3 3" xfId="0"/>
    <cellStyle name="표준 166 3 3 2" xfId="0"/>
    <cellStyle name="표준 166 3 3 3" xfId="0"/>
    <cellStyle name="표준 166 3 3 4" xfId="0"/>
    <cellStyle name="표준 166 3 3 5" xfId="0"/>
    <cellStyle name="표준 166 3 3 6" xfId="0"/>
    <cellStyle name="표준 166 3 4" xfId="0"/>
    <cellStyle name="표준 166 3 4 2" xfId="0"/>
    <cellStyle name="표준 166 3 4 3" xfId="0"/>
    <cellStyle name="표준 166 3 4 4" xfId="0"/>
    <cellStyle name="표준 166 3 4 5" xfId="0"/>
    <cellStyle name="표준 166 3 4 6" xfId="0"/>
    <cellStyle name="표준 166 3 5" xfId="0"/>
    <cellStyle name="표준 166 3 5 2" xfId="0"/>
    <cellStyle name="표준 166 3 5 3" xfId="0"/>
    <cellStyle name="표준 166 3 5 4" xfId="0"/>
    <cellStyle name="표준 166 3 5 5" xfId="0"/>
    <cellStyle name="표준 166 3 5 6" xfId="0"/>
    <cellStyle name="표준 166 3 6" xfId="0"/>
    <cellStyle name="표준 166 3 7" xfId="0"/>
    <cellStyle name="표준 166 3 8" xfId="0"/>
    <cellStyle name="표준 166 3 9" xfId="0"/>
    <cellStyle name="표준 166 3_Sheet2" xfId="0"/>
    <cellStyle name="표준 166 4" xfId="0"/>
    <cellStyle name="표준 166 4 10" xfId="0"/>
    <cellStyle name="표준 166 4 2" xfId="0"/>
    <cellStyle name="표준 166 4 2 2" xfId="0"/>
    <cellStyle name="표준 166 4 2 3" xfId="0"/>
    <cellStyle name="표준 166 4 2 4" xfId="0"/>
    <cellStyle name="표준 166 4 2 5" xfId="0"/>
    <cellStyle name="표준 166 4 2 6" xfId="0"/>
    <cellStyle name="표준 166 4 3" xfId="0"/>
    <cellStyle name="표준 166 4 3 2" xfId="0"/>
    <cellStyle name="표준 166 4 3 3" xfId="0"/>
    <cellStyle name="표준 166 4 3 4" xfId="0"/>
    <cellStyle name="표준 166 4 3 5" xfId="0"/>
    <cellStyle name="표준 166 4 3 6" xfId="0"/>
    <cellStyle name="표준 166 4 4" xfId="0"/>
    <cellStyle name="표준 166 4 4 2" xfId="0"/>
    <cellStyle name="표준 166 4 4 3" xfId="0"/>
    <cellStyle name="표준 166 4 4 4" xfId="0"/>
    <cellStyle name="표준 166 4 4 5" xfId="0"/>
    <cellStyle name="표준 166 4 4 6" xfId="0"/>
    <cellStyle name="표준 166 4 5" xfId="0"/>
    <cellStyle name="표준 166 4 5 2" xfId="0"/>
    <cellStyle name="표준 166 4 5 3" xfId="0"/>
    <cellStyle name="표준 166 4 5 4" xfId="0"/>
    <cellStyle name="표준 166 4 5 5" xfId="0"/>
    <cellStyle name="표준 166 4 5 6" xfId="0"/>
    <cellStyle name="표준 166 4 6" xfId="0"/>
    <cellStyle name="표준 166 4 7" xfId="0"/>
    <cellStyle name="표준 166 4 8" xfId="0"/>
    <cellStyle name="표준 166 4 9" xfId="0"/>
    <cellStyle name="표준 166 4_Sheet2" xfId="0"/>
    <cellStyle name="표준 167" xfId="0"/>
    <cellStyle name="표준 167 2" xfId="0"/>
    <cellStyle name="표준 167 2 10" xfId="0"/>
    <cellStyle name="표준 167 2 2" xfId="0"/>
    <cellStyle name="표준 167 2 2 2" xfId="0"/>
    <cellStyle name="표준 167 2 2 3" xfId="0"/>
    <cellStyle name="표준 167 2 2 4" xfId="0"/>
    <cellStyle name="표준 167 2 2 5" xfId="0"/>
    <cellStyle name="표준 167 2 2 6" xfId="0"/>
    <cellStyle name="표준 167 2 3" xfId="0"/>
    <cellStyle name="표준 167 2 3 2" xfId="0"/>
    <cellStyle name="표준 167 2 3 3" xfId="0"/>
    <cellStyle name="표준 167 2 3 4" xfId="0"/>
    <cellStyle name="표준 167 2 3 5" xfId="0"/>
    <cellStyle name="표준 167 2 3 6" xfId="0"/>
    <cellStyle name="표준 167 2 4" xfId="0"/>
    <cellStyle name="표준 167 2 4 2" xfId="0"/>
    <cellStyle name="표준 167 2 4 3" xfId="0"/>
    <cellStyle name="표준 167 2 4 4" xfId="0"/>
    <cellStyle name="표준 167 2 4 5" xfId="0"/>
    <cellStyle name="표준 167 2 4 6" xfId="0"/>
    <cellStyle name="표준 167 2 5" xfId="0"/>
    <cellStyle name="표준 167 2 5 2" xfId="0"/>
    <cellStyle name="표준 167 2 5 3" xfId="0"/>
    <cellStyle name="표준 167 2 5 4" xfId="0"/>
    <cellStyle name="표준 167 2 5 5" xfId="0"/>
    <cellStyle name="표준 167 2 5 6" xfId="0"/>
    <cellStyle name="표준 167 2 6" xfId="0"/>
    <cellStyle name="표준 167 2 7" xfId="0"/>
    <cellStyle name="표준 167 2 8" xfId="0"/>
    <cellStyle name="표준 167 2 9" xfId="0"/>
    <cellStyle name="표준 167 2_Sheet2" xfId="0"/>
    <cellStyle name="표준 167 3" xfId="0"/>
    <cellStyle name="표준 167 3 10" xfId="0"/>
    <cellStyle name="표준 167 3 2" xfId="0"/>
    <cellStyle name="표준 167 3 2 2" xfId="0"/>
    <cellStyle name="표준 167 3 2 3" xfId="0"/>
    <cellStyle name="표준 167 3 2 4" xfId="0"/>
    <cellStyle name="표준 167 3 2 5" xfId="0"/>
    <cellStyle name="표준 167 3 2 6" xfId="0"/>
    <cellStyle name="표준 167 3 3" xfId="0"/>
    <cellStyle name="표준 167 3 3 2" xfId="0"/>
    <cellStyle name="표준 167 3 3 3" xfId="0"/>
    <cellStyle name="표준 167 3 3 4" xfId="0"/>
    <cellStyle name="표준 167 3 3 5" xfId="0"/>
    <cellStyle name="표준 167 3 3 6" xfId="0"/>
    <cellStyle name="표준 167 3 4" xfId="0"/>
    <cellStyle name="표준 167 3 4 2" xfId="0"/>
    <cellStyle name="표준 167 3 4 3" xfId="0"/>
    <cellStyle name="표준 167 3 4 4" xfId="0"/>
    <cellStyle name="표준 167 3 4 5" xfId="0"/>
    <cellStyle name="표준 167 3 4 6" xfId="0"/>
    <cellStyle name="표준 167 3 5" xfId="0"/>
    <cellStyle name="표준 167 3 5 2" xfId="0"/>
    <cellStyle name="표준 167 3 5 3" xfId="0"/>
    <cellStyle name="표준 167 3 5 4" xfId="0"/>
    <cellStyle name="표준 167 3 5 5" xfId="0"/>
    <cellStyle name="표준 167 3 5 6" xfId="0"/>
    <cellStyle name="표준 167 3 6" xfId="0"/>
    <cellStyle name="표준 167 3 7" xfId="0"/>
    <cellStyle name="표준 167 3 8" xfId="0"/>
    <cellStyle name="표준 167 3 9" xfId="0"/>
    <cellStyle name="표준 167 3_Sheet2" xfId="0"/>
    <cellStyle name="표준 167 4" xfId="0"/>
    <cellStyle name="표준 167 4 10" xfId="0"/>
    <cellStyle name="표준 167 4 2" xfId="0"/>
    <cellStyle name="표준 167 4 2 2" xfId="0"/>
    <cellStyle name="표준 167 4 2 3" xfId="0"/>
    <cellStyle name="표준 167 4 2 4" xfId="0"/>
    <cellStyle name="표준 167 4 2 5" xfId="0"/>
    <cellStyle name="표준 167 4 2 6" xfId="0"/>
    <cellStyle name="표준 167 4 3" xfId="0"/>
    <cellStyle name="표준 167 4 3 2" xfId="0"/>
    <cellStyle name="표준 167 4 3 3" xfId="0"/>
    <cellStyle name="표준 167 4 3 4" xfId="0"/>
    <cellStyle name="표준 167 4 3 5" xfId="0"/>
    <cellStyle name="표준 167 4 3 6" xfId="0"/>
    <cellStyle name="표준 167 4 4" xfId="0"/>
    <cellStyle name="표준 167 4 4 2" xfId="0"/>
    <cellStyle name="표준 167 4 4 3" xfId="0"/>
    <cellStyle name="표준 167 4 4 4" xfId="0"/>
    <cellStyle name="표준 167 4 4 5" xfId="0"/>
    <cellStyle name="표준 167 4 4 6" xfId="0"/>
    <cellStyle name="표준 167 4 5" xfId="0"/>
    <cellStyle name="표준 167 4 5 2" xfId="0"/>
    <cellStyle name="표준 167 4 5 3" xfId="0"/>
    <cellStyle name="표준 167 4 5 4" xfId="0"/>
    <cellStyle name="표준 167 4 5 5" xfId="0"/>
    <cellStyle name="표준 167 4 5 6" xfId="0"/>
    <cellStyle name="표준 167 4 6" xfId="0"/>
    <cellStyle name="표준 167 4 7" xfId="0"/>
    <cellStyle name="표준 167 4 8" xfId="0"/>
    <cellStyle name="표준 167 4 9" xfId="0"/>
    <cellStyle name="표준 167 4_Sheet2" xfId="0"/>
    <cellStyle name="표준 168" xfId="0"/>
    <cellStyle name="표준 168 2" xfId="0"/>
    <cellStyle name="표준 168 2 10" xfId="0"/>
    <cellStyle name="표준 168 2 2" xfId="0"/>
    <cellStyle name="표준 168 2 2 2" xfId="0"/>
    <cellStyle name="표준 168 2 2 3" xfId="0"/>
    <cellStyle name="표준 168 2 2 4" xfId="0"/>
    <cellStyle name="표준 168 2 2 5" xfId="0"/>
    <cellStyle name="표준 168 2 2 6" xfId="0"/>
    <cellStyle name="표준 168 2 3" xfId="0"/>
    <cellStyle name="표준 168 2 3 2" xfId="0"/>
    <cellStyle name="표준 168 2 3 3" xfId="0"/>
    <cellStyle name="표준 168 2 3 4" xfId="0"/>
    <cellStyle name="표준 168 2 3 5" xfId="0"/>
    <cellStyle name="표준 168 2 3 6" xfId="0"/>
    <cellStyle name="표준 168 2 4" xfId="0"/>
    <cellStyle name="표준 168 2 4 2" xfId="0"/>
    <cellStyle name="표준 168 2 4 3" xfId="0"/>
    <cellStyle name="표준 168 2 4 4" xfId="0"/>
    <cellStyle name="표준 168 2 4 5" xfId="0"/>
    <cellStyle name="표준 168 2 4 6" xfId="0"/>
    <cellStyle name="표준 168 2 5" xfId="0"/>
    <cellStyle name="표준 168 2 5 2" xfId="0"/>
    <cellStyle name="표준 168 2 5 3" xfId="0"/>
    <cellStyle name="표준 168 2 5 4" xfId="0"/>
    <cellStyle name="표준 168 2 5 5" xfId="0"/>
    <cellStyle name="표준 168 2 5 6" xfId="0"/>
    <cellStyle name="표준 168 2 6" xfId="0"/>
    <cellStyle name="표준 168 2 7" xfId="0"/>
    <cellStyle name="표준 168 2 8" xfId="0"/>
    <cellStyle name="표준 168 2 9" xfId="0"/>
    <cellStyle name="표준 168 2_Sheet2" xfId="0"/>
    <cellStyle name="표준 168 3" xfId="0"/>
    <cellStyle name="표준 168 3 10" xfId="0"/>
    <cellStyle name="표준 168 3 2" xfId="0"/>
    <cellStyle name="표준 168 3 2 2" xfId="0"/>
    <cellStyle name="표준 168 3 2 3" xfId="0"/>
    <cellStyle name="표준 168 3 2 4" xfId="0"/>
    <cellStyle name="표준 168 3 2 5" xfId="0"/>
    <cellStyle name="표준 168 3 2 6" xfId="0"/>
    <cellStyle name="표준 168 3 3" xfId="0"/>
    <cellStyle name="표준 168 3 3 2" xfId="0"/>
    <cellStyle name="표준 168 3 3 3" xfId="0"/>
    <cellStyle name="표준 168 3 3 4" xfId="0"/>
    <cellStyle name="표준 168 3 3 5" xfId="0"/>
    <cellStyle name="표준 168 3 3 6" xfId="0"/>
    <cellStyle name="표준 168 3 4" xfId="0"/>
    <cellStyle name="표준 168 3 4 2" xfId="0"/>
    <cellStyle name="표준 168 3 4 3" xfId="0"/>
    <cellStyle name="표준 168 3 4 4" xfId="0"/>
    <cellStyle name="표준 168 3 4 5" xfId="0"/>
    <cellStyle name="표준 168 3 4 6" xfId="0"/>
    <cellStyle name="표준 168 3 5" xfId="0"/>
    <cellStyle name="표준 168 3 5 2" xfId="0"/>
    <cellStyle name="표준 168 3 5 3" xfId="0"/>
    <cellStyle name="표준 168 3 5 4" xfId="0"/>
    <cellStyle name="표준 168 3 5 5" xfId="0"/>
    <cellStyle name="표준 168 3 5 6" xfId="0"/>
    <cellStyle name="표준 168 3 6" xfId="0"/>
    <cellStyle name="표준 168 3 7" xfId="0"/>
    <cellStyle name="표준 168 3 8" xfId="0"/>
    <cellStyle name="표준 168 3 9" xfId="0"/>
    <cellStyle name="표준 168 3_Sheet2" xfId="0"/>
    <cellStyle name="표준 168 4" xfId="0"/>
    <cellStyle name="표준 168 4 10" xfId="0"/>
    <cellStyle name="표준 168 4 2" xfId="0"/>
    <cellStyle name="표준 168 4 2 2" xfId="0"/>
    <cellStyle name="표준 168 4 2 3" xfId="0"/>
    <cellStyle name="표준 168 4 2 4" xfId="0"/>
    <cellStyle name="표준 168 4 2 5" xfId="0"/>
    <cellStyle name="표준 168 4 2 6" xfId="0"/>
    <cellStyle name="표준 168 4 3" xfId="0"/>
    <cellStyle name="표준 168 4 3 2" xfId="0"/>
    <cellStyle name="표준 168 4 3 3" xfId="0"/>
    <cellStyle name="표준 168 4 3 4" xfId="0"/>
    <cellStyle name="표준 168 4 3 5" xfId="0"/>
    <cellStyle name="표준 168 4 3 6" xfId="0"/>
    <cellStyle name="표준 168 4 4" xfId="0"/>
    <cellStyle name="표준 168 4 4 2" xfId="0"/>
    <cellStyle name="표준 168 4 4 3" xfId="0"/>
    <cellStyle name="표준 168 4 4 4" xfId="0"/>
    <cellStyle name="표준 168 4 4 5" xfId="0"/>
    <cellStyle name="표준 168 4 4 6" xfId="0"/>
    <cellStyle name="표준 168 4 5" xfId="0"/>
    <cellStyle name="표준 168 4 5 2" xfId="0"/>
    <cellStyle name="표준 168 4 5 3" xfId="0"/>
    <cellStyle name="표준 168 4 5 4" xfId="0"/>
    <cellStyle name="표준 168 4 5 5" xfId="0"/>
    <cellStyle name="표준 168 4 5 6" xfId="0"/>
    <cellStyle name="표준 168 4 6" xfId="0"/>
    <cellStyle name="표준 168 4 7" xfId="0"/>
    <cellStyle name="표준 168 4 8" xfId="0"/>
    <cellStyle name="표준 168 4 9" xfId="0"/>
    <cellStyle name="표준 168 4_Sheet2" xfId="0"/>
    <cellStyle name="표준 169" xfId="0"/>
    <cellStyle name="표준 169 2" xfId="0"/>
    <cellStyle name="표준 169 2 10" xfId="0"/>
    <cellStyle name="표준 169 2 2" xfId="0"/>
    <cellStyle name="표준 169 2 2 2" xfId="0"/>
    <cellStyle name="표준 169 2 2 3" xfId="0"/>
    <cellStyle name="표준 169 2 2 4" xfId="0"/>
    <cellStyle name="표준 169 2 2 5" xfId="0"/>
    <cellStyle name="표준 169 2 2 6" xfId="0"/>
    <cellStyle name="표준 169 2 3" xfId="0"/>
    <cellStyle name="표준 169 2 3 2" xfId="0"/>
    <cellStyle name="표준 169 2 3 3" xfId="0"/>
    <cellStyle name="표준 169 2 3 4" xfId="0"/>
    <cellStyle name="표준 169 2 3 5" xfId="0"/>
    <cellStyle name="표준 169 2 3 6" xfId="0"/>
    <cellStyle name="표준 169 2 4" xfId="0"/>
    <cellStyle name="표준 169 2 4 2" xfId="0"/>
    <cellStyle name="표준 169 2 4 3" xfId="0"/>
    <cellStyle name="표준 169 2 4 4" xfId="0"/>
    <cellStyle name="표준 169 2 4 5" xfId="0"/>
    <cellStyle name="표준 169 2 4 6" xfId="0"/>
    <cellStyle name="표준 169 2 5" xfId="0"/>
    <cellStyle name="표준 169 2 5 2" xfId="0"/>
    <cellStyle name="표준 169 2 5 3" xfId="0"/>
    <cellStyle name="표준 169 2 5 4" xfId="0"/>
    <cellStyle name="표준 169 2 5 5" xfId="0"/>
    <cellStyle name="표준 169 2 5 6" xfId="0"/>
    <cellStyle name="표준 169 2 6" xfId="0"/>
    <cellStyle name="표준 169 2 7" xfId="0"/>
    <cellStyle name="표준 169 2 8" xfId="0"/>
    <cellStyle name="표준 169 2 9" xfId="0"/>
    <cellStyle name="표준 169 2_Sheet2" xfId="0"/>
    <cellStyle name="표준 169 3" xfId="0"/>
    <cellStyle name="표준 169 3 10" xfId="0"/>
    <cellStyle name="표준 169 3 2" xfId="0"/>
    <cellStyle name="표준 169 3 2 2" xfId="0"/>
    <cellStyle name="표준 169 3 2 3" xfId="0"/>
    <cellStyle name="표준 169 3 2 4" xfId="0"/>
    <cellStyle name="표준 169 3 2 5" xfId="0"/>
    <cellStyle name="표준 169 3 2 6" xfId="0"/>
    <cellStyle name="표준 169 3 3" xfId="0"/>
    <cellStyle name="표준 169 3 3 2" xfId="0"/>
    <cellStyle name="표준 169 3 3 3" xfId="0"/>
    <cellStyle name="표준 169 3 3 4" xfId="0"/>
    <cellStyle name="표준 169 3 3 5" xfId="0"/>
    <cellStyle name="표준 169 3 3 6" xfId="0"/>
    <cellStyle name="표준 169 3 4" xfId="0"/>
    <cellStyle name="표준 169 3 4 2" xfId="0"/>
    <cellStyle name="표준 169 3 4 3" xfId="0"/>
    <cellStyle name="표준 169 3 4 4" xfId="0"/>
    <cellStyle name="표준 169 3 4 5" xfId="0"/>
    <cellStyle name="표준 169 3 4 6" xfId="0"/>
    <cellStyle name="표준 169 3 5" xfId="0"/>
    <cellStyle name="표준 169 3 5 2" xfId="0"/>
    <cellStyle name="표준 169 3 5 3" xfId="0"/>
    <cellStyle name="표준 169 3 5 4" xfId="0"/>
    <cellStyle name="표준 169 3 5 5" xfId="0"/>
    <cellStyle name="표준 169 3 5 6" xfId="0"/>
    <cellStyle name="표준 169 3 6" xfId="0"/>
    <cellStyle name="표준 169 3 7" xfId="0"/>
    <cellStyle name="표준 169 3 8" xfId="0"/>
    <cellStyle name="표준 169 3 9" xfId="0"/>
    <cellStyle name="표준 169 3_Sheet2" xfId="0"/>
    <cellStyle name="표준 169 4" xfId="0"/>
    <cellStyle name="표준 169 4 10" xfId="0"/>
    <cellStyle name="표준 169 4 2" xfId="0"/>
    <cellStyle name="표준 169 4 2 2" xfId="0"/>
    <cellStyle name="표준 169 4 2 3" xfId="0"/>
    <cellStyle name="표준 169 4 2 4" xfId="0"/>
    <cellStyle name="표준 169 4 2 5" xfId="0"/>
    <cellStyle name="표준 169 4 2 6" xfId="0"/>
    <cellStyle name="표준 169 4 3" xfId="0"/>
    <cellStyle name="표준 169 4 3 2" xfId="0"/>
    <cellStyle name="표준 169 4 3 3" xfId="0"/>
    <cellStyle name="표준 169 4 3 4" xfId="0"/>
    <cellStyle name="표준 169 4 3 5" xfId="0"/>
    <cellStyle name="표준 169 4 3 6" xfId="0"/>
    <cellStyle name="표준 169 4 4" xfId="0"/>
    <cellStyle name="표준 169 4 4 2" xfId="0"/>
    <cellStyle name="표준 169 4 4 3" xfId="0"/>
    <cellStyle name="표준 169 4 4 4" xfId="0"/>
    <cellStyle name="표준 169 4 4 5" xfId="0"/>
    <cellStyle name="표준 169 4 4 6" xfId="0"/>
    <cellStyle name="표준 169 4 5" xfId="0"/>
    <cellStyle name="표준 169 4 5 2" xfId="0"/>
    <cellStyle name="표준 169 4 5 3" xfId="0"/>
    <cellStyle name="표준 169 4 5 4" xfId="0"/>
    <cellStyle name="표준 169 4 5 5" xfId="0"/>
    <cellStyle name="표준 169 4 5 6" xfId="0"/>
    <cellStyle name="표준 169 4 6" xfId="0"/>
    <cellStyle name="표준 169 4 7" xfId="0"/>
    <cellStyle name="표준 169 4 8" xfId="0"/>
    <cellStyle name="표준 169 4 9" xfId="0"/>
    <cellStyle name="표준 169 4_Sheet2" xfId="0"/>
    <cellStyle name="표준 16_6개년 결산자료(1)" xfId="0"/>
    <cellStyle name="표준 17" xfId="0"/>
    <cellStyle name="표준 17 10" xfId="0"/>
    <cellStyle name="표준 17 10 2" xfId="0"/>
    <cellStyle name="표준 17 11" xfId="0"/>
    <cellStyle name="표준 17 11 2" xfId="0"/>
    <cellStyle name="표준 17 12" xfId="0"/>
    <cellStyle name="표준 17 12 2" xfId="0"/>
    <cellStyle name="표준 17 13" xfId="0"/>
    <cellStyle name="표준 17 14" xfId="0"/>
    <cellStyle name="표준 17 15" xfId="0"/>
    <cellStyle name="표준 17 16" xfId="0"/>
    <cellStyle name="표준 17 17" xfId="0"/>
    <cellStyle name="표준 17 18" xfId="0"/>
    <cellStyle name="표준 17 19" xfId="0"/>
    <cellStyle name="표준 17 2" xfId="0"/>
    <cellStyle name="표준 17 2 10" xfId="0"/>
    <cellStyle name="표준 17 2 2" xfId="0"/>
    <cellStyle name="표준 17 2 2 10" xfId="0"/>
    <cellStyle name="표준 17 2 2 2" xfId="0"/>
    <cellStyle name="표준 17 2 2 2 2" xfId="0"/>
    <cellStyle name="표준 17 2 2 2 2 2" xfId="0"/>
    <cellStyle name="표준 17 2 2 2 2 2 2" xfId="0"/>
    <cellStyle name="표준 17 2 2 2 2 2 2 2" xfId="0"/>
    <cellStyle name="표준 17 2 2 2 2 2 2 3" xfId="0"/>
    <cellStyle name="표준 17 2 2 2 2 2 3" xfId="0"/>
    <cellStyle name="표준 17 2 2 2 2 2 3 2" xfId="0"/>
    <cellStyle name="표준 17 2 2 2 2 2 4" xfId="0"/>
    <cellStyle name="표준 17 2 2 2 2 2 5" xfId="0"/>
    <cellStyle name="표준 17 2 2 2 2 3" xfId="0"/>
    <cellStyle name="표준 17 2 2 2 2 3 2" xfId="0"/>
    <cellStyle name="표준 17 2 2 2 2 3 3" xfId="0"/>
    <cellStyle name="표준 17 2 2 2 2 4" xfId="0"/>
    <cellStyle name="표준 17 2 2 2 2 4 2" xfId="0"/>
    <cellStyle name="표준 17 2 2 2 2 5" xfId="0"/>
    <cellStyle name="표준 17 2 2 2 2 6" xfId="0"/>
    <cellStyle name="표준 17 2 2 2 3" xfId="0"/>
    <cellStyle name="표준 17 2 2 2 3 2" xfId="0"/>
    <cellStyle name="표준 17 2 2 2 3 2 2" xfId="0"/>
    <cellStyle name="표준 17 2 2 2 3 2 3" xfId="0"/>
    <cellStyle name="표준 17 2 2 2 3 3" xfId="0"/>
    <cellStyle name="표준 17 2 2 2 3 3 2" xfId="0"/>
    <cellStyle name="표준 17 2 2 2 3 4" xfId="0"/>
    <cellStyle name="표준 17 2 2 2 3 5" xfId="0"/>
    <cellStyle name="표준 17 2 2 2 4" xfId="0"/>
    <cellStyle name="표준 17 2 2 2 4 2" xfId="0"/>
    <cellStyle name="표준 17 2 2 2 4 3" xfId="0"/>
    <cellStyle name="표준 17 2 2 2 5" xfId="0"/>
    <cellStyle name="표준 17 2 2 2 5 2" xfId="0"/>
    <cellStyle name="표준 17 2 2 2 6" xfId="0"/>
    <cellStyle name="표준 17 2 2 2 7" xfId="0"/>
    <cellStyle name="표준 17 2 2 3" xfId="0"/>
    <cellStyle name="표준 17 2 2 3 2" xfId="0"/>
    <cellStyle name="표준 17 2 2 3 2 2" xfId="0"/>
    <cellStyle name="표준 17 2 2 3 2 2 2" xfId="0"/>
    <cellStyle name="표준 17 2 2 3 2 2 3" xfId="0"/>
    <cellStyle name="표준 17 2 2 3 2 3" xfId="0"/>
    <cellStyle name="표준 17 2 2 3 2 3 2" xfId="0"/>
    <cellStyle name="표준 17 2 2 3 2 4" xfId="0"/>
    <cellStyle name="표준 17 2 2 3 2 5" xfId="0"/>
    <cellStyle name="표준 17 2 2 3 3" xfId="0"/>
    <cellStyle name="표준 17 2 2 3 3 2" xfId="0"/>
    <cellStyle name="표준 17 2 2 3 3 3" xfId="0"/>
    <cellStyle name="표준 17 2 2 3 4" xfId="0"/>
    <cellStyle name="표준 17 2 2 3 4 2" xfId="0"/>
    <cellStyle name="표준 17 2 2 3 5" xfId="0"/>
    <cellStyle name="표준 17 2 2 3 6" xfId="0"/>
    <cellStyle name="표준 17 2 2 4" xfId="0"/>
    <cellStyle name="표준 17 2 2 4 2" xfId="0"/>
    <cellStyle name="표준 17 2 2 4 2 2" xfId="0"/>
    <cellStyle name="표준 17 2 2 4 2 3" xfId="0"/>
    <cellStyle name="표준 17 2 2 4 3" xfId="0"/>
    <cellStyle name="표준 17 2 2 4 3 2" xfId="0"/>
    <cellStyle name="표준 17 2 2 4 4" xfId="0"/>
    <cellStyle name="표준 17 2 2 4 5" xfId="0"/>
    <cellStyle name="표준 17 2 2 5" xfId="0"/>
    <cellStyle name="표준 17 2 2 5 2" xfId="0"/>
    <cellStyle name="표준 17 2 2 5 3" xfId="0"/>
    <cellStyle name="표준 17 2 2 5 4" xfId="0"/>
    <cellStyle name="표준 17 2 2 6" xfId="0"/>
    <cellStyle name="표준 17 2 2 6 2" xfId="0"/>
    <cellStyle name="표준 17 2 2 6 3" xfId="0"/>
    <cellStyle name="표준 17 2 2 7" xfId="0"/>
    <cellStyle name="표준 17 2 2 8" xfId="0"/>
    <cellStyle name="표준 17 2 2 9" xfId="0"/>
    <cellStyle name="표준 17 2 3" xfId="0"/>
    <cellStyle name="표준 17 2 3 2" xfId="0"/>
    <cellStyle name="표준 17 2 3 2 2" xfId="0"/>
    <cellStyle name="표준 17 2 3 2 2 2" xfId="0"/>
    <cellStyle name="표준 17 2 3 2 2 2 2" xfId="0"/>
    <cellStyle name="표준 17 2 3 2 2 2 3" xfId="0"/>
    <cellStyle name="표준 17 2 3 2 2 3" xfId="0"/>
    <cellStyle name="표준 17 2 3 2 2 3 2" xfId="0"/>
    <cellStyle name="표준 17 2 3 2 2 4" xfId="0"/>
    <cellStyle name="표준 17 2 3 2 2 5" xfId="0"/>
    <cellStyle name="표준 17 2 3 2 3" xfId="0"/>
    <cellStyle name="표준 17 2 3 2 3 2" xfId="0"/>
    <cellStyle name="표준 17 2 3 2 3 3" xfId="0"/>
    <cellStyle name="표준 17 2 3 2 4" xfId="0"/>
    <cellStyle name="표준 17 2 3 2 4 2" xfId="0"/>
    <cellStyle name="표준 17 2 3 2 5" xfId="0"/>
    <cellStyle name="표준 17 2 3 2 6" xfId="0"/>
    <cellStyle name="표준 17 2 3 2 7" xfId="0"/>
    <cellStyle name="표준 17 2 3 3" xfId="0"/>
    <cellStyle name="표준 17 2 3 3 2" xfId="0"/>
    <cellStyle name="표준 17 2 3 3 2 2" xfId="0"/>
    <cellStyle name="표준 17 2 3 3 2 3" xfId="0"/>
    <cellStyle name="표준 17 2 3 3 3" xfId="0"/>
    <cellStyle name="표준 17 2 3 3 3 2" xfId="0"/>
    <cellStyle name="표준 17 2 3 3 4" xfId="0"/>
    <cellStyle name="표준 17 2 3 3 5" xfId="0"/>
    <cellStyle name="표준 17 2 3 3 6" xfId="0"/>
    <cellStyle name="표준 17 2 3 4" xfId="0"/>
    <cellStyle name="표준 17 2 3 4 2" xfId="0"/>
    <cellStyle name="표준 17 2 3 4 3" xfId="0"/>
    <cellStyle name="표준 17 2 3 5" xfId="0"/>
    <cellStyle name="표준 17 2 3 5 2" xfId="0"/>
    <cellStyle name="표준 17 2 3 6" xfId="0"/>
    <cellStyle name="표준 17 2 3 7" xfId="0"/>
    <cellStyle name="표준 17 2 3 8" xfId="0"/>
    <cellStyle name="표준 17 2 4" xfId="0"/>
    <cellStyle name="표준 17 2 4 2" xfId="0"/>
    <cellStyle name="표준 17 2 4 2 2" xfId="0"/>
    <cellStyle name="표준 17 2 4 2 2 2" xfId="0"/>
    <cellStyle name="표준 17 2 4 2 2 3" xfId="0"/>
    <cellStyle name="표준 17 2 4 2 3" xfId="0"/>
    <cellStyle name="표준 17 2 4 2 3 2" xfId="0"/>
    <cellStyle name="표준 17 2 4 2 4" xfId="0"/>
    <cellStyle name="표준 17 2 4 2 5" xfId="0"/>
    <cellStyle name="표준 17 2 4 3" xfId="0"/>
    <cellStyle name="표준 17 2 4 3 2" xfId="0"/>
    <cellStyle name="표준 17 2 4 3 3" xfId="0"/>
    <cellStyle name="표준 17 2 4 4" xfId="0"/>
    <cellStyle name="표준 17 2 4 4 2" xfId="0"/>
    <cellStyle name="표준 17 2 4 5" xfId="0"/>
    <cellStyle name="표준 17 2 4 6" xfId="0"/>
    <cellStyle name="표준 17 2 5" xfId="0"/>
    <cellStyle name="표준 17 2 5 2" xfId="0"/>
    <cellStyle name="표준 17 2 5 2 2" xfId="0"/>
    <cellStyle name="표준 17 2 5 2 3" xfId="0"/>
    <cellStyle name="표준 17 2 5 3" xfId="0"/>
    <cellStyle name="표준 17 2 5 3 2" xfId="0"/>
    <cellStyle name="표준 17 2 5 4" xfId="0"/>
    <cellStyle name="표준 17 2 5 5" xfId="0"/>
    <cellStyle name="표준 17 2 6" xfId="0"/>
    <cellStyle name="표준 17 2 6 2" xfId="0"/>
    <cellStyle name="표준 17 2 6 3" xfId="0"/>
    <cellStyle name="표준 17 2 6 4" xfId="0"/>
    <cellStyle name="표준 17 2 7" xfId="0"/>
    <cellStyle name="표준 17 2 7 2" xfId="0"/>
    <cellStyle name="표준 17 2 7 3" xfId="0"/>
    <cellStyle name="표준 17 2 8" xfId="0"/>
    <cellStyle name="표준 17 2 9" xfId="0"/>
    <cellStyle name="표준 17 20" xfId="0"/>
    <cellStyle name="표준 17 21" xfId="0"/>
    <cellStyle name="표준 17 22" xfId="0"/>
    <cellStyle name="표준 17 23" xfId="0"/>
    <cellStyle name="표준 17 24" xfId="0"/>
    <cellStyle name="표준 17 25" xfId="0"/>
    <cellStyle name="표준 17 26" xfId="0"/>
    <cellStyle name="표준 17 27" xfId="0"/>
    <cellStyle name="표준 17 28" xfId="0"/>
    <cellStyle name="표준 17 29" xfId="0"/>
    <cellStyle name="표준 17 3" xfId="0"/>
    <cellStyle name="표준 17 3 10" xfId="0"/>
    <cellStyle name="표준 17 3 2" xfId="0"/>
    <cellStyle name="표준 17 3 2 2" xfId="0"/>
    <cellStyle name="표준 17 3 2 2 2" xfId="0"/>
    <cellStyle name="표준 17 3 2 2 2 2" xfId="0"/>
    <cellStyle name="표준 17 3 2 2 2 2 2" xfId="0"/>
    <cellStyle name="표준 17 3 2 2 2 2 3" xfId="0"/>
    <cellStyle name="표준 17 3 2 2 2 3" xfId="0"/>
    <cellStyle name="표준 17 3 2 2 2 3 2" xfId="0"/>
    <cellStyle name="표준 17 3 2 2 2 4" xfId="0"/>
    <cellStyle name="표준 17 3 2 2 2 5" xfId="0"/>
    <cellStyle name="표준 17 3 2 2 3" xfId="0"/>
    <cellStyle name="표준 17 3 2 2 3 2" xfId="0"/>
    <cellStyle name="표준 17 3 2 2 3 3" xfId="0"/>
    <cellStyle name="표준 17 3 2 2 4" xfId="0"/>
    <cellStyle name="표준 17 3 2 2 4 2" xfId="0"/>
    <cellStyle name="표준 17 3 2 2 5" xfId="0"/>
    <cellStyle name="표준 17 3 2 2 6" xfId="0"/>
    <cellStyle name="표준 17 3 2 3" xfId="0"/>
    <cellStyle name="표준 17 3 2 3 2" xfId="0"/>
    <cellStyle name="표준 17 3 2 3 2 2" xfId="0"/>
    <cellStyle name="표준 17 3 2 3 2 3" xfId="0"/>
    <cellStyle name="표준 17 3 2 3 3" xfId="0"/>
    <cellStyle name="표준 17 3 2 3 3 2" xfId="0"/>
    <cellStyle name="표준 17 3 2 3 4" xfId="0"/>
    <cellStyle name="표준 17 3 2 3 5" xfId="0"/>
    <cellStyle name="표준 17 3 2 4" xfId="0"/>
    <cellStyle name="표준 17 3 2 4 2" xfId="0"/>
    <cellStyle name="표준 17 3 2 4 3" xfId="0"/>
    <cellStyle name="표준 17 3 2 5" xfId="0"/>
    <cellStyle name="표준 17 3 2 5 2" xfId="0"/>
    <cellStyle name="표준 17 3 2 6" xfId="0"/>
    <cellStyle name="표준 17 3 2 7" xfId="0"/>
    <cellStyle name="표준 17 3 2 8" xfId="0"/>
    <cellStyle name="표준 17 3 3" xfId="0"/>
    <cellStyle name="표준 17 3 3 2" xfId="0"/>
    <cellStyle name="표준 17 3 3 2 2" xfId="0"/>
    <cellStyle name="표준 17 3 3 2 2 2" xfId="0"/>
    <cellStyle name="표준 17 3 3 2 2 3" xfId="0"/>
    <cellStyle name="표준 17 3 3 2 3" xfId="0"/>
    <cellStyle name="표준 17 3 3 2 3 2" xfId="0"/>
    <cellStyle name="표준 17 3 3 2 4" xfId="0"/>
    <cellStyle name="표준 17 3 3 2 5" xfId="0"/>
    <cellStyle name="표준 17 3 3 3" xfId="0"/>
    <cellStyle name="표준 17 3 3 3 2" xfId="0"/>
    <cellStyle name="표준 17 3 3 3 3" xfId="0"/>
    <cellStyle name="표준 17 3 3 4" xfId="0"/>
    <cellStyle name="표준 17 3 3 4 2" xfId="0"/>
    <cellStyle name="표준 17 3 3 5" xfId="0"/>
    <cellStyle name="표준 17 3 3 6" xfId="0"/>
    <cellStyle name="표준 17 3 3 7" xfId="0"/>
    <cellStyle name="표준 17 3 4" xfId="0"/>
    <cellStyle name="표준 17 3 4 2" xfId="0"/>
    <cellStyle name="표준 17 3 4 2 2" xfId="0"/>
    <cellStyle name="표준 17 3 4 2 3" xfId="0"/>
    <cellStyle name="표준 17 3 4 3" xfId="0"/>
    <cellStyle name="표준 17 3 4 3 2" xfId="0"/>
    <cellStyle name="표준 17 3 4 4" xfId="0"/>
    <cellStyle name="표준 17 3 4 5" xfId="0"/>
    <cellStyle name="표준 17 3 5" xfId="0"/>
    <cellStyle name="표준 17 3 5 2" xfId="0"/>
    <cellStyle name="표준 17 3 5 3" xfId="0"/>
    <cellStyle name="표준 17 3 5 4" xfId="0"/>
    <cellStyle name="표준 17 3 6" xfId="0"/>
    <cellStyle name="표준 17 3 6 2" xfId="0"/>
    <cellStyle name="표준 17 3 6 3" xfId="0"/>
    <cellStyle name="표준 17 3 7" xfId="0"/>
    <cellStyle name="표준 17 3 8" xfId="0"/>
    <cellStyle name="표준 17 3 9" xfId="0"/>
    <cellStyle name="표준 17 4" xfId="0"/>
    <cellStyle name="표준 17 4 2" xfId="0"/>
    <cellStyle name="표준 17 4 2 2" xfId="0"/>
    <cellStyle name="표준 17 4 2 2 2" xfId="0"/>
    <cellStyle name="표준 17 4 2 2 2 2" xfId="0"/>
    <cellStyle name="표준 17 4 2 2 2 3" xfId="0"/>
    <cellStyle name="표준 17 4 2 2 3" xfId="0"/>
    <cellStyle name="표준 17 4 2 2 3 2" xfId="0"/>
    <cellStyle name="표준 17 4 2 2 4" xfId="0"/>
    <cellStyle name="표준 17 4 2 2 5" xfId="0"/>
    <cellStyle name="표준 17 4 2 3" xfId="0"/>
    <cellStyle name="표준 17 4 2 3 2" xfId="0"/>
    <cellStyle name="표준 17 4 2 3 3" xfId="0"/>
    <cellStyle name="표준 17 4 2 4" xfId="0"/>
    <cellStyle name="표준 17 4 2 4 2" xfId="0"/>
    <cellStyle name="표준 17 4 2 5" xfId="0"/>
    <cellStyle name="표준 17 4 2 6" xfId="0"/>
    <cellStyle name="표준 17 4 2 7" xfId="0"/>
    <cellStyle name="표준 17 4 3" xfId="0"/>
    <cellStyle name="표준 17 4 3 2" xfId="0"/>
    <cellStyle name="표준 17 4 3 2 2" xfId="0"/>
    <cellStyle name="표준 17 4 3 2 3" xfId="0"/>
    <cellStyle name="표준 17 4 3 3" xfId="0"/>
    <cellStyle name="표준 17 4 3 3 2" xfId="0"/>
    <cellStyle name="표준 17 4 3 4" xfId="0"/>
    <cellStyle name="표준 17 4 3 5" xfId="0"/>
    <cellStyle name="표준 17 4 3 6" xfId="0"/>
    <cellStyle name="표준 17 4 4" xfId="0"/>
    <cellStyle name="표준 17 4 4 2" xfId="0"/>
    <cellStyle name="표준 17 4 4 3" xfId="0"/>
    <cellStyle name="표준 17 4 4 4" xfId="0"/>
    <cellStyle name="표준 17 4 5" xfId="0"/>
    <cellStyle name="표준 17 4 5 2" xfId="0"/>
    <cellStyle name="표준 17 4 5 3" xfId="0"/>
    <cellStyle name="표준 17 4 6" xfId="0"/>
    <cellStyle name="표준 17 4 7" xfId="0"/>
    <cellStyle name="표준 17 4 8" xfId="0"/>
    <cellStyle name="표준 17 4 9" xfId="0"/>
    <cellStyle name="표준 17 5" xfId="0"/>
    <cellStyle name="표준 17 5 2" xfId="0"/>
    <cellStyle name="표준 17 5 2 2" xfId="0"/>
    <cellStyle name="표준 17 5 2 2 2" xfId="0"/>
    <cellStyle name="표준 17 5 2 2 2 2" xfId="0"/>
    <cellStyle name="표준 17 5 2 2 2 3" xfId="0"/>
    <cellStyle name="표준 17 5 2 2 3" xfId="0"/>
    <cellStyle name="표준 17 5 2 2 3 2" xfId="0"/>
    <cellStyle name="표준 17 5 2 2 4" xfId="0"/>
    <cellStyle name="표준 17 5 2 2 5" xfId="0"/>
    <cellStyle name="표준 17 5 2 3" xfId="0"/>
    <cellStyle name="표준 17 5 2 3 2" xfId="0"/>
    <cellStyle name="표준 17 5 2 3 3" xfId="0"/>
    <cellStyle name="표준 17 5 2 4" xfId="0"/>
    <cellStyle name="표준 17 5 2 4 2" xfId="0"/>
    <cellStyle name="표준 17 5 2 5" xfId="0"/>
    <cellStyle name="표준 17 5 2 6" xfId="0"/>
    <cellStyle name="표준 17 5 2 7" xfId="0"/>
    <cellStyle name="표준 17 5 3" xfId="0"/>
    <cellStyle name="표준 17 5 3 2" xfId="0"/>
    <cellStyle name="표준 17 5 3 2 2" xfId="0"/>
    <cellStyle name="표준 17 5 3 2 3" xfId="0"/>
    <cellStyle name="표준 17 5 3 3" xfId="0"/>
    <cellStyle name="표준 17 5 3 3 2" xfId="0"/>
    <cellStyle name="표준 17 5 3 4" xfId="0"/>
    <cellStyle name="표준 17 5 3 5" xfId="0"/>
    <cellStyle name="표준 17 5 4" xfId="0"/>
    <cellStyle name="표준 17 5 4 2" xfId="0"/>
    <cellStyle name="표준 17 5 4 3" xfId="0"/>
    <cellStyle name="표준 17 5 5" xfId="0"/>
    <cellStyle name="표준 17 5 5 2" xfId="0"/>
    <cellStyle name="표준 17 5 6" xfId="0"/>
    <cellStyle name="표준 17 5 7" xfId="0"/>
    <cellStyle name="표준 17 5 8" xfId="0"/>
    <cellStyle name="표준 17 6" xfId="0"/>
    <cellStyle name="표준 17 6 2" xfId="0"/>
    <cellStyle name="표준 17 6 2 2" xfId="0"/>
    <cellStyle name="표준 17 6 2 2 2" xfId="0"/>
    <cellStyle name="표준 17 6 2 2 3" xfId="0"/>
    <cellStyle name="표준 17 6 2 3" xfId="0"/>
    <cellStyle name="표준 17 6 2 3 2" xfId="0"/>
    <cellStyle name="표준 17 6 2 4" xfId="0"/>
    <cellStyle name="표준 17 6 2 5" xfId="0"/>
    <cellStyle name="표준 17 6 2 6" xfId="0"/>
    <cellStyle name="표준 17 6 3" xfId="0"/>
    <cellStyle name="표준 17 6 3 2" xfId="0"/>
    <cellStyle name="표준 17 6 3 3" xfId="0"/>
    <cellStyle name="표준 17 6 4" xfId="0"/>
    <cellStyle name="표준 17 6 4 2" xfId="0"/>
    <cellStyle name="표준 17 6 5" xfId="0"/>
    <cellStyle name="표준 17 6 6" xfId="0"/>
    <cellStyle name="표준 17 6 7" xfId="0"/>
    <cellStyle name="표준 17 7" xfId="0"/>
    <cellStyle name="표준 17 7 2" xfId="0"/>
    <cellStyle name="표준 17 7 2 2" xfId="0"/>
    <cellStyle name="표준 17 7 2 3" xfId="0"/>
    <cellStyle name="표준 17 7 3" xfId="0"/>
    <cellStyle name="표준 17 7 3 2" xfId="0"/>
    <cellStyle name="표준 17 7 4" xfId="0"/>
    <cellStyle name="표준 17 7 5" xfId="0"/>
    <cellStyle name="표준 17 7 6" xfId="0"/>
    <cellStyle name="표준 17 8" xfId="0"/>
    <cellStyle name="표준 17 8 2" xfId="0"/>
    <cellStyle name="표준 17 8 3" xfId="0"/>
    <cellStyle name="표준 17 8 4" xfId="0"/>
    <cellStyle name="표준 17 8 5" xfId="0"/>
    <cellStyle name="표준 17 9" xfId="0"/>
    <cellStyle name="표준 17 9 2" xfId="0"/>
    <cellStyle name="표준 17 9 3" xfId="0"/>
    <cellStyle name="표준 17 9 4" xfId="0"/>
    <cellStyle name="표준 170" xfId="0"/>
    <cellStyle name="표준 170 2" xfId="0"/>
    <cellStyle name="표준 170 2 10" xfId="0"/>
    <cellStyle name="표준 170 2 2" xfId="0"/>
    <cellStyle name="표준 170 2 2 2" xfId="0"/>
    <cellStyle name="표준 170 2 2 3" xfId="0"/>
    <cellStyle name="표준 170 2 2 4" xfId="0"/>
    <cellStyle name="표준 170 2 2 5" xfId="0"/>
    <cellStyle name="표준 170 2 2 6" xfId="0"/>
    <cellStyle name="표준 170 2 3" xfId="0"/>
    <cellStyle name="표준 170 2 3 2" xfId="0"/>
    <cellStyle name="표준 170 2 3 3" xfId="0"/>
    <cellStyle name="표준 170 2 3 4" xfId="0"/>
    <cellStyle name="표준 170 2 3 5" xfId="0"/>
    <cellStyle name="표준 170 2 3 6" xfId="0"/>
    <cellStyle name="표준 170 2 4" xfId="0"/>
    <cellStyle name="표준 170 2 4 2" xfId="0"/>
    <cellStyle name="표준 170 2 4 3" xfId="0"/>
    <cellStyle name="표준 170 2 4 4" xfId="0"/>
    <cellStyle name="표준 170 2 4 5" xfId="0"/>
    <cellStyle name="표준 170 2 4 6" xfId="0"/>
    <cellStyle name="표준 170 2 5" xfId="0"/>
    <cellStyle name="표준 170 2 5 2" xfId="0"/>
    <cellStyle name="표준 170 2 5 3" xfId="0"/>
    <cellStyle name="표준 170 2 5 4" xfId="0"/>
    <cellStyle name="표준 170 2 5 5" xfId="0"/>
    <cellStyle name="표준 170 2 5 6" xfId="0"/>
    <cellStyle name="표준 170 2 6" xfId="0"/>
    <cellStyle name="표준 170 2 7" xfId="0"/>
    <cellStyle name="표준 170 2 8" xfId="0"/>
    <cellStyle name="표준 170 2 9" xfId="0"/>
    <cellStyle name="표준 170 2_Sheet2" xfId="0"/>
    <cellStyle name="표준 170 3" xfId="0"/>
    <cellStyle name="표준 170 3 10" xfId="0"/>
    <cellStyle name="표준 170 3 2" xfId="0"/>
    <cellStyle name="표준 170 3 2 2" xfId="0"/>
    <cellStyle name="표준 170 3 2 3" xfId="0"/>
    <cellStyle name="표준 170 3 2 4" xfId="0"/>
    <cellStyle name="표준 170 3 2 5" xfId="0"/>
    <cellStyle name="표준 170 3 2 6" xfId="0"/>
    <cellStyle name="표준 170 3 3" xfId="0"/>
    <cellStyle name="표준 170 3 3 2" xfId="0"/>
    <cellStyle name="표준 170 3 3 3" xfId="0"/>
    <cellStyle name="표준 170 3 3 4" xfId="0"/>
    <cellStyle name="표준 170 3 3 5" xfId="0"/>
    <cellStyle name="표준 170 3 3 6" xfId="0"/>
    <cellStyle name="표준 170 3 4" xfId="0"/>
    <cellStyle name="표준 170 3 4 2" xfId="0"/>
    <cellStyle name="표준 170 3 4 3" xfId="0"/>
    <cellStyle name="표준 170 3 4 4" xfId="0"/>
    <cellStyle name="표준 170 3 4 5" xfId="0"/>
    <cellStyle name="표준 170 3 4 6" xfId="0"/>
    <cellStyle name="표준 170 3 5" xfId="0"/>
    <cellStyle name="표준 170 3 5 2" xfId="0"/>
    <cellStyle name="표준 170 3 5 3" xfId="0"/>
    <cellStyle name="표준 170 3 5 4" xfId="0"/>
    <cellStyle name="표준 170 3 5 5" xfId="0"/>
    <cellStyle name="표준 170 3 5 6" xfId="0"/>
    <cellStyle name="표준 170 3 6" xfId="0"/>
    <cellStyle name="표준 170 3 7" xfId="0"/>
    <cellStyle name="표준 170 3 8" xfId="0"/>
    <cellStyle name="표준 170 3 9" xfId="0"/>
    <cellStyle name="표준 170 3_Sheet2" xfId="0"/>
    <cellStyle name="표준 170 4" xfId="0"/>
    <cellStyle name="표준 170 4 10" xfId="0"/>
    <cellStyle name="표준 170 4 2" xfId="0"/>
    <cellStyle name="표준 170 4 2 2" xfId="0"/>
    <cellStyle name="표준 170 4 2 3" xfId="0"/>
    <cellStyle name="표준 170 4 2 4" xfId="0"/>
    <cellStyle name="표준 170 4 2 5" xfId="0"/>
    <cellStyle name="표준 170 4 2 6" xfId="0"/>
    <cellStyle name="표준 170 4 3" xfId="0"/>
    <cellStyle name="표준 170 4 3 2" xfId="0"/>
    <cellStyle name="표준 170 4 3 3" xfId="0"/>
    <cellStyle name="표준 170 4 3 4" xfId="0"/>
    <cellStyle name="표준 170 4 3 5" xfId="0"/>
    <cellStyle name="표준 170 4 3 6" xfId="0"/>
    <cellStyle name="표준 170 4 4" xfId="0"/>
    <cellStyle name="표준 170 4 4 2" xfId="0"/>
    <cellStyle name="표준 170 4 4 3" xfId="0"/>
    <cellStyle name="표준 170 4 4 4" xfId="0"/>
    <cellStyle name="표준 170 4 4 5" xfId="0"/>
    <cellStyle name="표준 170 4 4 6" xfId="0"/>
    <cellStyle name="표준 170 4 5" xfId="0"/>
    <cellStyle name="표준 170 4 5 2" xfId="0"/>
    <cellStyle name="표준 170 4 5 3" xfId="0"/>
    <cellStyle name="표준 170 4 5 4" xfId="0"/>
    <cellStyle name="표준 170 4 5 5" xfId="0"/>
    <cellStyle name="표준 170 4 5 6" xfId="0"/>
    <cellStyle name="표준 170 4 6" xfId="0"/>
    <cellStyle name="표준 170 4 7" xfId="0"/>
    <cellStyle name="표준 170 4 8" xfId="0"/>
    <cellStyle name="표준 170 4 9" xfId="0"/>
    <cellStyle name="표준 170 4_Sheet2" xfId="0"/>
    <cellStyle name="표준 171" xfId="0"/>
    <cellStyle name="표준 171 2" xfId="0"/>
    <cellStyle name="표준 171 2 10" xfId="0"/>
    <cellStyle name="표준 171 2 2" xfId="0"/>
    <cellStyle name="표준 171 2 2 2" xfId="0"/>
    <cellStyle name="표준 171 2 2 3" xfId="0"/>
    <cellStyle name="표준 171 2 2 4" xfId="0"/>
    <cellStyle name="표준 171 2 2 5" xfId="0"/>
    <cellStyle name="표준 171 2 2 6" xfId="0"/>
    <cellStyle name="표준 171 2 3" xfId="0"/>
    <cellStyle name="표준 171 2 3 2" xfId="0"/>
    <cellStyle name="표준 171 2 3 3" xfId="0"/>
    <cellStyle name="표준 171 2 3 4" xfId="0"/>
    <cellStyle name="표준 171 2 3 5" xfId="0"/>
    <cellStyle name="표준 171 2 3 6" xfId="0"/>
    <cellStyle name="표준 171 2 4" xfId="0"/>
    <cellStyle name="표준 171 2 4 2" xfId="0"/>
    <cellStyle name="표준 171 2 4 3" xfId="0"/>
    <cellStyle name="표준 171 2 4 4" xfId="0"/>
    <cellStyle name="표준 171 2 4 5" xfId="0"/>
    <cellStyle name="표준 171 2 4 6" xfId="0"/>
    <cellStyle name="표준 171 2 5" xfId="0"/>
    <cellStyle name="표준 171 2 5 2" xfId="0"/>
    <cellStyle name="표준 171 2 5 3" xfId="0"/>
    <cellStyle name="표준 171 2 5 4" xfId="0"/>
    <cellStyle name="표준 171 2 5 5" xfId="0"/>
    <cellStyle name="표준 171 2 5 6" xfId="0"/>
    <cellStyle name="표준 171 2 6" xfId="0"/>
    <cellStyle name="표준 171 2 7" xfId="0"/>
    <cellStyle name="표준 171 2 8" xfId="0"/>
    <cellStyle name="표준 171 2 9" xfId="0"/>
    <cellStyle name="표준 171 2_Sheet2" xfId="0"/>
    <cellStyle name="표준 171 3" xfId="0"/>
    <cellStyle name="표준 171 3 10" xfId="0"/>
    <cellStyle name="표준 171 3 2" xfId="0"/>
    <cellStyle name="표준 171 3 2 2" xfId="0"/>
    <cellStyle name="표준 171 3 2 3" xfId="0"/>
    <cellStyle name="표준 171 3 2 4" xfId="0"/>
    <cellStyle name="표준 171 3 2 5" xfId="0"/>
    <cellStyle name="표준 171 3 2 6" xfId="0"/>
    <cellStyle name="표준 171 3 3" xfId="0"/>
    <cellStyle name="표준 171 3 3 2" xfId="0"/>
    <cellStyle name="표준 171 3 3 3" xfId="0"/>
    <cellStyle name="표준 171 3 3 4" xfId="0"/>
    <cellStyle name="표준 171 3 3 5" xfId="0"/>
    <cellStyle name="표준 171 3 3 6" xfId="0"/>
    <cellStyle name="표준 171 3 4" xfId="0"/>
    <cellStyle name="표준 171 3 4 2" xfId="0"/>
    <cellStyle name="표준 171 3 4 3" xfId="0"/>
    <cellStyle name="표준 171 3 4 4" xfId="0"/>
    <cellStyle name="표준 171 3 4 5" xfId="0"/>
    <cellStyle name="표준 171 3 4 6" xfId="0"/>
    <cellStyle name="표준 171 3 5" xfId="0"/>
    <cellStyle name="표준 171 3 5 2" xfId="0"/>
    <cellStyle name="표준 171 3 5 3" xfId="0"/>
    <cellStyle name="표준 171 3 5 4" xfId="0"/>
    <cellStyle name="표준 171 3 5 5" xfId="0"/>
    <cellStyle name="표준 171 3 5 6" xfId="0"/>
    <cellStyle name="표준 171 3 6" xfId="0"/>
    <cellStyle name="표준 171 3 7" xfId="0"/>
    <cellStyle name="표준 171 3 8" xfId="0"/>
    <cellStyle name="표준 171 3 9" xfId="0"/>
    <cellStyle name="표준 171 3_Sheet2" xfId="0"/>
    <cellStyle name="표준 171 4" xfId="0"/>
    <cellStyle name="표준 171 4 10" xfId="0"/>
    <cellStyle name="표준 171 4 2" xfId="0"/>
    <cellStyle name="표준 171 4 2 2" xfId="0"/>
    <cellStyle name="표준 171 4 2 3" xfId="0"/>
    <cellStyle name="표준 171 4 2 4" xfId="0"/>
    <cellStyle name="표준 171 4 2 5" xfId="0"/>
    <cellStyle name="표준 171 4 2 6" xfId="0"/>
    <cellStyle name="표준 171 4 3" xfId="0"/>
    <cellStyle name="표준 171 4 3 2" xfId="0"/>
    <cellStyle name="표준 171 4 3 3" xfId="0"/>
    <cellStyle name="표준 171 4 3 4" xfId="0"/>
    <cellStyle name="표준 171 4 3 5" xfId="0"/>
    <cellStyle name="표준 171 4 3 6" xfId="0"/>
    <cellStyle name="표준 171 4 4" xfId="0"/>
    <cellStyle name="표준 171 4 4 2" xfId="0"/>
    <cellStyle name="표준 171 4 4 3" xfId="0"/>
    <cellStyle name="표준 171 4 4 4" xfId="0"/>
    <cellStyle name="표준 171 4 4 5" xfId="0"/>
    <cellStyle name="표준 171 4 4 6" xfId="0"/>
    <cellStyle name="표준 171 4 5" xfId="0"/>
    <cellStyle name="표준 171 4 5 2" xfId="0"/>
    <cellStyle name="표준 171 4 5 3" xfId="0"/>
    <cellStyle name="표준 171 4 5 4" xfId="0"/>
    <cellStyle name="표준 171 4 5 5" xfId="0"/>
    <cellStyle name="표준 171 4 5 6" xfId="0"/>
    <cellStyle name="표준 171 4 6" xfId="0"/>
    <cellStyle name="표준 171 4 7" xfId="0"/>
    <cellStyle name="표준 171 4 8" xfId="0"/>
    <cellStyle name="표준 171 4 9" xfId="0"/>
    <cellStyle name="표준 171 4_Sheet2" xfId="0"/>
    <cellStyle name="표준 172" xfId="0"/>
    <cellStyle name="표준 172 2" xfId="0"/>
    <cellStyle name="표준 172 2 10" xfId="0"/>
    <cellStyle name="표준 172 2 2" xfId="0"/>
    <cellStyle name="표준 172 2 2 2" xfId="0"/>
    <cellStyle name="표준 172 2 2 3" xfId="0"/>
    <cellStyle name="표준 172 2 2 4" xfId="0"/>
    <cellStyle name="표준 172 2 2 5" xfId="0"/>
    <cellStyle name="표준 172 2 2 6" xfId="0"/>
    <cellStyle name="표준 172 2 3" xfId="0"/>
    <cellStyle name="표준 172 2 3 2" xfId="0"/>
    <cellStyle name="표준 172 2 3 3" xfId="0"/>
    <cellStyle name="표준 172 2 3 4" xfId="0"/>
    <cellStyle name="표준 172 2 3 5" xfId="0"/>
    <cellStyle name="표준 172 2 3 6" xfId="0"/>
    <cellStyle name="표준 172 2 4" xfId="0"/>
    <cellStyle name="표준 172 2 4 2" xfId="0"/>
    <cellStyle name="표준 172 2 4 3" xfId="0"/>
    <cellStyle name="표준 172 2 4 4" xfId="0"/>
    <cellStyle name="표준 172 2 4 5" xfId="0"/>
    <cellStyle name="표준 172 2 4 6" xfId="0"/>
    <cellStyle name="표준 172 2 5" xfId="0"/>
    <cellStyle name="표준 172 2 5 2" xfId="0"/>
    <cellStyle name="표준 172 2 5 3" xfId="0"/>
    <cellStyle name="표준 172 2 5 4" xfId="0"/>
    <cellStyle name="표준 172 2 5 5" xfId="0"/>
    <cellStyle name="표준 172 2 5 6" xfId="0"/>
    <cellStyle name="표준 172 2 6" xfId="0"/>
    <cellStyle name="표준 172 2 7" xfId="0"/>
    <cellStyle name="표준 172 2 8" xfId="0"/>
    <cellStyle name="표준 172 2 9" xfId="0"/>
    <cellStyle name="표준 172 2_Sheet2" xfId="0"/>
    <cellStyle name="표준 172 3" xfId="0"/>
    <cellStyle name="표준 172 3 10" xfId="0"/>
    <cellStyle name="표준 172 3 2" xfId="0"/>
    <cellStyle name="표준 172 3 2 2" xfId="0"/>
    <cellStyle name="표준 172 3 2 3" xfId="0"/>
    <cellStyle name="표준 172 3 2 4" xfId="0"/>
    <cellStyle name="표준 172 3 2 5" xfId="0"/>
    <cellStyle name="표준 172 3 2 6" xfId="0"/>
    <cellStyle name="표준 172 3 3" xfId="0"/>
    <cellStyle name="표준 172 3 3 2" xfId="0"/>
    <cellStyle name="표준 172 3 3 3" xfId="0"/>
    <cellStyle name="표준 172 3 3 4" xfId="0"/>
    <cellStyle name="표준 172 3 3 5" xfId="0"/>
    <cellStyle name="표준 172 3 3 6" xfId="0"/>
    <cellStyle name="표준 172 3 4" xfId="0"/>
    <cellStyle name="표준 172 3 4 2" xfId="0"/>
    <cellStyle name="표준 172 3 4 3" xfId="0"/>
    <cellStyle name="표준 172 3 4 4" xfId="0"/>
    <cellStyle name="표준 172 3 4 5" xfId="0"/>
    <cellStyle name="표준 172 3 4 6" xfId="0"/>
    <cellStyle name="표준 172 3 5" xfId="0"/>
    <cellStyle name="표준 172 3 5 2" xfId="0"/>
    <cellStyle name="표준 172 3 5 3" xfId="0"/>
    <cellStyle name="표준 172 3 5 4" xfId="0"/>
    <cellStyle name="표준 172 3 5 5" xfId="0"/>
    <cellStyle name="표준 172 3 5 6" xfId="0"/>
    <cellStyle name="표준 172 3 6" xfId="0"/>
    <cellStyle name="표준 172 3 7" xfId="0"/>
    <cellStyle name="표준 172 3 8" xfId="0"/>
    <cellStyle name="표준 172 3 9" xfId="0"/>
    <cellStyle name="표준 172 3_Sheet2" xfId="0"/>
    <cellStyle name="표준 172 4" xfId="0"/>
    <cellStyle name="표준 172 4 10" xfId="0"/>
    <cellStyle name="표준 172 4 2" xfId="0"/>
    <cellStyle name="표준 172 4 2 2" xfId="0"/>
    <cellStyle name="표준 172 4 2 3" xfId="0"/>
    <cellStyle name="표준 172 4 2 4" xfId="0"/>
    <cellStyle name="표준 172 4 2 5" xfId="0"/>
    <cellStyle name="표준 172 4 2 6" xfId="0"/>
    <cellStyle name="표준 172 4 3" xfId="0"/>
    <cellStyle name="표준 172 4 3 2" xfId="0"/>
    <cellStyle name="표준 172 4 3 3" xfId="0"/>
    <cellStyle name="표준 172 4 3 4" xfId="0"/>
    <cellStyle name="표준 172 4 3 5" xfId="0"/>
    <cellStyle name="표준 172 4 3 6" xfId="0"/>
    <cellStyle name="표준 172 4 4" xfId="0"/>
    <cellStyle name="표준 172 4 4 2" xfId="0"/>
    <cellStyle name="표준 172 4 4 3" xfId="0"/>
    <cellStyle name="표준 172 4 4 4" xfId="0"/>
    <cellStyle name="표준 172 4 4 5" xfId="0"/>
    <cellStyle name="표준 172 4 4 6" xfId="0"/>
    <cellStyle name="표준 172 4 5" xfId="0"/>
    <cellStyle name="표준 172 4 5 2" xfId="0"/>
    <cellStyle name="표준 172 4 5 3" xfId="0"/>
    <cellStyle name="표준 172 4 5 4" xfId="0"/>
    <cellStyle name="표준 172 4 5 5" xfId="0"/>
    <cellStyle name="표준 172 4 5 6" xfId="0"/>
    <cellStyle name="표준 172 4 6" xfId="0"/>
    <cellStyle name="표준 172 4 7" xfId="0"/>
    <cellStyle name="표준 172 4 8" xfId="0"/>
    <cellStyle name="표준 172 4 9" xfId="0"/>
    <cellStyle name="표준 172 4_Sheet2" xfId="0"/>
    <cellStyle name="표준 173" xfId="0"/>
    <cellStyle name="표준 173 2" xfId="0"/>
    <cellStyle name="표준 173 2 10" xfId="0"/>
    <cellStyle name="표준 173 2 2" xfId="0"/>
    <cellStyle name="표준 173 2 2 2" xfId="0"/>
    <cellStyle name="표준 173 2 2 3" xfId="0"/>
    <cellStyle name="표준 173 2 2 4" xfId="0"/>
    <cellStyle name="표준 173 2 2 5" xfId="0"/>
    <cellStyle name="표준 173 2 2 6" xfId="0"/>
    <cellStyle name="표준 173 2 3" xfId="0"/>
    <cellStyle name="표준 173 2 3 2" xfId="0"/>
    <cellStyle name="표준 173 2 3 3" xfId="0"/>
    <cellStyle name="표준 173 2 3 4" xfId="0"/>
    <cellStyle name="표준 173 2 3 5" xfId="0"/>
    <cellStyle name="표준 173 2 3 6" xfId="0"/>
    <cellStyle name="표준 173 2 4" xfId="0"/>
    <cellStyle name="표준 173 2 4 2" xfId="0"/>
    <cellStyle name="표준 173 2 4 3" xfId="0"/>
    <cellStyle name="표준 173 2 4 4" xfId="0"/>
    <cellStyle name="표준 173 2 4 5" xfId="0"/>
    <cellStyle name="표준 173 2 4 6" xfId="0"/>
    <cellStyle name="표준 173 2 5" xfId="0"/>
    <cellStyle name="표준 173 2 5 2" xfId="0"/>
    <cellStyle name="표준 173 2 5 3" xfId="0"/>
    <cellStyle name="표준 173 2 5 4" xfId="0"/>
    <cellStyle name="표준 173 2 5 5" xfId="0"/>
    <cellStyle name="표준 173 2 5 6" xfId="0"/>
    <cellStyle name="표준 173 2 6" xfId="0"/>
    <cellStyle name="표준 173 2 7" xfId="0"/>
    <cellStyle name="표준 173 2 8" xfId="0"/>
    <cellStyle name="표준 173 2 9" xfId="0"/>
    <cellStyle name="표준 173 2_Sheet2" xfId="0"/>
    <cellStyle name="표준 173 3" xfId="0"/>
    <cellStyle name="표준 173 3 10" xfId="0"/>
    <cellStyle name="표준 173 3 2" xfId="0"/>
    <cellStyle name="표준 173 3 2 2" xfId="0"/>
    <cellStyle name="표준 173 3 2 3" xfId="0"/>
    <cellStyle name="표준 173 3 2 4" xfId="0"/>
    <cellStyle name="표준 173 3 2 5" xfId="0"/>
    <cellStyle name="표준 173 3 2 6" xfId="0"/>
    <cellStyle name="표준 173 3 3" xfId="0"/>
    <cellStyle name="표준 173 3 3 2" xfId="0"/>
    <cellStyle name="표준 173 3 3 3" xfId="0"/>
    <cellStyle name="표준 173 3 3 4" xfId="0"/>
    <cellStyle name="표준 173 3 3 5" xfId="0"/>
    <cellStyle name="표준 173 3 3 6" xfId="0"/>
    <cellStyle name="표준 173 3 4" xfId="0"/>
    <cellStyle name="표준 173 3 4 2" xfId="0"/>
    <cellStyle name="표준 173 3 4 3" xfId="0"/>
    <cellStyle name="표준 173 3 4 4" xfId="0"/>
    <cellStyle name="표준 173 3 4 5" xfId="0"/>
    <cellStyle name="표준 173 3 4 6" xfId="0"/>
    <cellStyle name="표준 173 3 5" xfId="0"/>
    <cellStyle name="표준 173 3 5 2" xfId="0"/>
    <cellStyle name="표준 173 3 5 3" xfId="0"/>
    <cellStyle name="표준 173 3 5 4" xfId="0"/>
    <cellStyle name="표준 173 3 5 5" xfId="0"/>
    <cellStyle name="표준 173 3 5 6" xfId="0"/>
    <cellStyle name="표준 173 3 6" xfId="0"/>
    <cellStyle name="표준 173 3 7" xfId="0"/>
    <cellStyle name="표준 173 3 8" xfId="0"/>
    <cellStyle name="표준 173 3 9" xfId="0"/>
    <cellStyle name="표준 173 3_Sheet2" xfId="0"/>
    <cellStyle name="표준 173 4" xfId="0"/>
    <cellStyle name="표준 173 4 10" xfId="0"/>
    <cellStyle name="표준 173 4 2" xfId="0"/>
    <cellStyle name="표준 173 4 2 2" xfId="0"/>
    <cellStyle name="표준 173 4 2 3" xfId="0"/>
    <cellStyle name="표준 173 4 2 4" xfId="0"/>
    <cellStyle name="표준 173 4 2 5" xfId="0"/>
    <cellStyle name="표준 173 4 2 6" xfId="0"/>
    <cellStyle name="표준 173 4 3" xfId="0"/>
    <cellStyle name="표준 173 4 3 2" xfId="0"/>
    <cellStyle name="표준 173 4 3 3" xfId="0"/>
    <cellStyle name="표준 173 4 3 4" xfId="0"/>
    <cellStyle name="표준 173 4 3 5" xfId="0"/>
    <cellStyle name="표준 173 4 3 6" xfId="0"/>
    <cellStyle name="표준 173 4 4" xfId="0"/>
    <cellStyle name="표준 173 4 4 2" xfId="0"/>
    <cellStyle name="표준 173 4 4 3" xfId="0"/>
    <cellStyle name="표준 173 4 4 4" xfId="0"/>
    <cellStyle name="표준 173 4 4 5" xfId="0"/>
    <cellStyle name="표준 173 4 4 6" xfId="0"/>
    <cellStyle name="표준 173 4 5" xfId="0"/>
    <cellStyle name="표준 173 4 5 2" xfId="0"/>
    <cellStyle name="표준 173 4 5 3" xfId="0"/>
    <cellStyle name="표준 173 4 5 4" xfId="0"/>
    <cellStyle name="표준 173 4 5 5" xfId="0"/>
    <cellStyle name="표준 173 4 5 6" xfId="0"/>
    <cellStyle name="표준 173 4 6" xfId="0"/>
    <cellStyle name="표준 173 4 7" xfId="0"/>
    <cellStyle name="표준 173 4 8" xfId="0"/>
    <cellStyle name="표준 173 4 9" xfId="0"/>
    <cellStyle name="표준 173 4_Sheet2" xfId="0"/>
    <cellStyle name="표준 174" xfId="0"/>
    <cellStyle name="표준 174 2" xfId="0"/>
    <cellStyle name="표준 174 2 10" xfId="0"/>
    <cellStyle name="표준 174 2 2" xfId="0"/>
    <cellStyle name="표준 174 2 2 2" xfId="0"/>
    <cellStyle name="표준 174 2 2 3" xfId="0"/>
    <cellStyle name="표준 174 2 2 4" xfId="0"/>
    <cellStyle name="표준 174 2 2 5" xfId="0"/>
    <cellStyle name="표준 174 2 2 6" xfId="0"/>
    <cellStyle name="표준 174 2 3" xfId="0"/>
    <cellStyle name="표준 174 2 3 2" xfId="0"/>
    <cellStyle name="표준 174 2 3 3" xfId="0"/>
    <cellStyle name="표준 174 2 3 4" xfId="0"/>
    <cellStyle name="표준 174 2 3 5" xfId="0"/>
    <cellStyle name="표준 174 2 3 6" xfId="0"/>
    <cellStyle name="표준 174 2 4" xfId="0"/>
    <cellStyle name="표준 174 2 4 2" xfId="0"/>
    <cellStyle name="표준 174 2 4 3" xfId="0"/>
    <cellStyle name="표준 174 2 4 4" xfId="0"/>
    <cellStyle name="표준 174 2 4 5" xfId="0"/>
    <cellStyle name="표준 174 2 4 6" xfId="0"/>
    <cellStyle name="표준 174 2 5" xfId="0"/>
    <cellStyle name="표준 174 2 5 2" xfId="0"/>
    <cellStyle name="표준 174 2 5 3" xfId="0"/>
    <cellStyle name="표준 174 2 5 4" xfId="0"/>
    <cellStyle name="표준 174 2 5 5" xfId="0"/>
    <cellStyle name="표준 174 2 5 6" xfId="0"/>
    <cellStyle name="표준 174 2 6" xfId="0"/>
    <cellStyle name="표준 174 2 7" xfId="0"/>
    <cellStyle name="표준 174 2 8" xfId="0"/>
    <cellStyle name="표준 174 2 9" xfId="0"/>
    <cellStyle name="표준 174 2_Sheet2" xfId="0"/>
    <cellStyle name="표준 174 3" xfId="0"/>
    <cellStyle name="표준 174 3 10" xfId="0"/>
    <cellStyle name="표준 174 3 2" xfId="0"/>
    <cellStyle name="표준 174 3 2 2" xfId="0"/>
    <cellStyle name="표준 174 3 2 3" xfId="0"/>
    <cellStyle name="표준 174 3 2 4" xfId="0"/>
    <cellStyle name="표준 174 3 2 5" xfId="0"/>
    <cellStyle name="표준 174 3 2 6" xfId="0"/>
    <cellStyle name="표준 174 3 3" xfId="0"/>
    <cellStyle name="표준 174 3 3 2" xfId="0"/>
    <cellStyle name="표준 174 3 3 3" xfId="0"/>
    <cellStyle name="표준 174 3 3 4" xfId="0"/>
    <cellStyle name="표준 174 3 3 5" xfId="0"/>
    <cellStyle name="표준 174 3 3 6" xfId="0"/>
    <cellStyle name="표준 174 3 4" xfId="0"/>
    <cellStyle name="표준 174 3 4 2" xfId="0"/>
    <cellStyle name="표준 174 3 4 3" xfId="0"/>
    <cellStyle name="표준 174 3 4 4" xfId="0"/>
    <cellStyle name="표준 174 3 4 5" xfId="0"/>
    <cellStyle name="표준 174 3 4 6" xfId="0"/>
    <cellStyle name="표준 174 3 5" xfId="0"/>
    <cellStyle name="표준 174 3 5 2" xfId="0"/>
    <cellStyle name="표준 174 3 5 3" xfId="0"/>
    <cellStyle name="표준 174 3 5 4" xfId="0"/>
    <cellStyle name="표준 174 3 5 5" xfId="0"/>
    <cellStyle name="표준 174 3 5 6" xfId="0"/>
    <cellStyle name="표준 174 3 6" xfId="0"/>
    <cellStyle name="표준 174 3 7" xfId="0"/>
    <cellStyle name="표준 174 3 8" xfId="0"/>
    <cellStyle name="표준 174 3 9" xfId="0"/>
    <cellStyle name="표준 174 3_Sheet2" xfId="0"/>
    <cellStyle name="표준 174 4" xfId="0"/>
    <cellStyle name="표준 174 4 10" xfId="0"/>
    <cellStyle name="표준 174 4 2" xfId="0"/>
    <cellStyle name="표준 174 4 2 2" xfId="0"/>
    <cellStyle name="표준 174 4 2 3" xfId="0"/>
    <cellStyle name="표준 174 4 2 4" xfId="0"/>
    <cellStyle name="표준 174 4 2 5" xfId="0"/>
    <cellStyle name="표준 174 4 2 6" xfId="0"/>
    <cellStyle name="표준 174 4 3" xfId="0"/>
    <cellStyle name="표준 174 4 3 2" xfId="0"/>
    <cellStyle name="표준 174 4 3 3" xfId="0"/>
    <cellStyle name="표준 174 4 3 4" xfId="0"/>
    <cellStyle name="표준 174 4 3 5" xfId="0"/>
    <cellStyle name="표준 174 4 3 6" xfId="0"/>
    <cellStyle name="표준 174 4 4" xfId="0"/>
    <cellStyle name="표준 174 4 4 2" xfId="0"/>
    <cellStyle name="표준 174 4 4 3" xfId="0"/>
    <cellStyle name="표준 174 4 4 4" xfId="0"/>
    <cellStyle name="표준 174 4 4 5" xfId="0"/>
    <cellStyle name="표준 174 4 4 6" xfId="0"/>
    <cellStyle name="표준 174 4 5" xfId="0"/>
    <cellStyle name="표준 174 4 5 2" xfId="0"/>
    <cellStyle name="표준 174 4 5 3" xfId="0"/>
    <cellStyle name="표준 174 4 5 4" xfId="0"/>
    <cellStyle name="표준 174 4 5 5" xfId="0"/>
    <cellStyle name="표준 174 4 5 6" xfId="0"/>
    <cellStyle name="표준 174 4 6" xfId="0"/>
    <cellStyle name="표준 174 4 7" xfId="0"/>
    <cellStyle name="표준 174 4 8" xfId="0"/>
    <cellStyle name="표준 174 4 9" xfId="0"/>
    <cellStyle name="표준 174 4_Sheet2" xfId="0"/>
    <cellStyle name="표준 175" xfId="0"/>
    <cellStyle name="표준 175 2" xfId="0"/>
    <cellStyle name="표준 175 2 10" xfId="0"/>
    <cellStyle name="표준 175 2 2" xfId="0"/>
    <cellStyle name="표준 175 2 2 2" xfId="0"/>
    <cellStyle name="표준 175 2 2 3" xfId="0"/>
    <cellStyle name="표준 175 2 2 4" xfId="0"/>
    <cellStyle name="표준 175 2 2 5" xfId="0"/>
    <cellStyle name="표준 175 2 2 6" xfId="0"/>
    <cellStyle name="표준 175 2 3" xfId="0"/>
    <cellStyle name="표준 175 2 3 2" xfId="0"/>
    <cellStyle name="표준 175 2 3 3" xfId="0"/>
    <cellStyle name="표준 175 2 3 4" xfId="0"/>
    <cellStyle name="표준 175 2 3 5" xfId="0"/>
    <cellStyle name="표준 175 2 3 6" xfId="0"/>
    <cellStyle name="표준 175 2 4" xfId="0"/>
    <cellStyle name="표준 175 2 4 2" xfId="0"/>
    <cellStyle name="표준 175 2 4 3" xfId="0"/>
    <cellStyle name="표준 175 2 4 4" xfId="0"/>
    <cellStyle name="표준 175 2 4 5" xfId="0"/>
    <cellStyle name="표준 175 2 4 6" xfId="0"/>
    <cellStyle name="표준 175 2 5" xfId="0"/>
    <cellStyle name="표준 175 2 5 2" xfId="0"/>
    <cellStyle name="표준 175 2 5 3" xfId="0"/>
    <cellStyle name="표준 175 2 5 4" xfId="0"/>
    <cellStyle name="표준 175 2 5 5" xfId="0"/>
    <cellStyle name="표준 175 2 5 6" xfId="0"/>
    <cellStyle name="표준 175 2 6" xfId="0"/>
    <cellStyle name="표준 175 2 7" xfId="0"/>
    <cellStyle name="표준 175 2 8" xfId="0"/>
    <cellStyle name="표준 175 2 9" xfId="0"/>
    <cellStyle name="표준 175 2_Sheet2" xfId="0"/>
    <cellStyle name="표준 175 3" xfId="0"/>
    <cellStyle name="표준 175 3 10" xfId="0"/>
    <cellStyle name="표준 175 3 2" xfId="0"/>
    <cellStyle name="표준 175 3 2 2" xfId="0"/>
    <cellStyle name="표준 175 3 2 3" xfId="0"/>
    <cellStyle name="표준 175 3 2 4" xfId="0"/>
    <cellStyle name="표준 175 3 2 5" xfId="0"/>
    <cellStyle name="표준 175 3 2 6" xfId="0"/>
    <cellStyle name="표준 175 3 3" xfId="0"/>
    <cellStyle name="표준 175 3 3 2" xfId="0"/>
    <cellStyle name="표준 175 3 3 3" xfId="0"/>
    <cellStyle name="표준 175 3 3 4" xfId="0"/>
    <cellStyle name="표준 175 3 3 5" xfId="0"/>
    <cellStyle name="표준 175 3 3 6" xfId="0"/>
    <cellStyle name="표준 175 3 4" xfId="0"/>
    <cellStyle name="표준 175 3 4 2" xfId="0"/>
    <cellStyle name="표준 175 3 4 3" xfId="0"/>
    <cellStyle name="표준 175 3 4 4" xfId="0"/>
    <cellStyle name="표준 175 3 4 5" xfId="0"/>
    <cellStyle name="표준 175 3 4 6" xfId="0"/>
    <cellStyle name="표준 175 3 5" xfId="0"/>
    <cellStyle name="표준 175 3 5 2" xfId="0"/>
    <cellStyle name="표준 175 3 5 3" xfId="0"/>
    <cellStyle name="표준 175 3 5 4" xfId="0"/>
    <cellStyle name="표준 175 3 5 5" xfId="0"/>
    <cellStyle name="표준 175 3 5 6" xfId="0"/>
    <cellStyle name="표준 175 3 6" xfId="0"/>
    <cellStyle name="표준 175 3 7" xfId="0"/>
    <cellStyle name="표준 175 3 8" xfId="0"/>
    <cellStyle name="표준 175 3 9" xfId="0"/>
    <cellStyle name="표준 175 3_Sheet2" xfId="0"/>
    <cellStyle name="표준 175 4" xfId="0"/>
    <cellStyle name="표준 175 4 10" xfId="0"/>
    <cellStyle name="표준 175 4 2" xfId="0"/>
    <cellStyle name="표준 175 4 2 2" xfId="0"/>
    <cellStyle name="표준 175 4 2 3" xfId="0"/>
    <cellStyle name="표준 175 4 2 4" xfId="0"/>
    <cellStyle name="표준 175 4 2 5" xfId="0"/>
    <cellStyle name="표준 175 4 2 6" xfId="0"/>
    <cellStyle name="표준 175 4 3" xfId="0"/>
    <cellStyle name="표준 175 4 3 2" xfId="0"/>
    <cellStyle name="표준 175 4 3 3" xfId="0"/>
    <cellStyle name="표준 175 4 3 4" xfId="0"/>
    <cellStyle name="표준 175 4 3 5" xfId="0"/>
    <cellStyle name="표준 175 4 3 6" xfId="0"/>
    <cellStyle name="표준 175 4 4" xfId="0"/>
    <cellStyle name="표준 175 4 4 2" xfId="0"/>
    <cellStyle name="표준 175 4 4 3" xfId="0"/>
    <cellStyle name="표준 175 4 4 4" xfId="0"/>
    <cellStyle name="표준 175 4 4 5" xfId="0"/>
    <cellStyle name="표준 175 4 4 6" xfId="0"/>
    <cellStyle name="표준 175 4 5" xfId="0"/>
    <cellStyle name="표준 175 4 5 2" xfId="0"/>
    <cellStyle name="표준 175 4 5 3" xfId="0"/>
    <cellStyle name="표준 175 4 5 4" xfId="0"/>
    <cellStyle name="표준 175 4 5 5" xfId="0"/>
    <cellStyle name="표준 175 4 5 6" xfId="0"/>
    <cellStyle name="표준 175 4 6" xfId="0"/>
    <cellStyle name="표준 175 4 7" xfId="0"/>
    <cellStyle name="표준 175 4 8" xfId="0"/>
    <cellStyle name="표준 175 4 9" xfId="0"/>
    <cellStyle name="표준 175 4_Sheet2" xfId="0"/>
    <cellStyle name="표준 176" xfId="0"/>
    <cellStyle name="표준 176 2" xfId="0"/>
    <cellStyle name="표준 176 2 10" xfId="0"/>
    <cellStyle name="표준 176 2 2" xfId="0"/>
    <cellStyle name="표준 176 2 2 2" xfId="0"/>
    <cellStyle name="표준 176 2 2 3" xfId="0"/>
    <cellStyle name="표준 176 2 2 4" xfId="0"/>
    <cellStyle name="표준 176 2 2 5" xfId="0"/>
    <cellStyle name="표준 176 2 2 6" xfId="0"/>
    <cellStyle name="표준 176 2 3" xfId="0"/>
    <cellStyle name="표준 176 2 3 2" xfId="0"/>
    <cellStyle name="표준 176 2 3 3" xfId="0"/>
    <cellStyle name="표준 176 2 3 4" xfId="0"/>
    <cellStyle name="표준 176 2 3 5" xfId="0"/>
    <cellStyle name="표준 176 2 3 6" xfId="0"/>
    <cellStyle name="표준 176 2 4" xfId="0"/>
    <cellStyle name="표준 176 2 4 2" xfId="0"/>
    <cellStyle name="표준 176 2 4 3" xfId="0"/>
    <cellStyle name="표준 176 2 4 4" xfId="0"/>
    <cellStyle name="표준 176 2 4 5" xfId="0"/>
    <cellStyle name="표준 176 2 4 6" xfId="0"/>
    <cellStyle name="표준 176 2 5" xfId="0"/>
    <cellStyle name="표준 176 2 5 2" xfId="0"/>
    <cellStyle name="표준 176 2 5 3" xfId="0"/>
    <cellStyle name="표준 176 2 5 4" xfId="0"/>
    <cellStyle name="표준 176 2 5 5" xfId="0"/>
    <cellStyle name="표준 176 2 5 6" xfId="0"/>
    <cellStyle name="표준 176 2 6" xfId="0"/>
    <cellStyle name="표준 176 2 7" xfId="0"/>
    <cellStyle name="표준 176 2 8" xfId="0"/>
    <cellStyle name="표준 176 2 9" xfId="0"/>
    <cellStyle name="표준 176 2_Sheet2" xfId="0"/>
    <cellStyle name="표준 176 3" xfId="0"/>
    <cellStyle name="표준 176 3 10" xfId="0"/>
    <cellStyle name="표준 176 3 2" xfId="0"/>
    <cellStyle name="표준 176 3 2 2" xfId="0"/>
    <cellStyle name="표준 176 3 2 3" xfId="0"/>
    <cellStyle name="표준 176 3 2 4" xfId="0"/>
    <cellStyle name="표준 176 3 2 5" xfId="0"/>
    <cellStyle name="표준 176 3 2 6" xfId="0"/>
    <cellStyle name="표준 176 3 3" xfId="0"/>
    <cellStyle name="표준 176 3 3 2" xfId="0"/>
    <cellStyle name="표준 176 3 3 3" xfId="0"/>
    <cellStyle name="표준 176 3 3 4" xfId="0"/>
    <cellStyle name="표준 176 3 3 5" xfId="0"/>
    <cellStyle name="표준 176 3 3 6" xfId="0"/>
    <cellStyle name="표준 176 3 4" xfId="0"/>
    <cellStyle name="표준 176 3 4 2" xfId="0"/>
    <cellStyle name="표준 176 3 4 3" xfId="0"/>
    <cellStyle name="표준 176 3 4 4" xfId="0"/>
    <cellStyle name="표준 176 3 4 5" xfId="0"/>
    <cellStyle name="표준 176 3 4 6" xfId="0"/>
    <cellStyle name="표준 176 3 5" xfId="0"/>
    <cellStyle name="표준 176 3 5 2" xfId="0"/>
    <cellStyle name="표준 176 3 5 3" xfId="0"/>
    <cellStyle name="표준 176 3 5 4" xfId="0"/>
    <cellStyle name="표준 176 3 5 5" xfId="0"/>
    <cellStyle name="표준 176 3 5 6" xfId="0"/>
    <cellStyle name="표준 176 3 6" xfId="0"/>
    <cellStyle name="표준 176 3 7" xfId="0"/>
    <cellStyle name="표준 176 3 8" xfId="0"/>
    <cellStyle name="표준 176 3 9" xfId="0"/>
    <cellStyle name="표준 176 3_Sheet2" xfId="0"/>
    <cellStyle name="표준 176 4" xfId="0"/>
    <cellStyle name="표준 176 4 10" xfId="0"/>
    <cellStyle name="표준 176 4 2" xfId="0"/>
    <cellStyle name="표준 176 4 2 2" xfId="0"/>
    <cellStyle name="표준 176 4 2 3" xfId="0"/>
    <cellStyle name="표준 176 4 2 4" xfId="0"/>
    <cellStyle name="표준 176 4 2 5" xfId="0"/>
    <cellStyle name="표준 176 4 2 6" xfId="0"/>
    <cellStyle name="표준 176 4 3" xfId="0"/>
    <cellStyle name="표준 176 4 3 2" xfId="0"/>
    <cellStyle name="표준 176 4 3 3" xfId="0"/>
    <cellStyle name="표준 176 4 3 4" xfId="0"/>
    <cellStyle name="표준 176 4 3 5" xfId="0"/>
    <cellStyle name="표준 176 4 3 6" xfId="0"/>
    <cellStyle name="표준 176 4 4" xfId="0"/>
    <cellStyle name="표준 176 4 4 2" xfId="0"/>
    <cellStyle name="표준 176 4 4 3" xfId="0"/>
    <cellStyle name="표준 176 4 4 4" xfId="0"/>
    <cellStyle name="표준 176 4 4 5" xfId="0"/>
    <cellStyle name="표준 176 4 4 6" xfId="0"/>
    <cellStyle name="표준 176 4 5" xfId="0"/>
    <cellStyle name="표준 176 4 5 2" xfId="0"/>
    <cellStyle name="표준 176 4 5 3" xfId="0"/>
    <cellStyle name="표준 176 4 5 4" xfId="0"/>
    <cellStyle name="표준 176 4 5 5" xfId="0"/>
    <cellStyle name="표준 176 4 5 6" xfId="0"/>
    <cellStyle name="표준 176 4 6" xfId="0"/>
    <cellStyle name="표준 176 4 7" xfId="0"/>
    <cellStyle name="표준 176 4 8" xfId="0"/>
    <cellStyle name="표준 176 4 9" xfId="0"/>
    <cellStyle name="표준 176 4_Sheet2" xfId="0"/>
    <cellStyle name="표준 177" xfId="0"/>
    <cellStyle name="표준 177 2" xfId="0"/>
    <cellStyle name="표준 177 2 10" xfId="0"/>
    <cellStyle name="표준 177 2 2" xfId="0"/>
    <cellStyle name="표준 177 2 2 2" xfId="0"/>
    <cellStyle name="표준 177 2 2 3" xfId="0"/>
    <cellStyle name="표준 177 2 2 4" xfId="0"/>
    <cellStyle name="표준 177 2 2 5" xfId="0"/>
    <cellStyle name="표준 177 2 2 6" xfId="0"/>
    <cellStyle name="표준 177 2 3" xfId="0"/>
    <cellStyle name="표준 177 2 3 2" xfId="0"/>
    <cellStyle name="표준 177 2 3 3" xfId="0"/>
    <cellStyle name="표준 177 2 3 4" xfId="0"/>
    <cellStyle name="표준 177 2 3 5" xfId="0"/>
    <cellStyle name="표준 177 2 3 6" xfId="0"/>
    <cellStyle name="표준 177 2 4" xfId="0"/>
    <cellStyle name="표준 177 2 4 2" xfId="0"/>
    <cellStyle name="표준 177 2 4 3" xfId="0"/>
    <cellStyle name="표준 177 2 4 4" xfId="0"/>
    <cellStyle name="표준 177 2 4 5" xfId="0"/>
    <cellStyle name="표준 177 2 4 6" xfId="0"/>
    <cellStyle name="표준 177 2 5" xfId="0"/>
    <cellStyle name="표준 177 2 5 2" xfId="0"/>
    <cellStyle name="표준 177 2 5 3" xfId="0"/>
    <cellStyle name="표준 177 2 5 4" xfId="0"/>
    <cellStyle name="표준 177 2 5 5" xfId="0"/>
    <cellStyle name="표준 177 2 5 6" xfId="0"/>
    <cellStyle name="표준 177 2 6" xfId="0"/>
    <cellStyle name="표준 177 2 7" xfId="0"/>
    <cellStyle name="표준 177 2 8" xfId="0"/>
    <cellStyle name="표준 177 2 9" xfId="0"/>
    <cellStyle name="표준 177 2_Sheet2" xfId="0"/>
    <cellStyle name="표준 177 3" xfId="0"/>
    <cellStyle name="표준 177 3 10" xfId="0"/>
    <cellStyle name="표준 177 3 2" xfId="0"/>
    <cellStyle name="표준 177 3 2 2" xfId="0"/>
    <cellStyle name="표준 177 3 2 3" xfId="0"/>
    <cellStyle name="표준 177 3 2 4" xfId="0"/>
    <cellStyle name="표준 177 3 2 5" xfId="0"/>
    <cellStyle name="표준 177 3 2 6" xfId="0"/>
    <cellStyle name="표준 177 3 3" xfId="0"/>
    <cellStyle name="표준 177 3 3 2" xfId="0"/>
    <cellStyle name="표준 177 3 3 3" xfId="0"/>
    <cellStyle name="표준 177 3 3 4" xfId="0"/>
    <cellStyle name="표준 177 3 3 5" xfId="0"/>
    <cellStyle name="표준 177 3 3 6" xfId="0"/>
    <cellStyle name="표준 177 3 4" xfId="0"/>
    <cellStyle name="표준 177 3 4 2" xfId="0"/>
    <cellStyle name="표준 177 3 4 3" xfId="0"/>
    <cellStyle name="표준 177 3 4 4" xfId="0"/>
    <cellStyle name="표준 177 3 4 5" xfId="0"/>
    <cellStyle name="표준 177 3 4 6" xfId="0"/>
    <cellStyle name="표준 177 3 5" xfId="0"/>
    <cellStyle name="표준 177 3 5 2" xfId="0"/>
    <cellStyle name="표준 177 3 5 3" xfId="0"/>
    <cellStyle name="표준 177 3 5 4" xfId="0"/>
    <cellStyle name="표준 177 3 5 5" xfId="0"/>
    <cellStyle name="표준 177 3 5 6" xfId="0"/>
    <cellStyle name="표준 177 3 6" xfId="0"/>
    <cellStyle name="표준 177 3 7" xfId="0"/>
    <cellStyle name="표준 177 3 8" xfId="0"/>
    <cellStyle name="표준 177 3 9" xfId="0"/>
    <cellStyle name="표준 177 3_Sheet2" xfId="0"/>
    <cellStyle name="표준 177 4" xfId="0"/>
    <cellStyle name="표준 177 4 10" xfId="0"/>
    <cellStyle name="표준 177 4 2" xfId="0"/>
    <cellStyle name="표준 177 4 2 2" xfId="0"/>
    <cellStyle name="표준 177 4 2 3" xfId="0"/>
    <cellStyle name="표준 177 4 2 4" xfId="0"/>
    <cellStyle name="표준 177 4 2 5" xfId="0"/>
    <cellStyle name="표준 177 4 2 6" xfId="0"/>
    <cellStyle name="표준 177 4 3" xfId="0"/>
    <cellStyle name="표준 177 4 3 2" xfId="0"/>
    <cellStyle name="표준 177 4 3 3" xfId="0"/>
    <cellStyle name="표준 177 4 3 4" xfId="0"/>
    <cellStyle name="표준 177 4 3 5" xfId="0"/>
    <cellStyle name="표준 177 4 3 6" xfId="0"/>
    <cellStyle name="표준 177 4 4" xfId="0"/>
    <cellStyle name="표준 177 4 4 2" xfId="0"/>
    <cellStyle name="표준 177 4 4 3" xfId="0"/>
    <cellStyle name="표준 177 4 4 4" xfId="0"/>
    <cellStyle name="표준 177 4 4 5" xfId="0"/>
    <cellStyle name="표준 177 4 4 6" xfId="0"/>
    <cellStyle name="표준 177 4 5" xfId="0"/>
    <cellStyle name="표준 177 4 5 2" xfId="0"/>
    <cellStyle name="표준 177 4 5 3" xfId="0"/>
    <cellStyle name="표준 177 4 5 4" xfId="0"/>
    <cellStyle name="표준 177 4 5 5" xfId="0"/>
    <cellStyle name="표준 177 4 5 6" xfId="0"/>
    <cellStyle name="표준 177 4 6" xfId="0"/>
    <cellStyle name="표준 177 4 7" xfId="0"/>
    <cellStyle name="표준 177 4 8" xfId="0"/>
    <cellStyle name="표준 177 4 9" xfId="0"/>
    <cellStyle name="표준 177 4_Sheet2" xfId="0"/>
    <cellStyle name="표준 178" xfId="0"/>
    <cellStyle name="표준 178 2" xfId="0"/>
    <cellStyle name="표준 178 2 10" xfId="0"/>
    <cellStyle name="표준 178 2 2" xfId="0"/>
    <cellStyle name="표준 178 2 2 2" xfId="0"/>
    <cellStyle name="표준 178 2 2 3" xfId="0"/>
    <cellStyle name="표준 178 2 2 4" xfId="0"/>
    <cellStyle name="표준 178 2 2 5" xfId="0"/>
    <cellStyle name="표준 178 2 2 6" xfId="0"/>
    <cellStyle name="표준 178 2 3" xfId="0"/>
    <cellStyle name="표준 178 2 3 2" xfId="0"/>
    <cellStyle name="표준 178 2 3 3" xfId="0"/>
    <cellStyle name="표준 178 2 3 4" xfId="0"/>
    <cellStyle name="표준 178 2 3 5" xfId="0"/>
    <cellStyle name="표준 178 2 3 6" xfId="0"/>
    <cellStyle name="표준 178 2 4" xfId="0"/>
    <cellStyle name="표준 178 2 4 2" xfId="0"/>
    <cellStyle name="표준 178 2 4 3" xfId="0"/>
    <cellStyle name="표준 178 2 4 4" xfId="0"/>
    <cellStyle name="표준 178 2 4 5" xfId="0"/>
    <cellStyle name="표준 178 2 4 6" xfId="0"/>
    <cellStyle name="표준 178 2 5" xfId="0"/>
    <cellStyle name="표준 178 2 5 2" xfId="0"/>
    <cellStyle name="표준 178 2 5 3" xfId="0"/>
    <cellStyle name="표준 178 2 5 4" xfId="0"/>
    <cellStyle name="표준 178 2 5 5" xfId="0"/>
    <cellStyle name="표준 178 2 5 6" xfId="0"/>
    <cellStyle name="표준 178 2 6" xfId="0"/>
    <cellStyle name="표준 178 2 7" xfId="0"/>
    <cellStyle name="표준 178 2 8" xfId="0"/>
    <cellStyle name="표준 178 2 9" xfId="0"/>
    <cellStyle name="표준 178 2_Sheet2" xfId="0"/>
    <cellStyle name="표준 178 3" xfId="0"/>
    <cellStyle name="표준 178 3 10" xfId="0"/>
    <cellStyle name="표준 178 3 2" xfId="0"/>
    <cellStyle name="표준 178 3 2 2" xfId="0"/>
    <cellStyle name="표준 178 3 2 3" xfId="0"/>
    <cellStyle name="표준 178 3 2 4" xfId="0"/>
    <cellStyle name="표준 178 3 2 5" xfId="0"/>
    <cellStyle name="표준 178 3 2 6" xfId="0"/>
    <cellStyle name="표준 178 3 3" xfId="0"/>
    <cellStyle name="표준 178 3 3 2" xfId="0"/>
    <cellStyle name="표준 178 3 3 3" xfId="0"/>
    <cellStyle name="표준 178 3 3 4" xfId="0"/>
    <cellStyle name="표준 178 3 3 5" xfId="0"/>
    <cellStyle name="표준 178 3 3 6" xfId="0"/>
    <cellStyle name="표준 178 3 4" xfId="0"/>
    <cellStyle name="표준 178 3 4 2" xfId="0"/>
    <cellStyle name="표준 178 3 4 3" xfId="0"/>
    <cellStyle name="표준 178 3 4 4" xfId="0"/>
    <cellStyle name="표준 178 3 4 5" xfId="0"/>
    <cellStyle name="표준 178 3 4 6" xfId="0"/>
    <cellStyle name="표준 178 3 5" xfId="0"/>
    <cellStyle name="표준 178 3 5 2" xfId="0"/>
    <cellStyle name="표준 178 3 5 3" xfId="0"/>
    <cellStyle name="표준 178 3 5 4" xfId="0"/>
    <cellStyle name="표준 178 3 5 5" xfId="0"/>
    <cellStyle name="표준 178 3 5 6" xfId="0"/>
    <cellStyle name="표준 178 3 6" xfId="0"/>
    <cellStyle name="표준 178 3 7" xfId="0"/>
    <cellStyle name="표준 178 3 8" xfId="0"/>
    <cellStyle name="표준 178 3 9" xfId="0"/>
    <cellStyle name="표준 178 3_Sheet2" xfId="0"/>
    <cellStyle name="표준 178 4" xfId="0"/>
    <cellStyle name="표준 178 4 10" xfId="0"/>
    <cellStyle name="표준 178 4 2" xfId="0"/>
    <cellStyle name="표준 178 4 2 2" xfId="0"/>
    <cellStyle name="표준 178 4 2 3" xfId="0"/>
    <cellStyle name="표준 178 4 2 4" xfId="0"/>
    <cellStyle name="표준 178 4 2 5" xfId="0"/>
    <cellStyle name="표준 178 4 2 6" xfId="0"/>
    <cellStyle name="표준 178 4 3" xfId="0"/>
    <cellStyle name="표준 178 4 3 2" xfId="0"/>
    <cellStyle name="표준 178 4 3 3" xfId="0"/>
    <cellStyle name="표준 178 4 3 4" xfId="0"/>
    <cellStyle name="표준 178 4 3 5" xfId="0"/>
    <cellStyle name="표준 178 4 3 6" xfId="0"/>
    <cellStyle name="표준 178 4 4" xfId="0"/>
    <cellStyle name="표준 178 4 4 2" xfId="0"/>
    <cellStyle name="표준 178 4 4 3" xfId="0"/>
    <cellStyle name="표준 178 4 4 4" xfId="0"/>
    <cellStyle name="표준 178 4 4 5" xfId="0"/>
    <cellStyle name="표준 178 4 4 6" xfId="0"/>
    <cellStyle name="표준 178 4 5" xfId="0"/>
    <cellStyle name="표준 178 4 5 2" xfId="0"/>
    <cellStyle name="표준 178 4 5 3" xfId="0"/>
    <cellStyle name="표준 178 4 5 4" xfId="0"/>
    <cellStyle name="표준 178 4 5 5" xfId="0"/>
    <cellStyle name="표준 178 4 5 6" xfId="0"/>
    <cellStyle name="표준 178 4 6" xfId="0"/>
    <cellStyle name="표준 178 4 7" xfId="0"/>
    <cellStyle name="표준 178 4 8" xfId="0"/>
    <cellStyle name="표준 178 4 9" xfId="0"/>
    <cellStyle name="표준 178 4_Sheet2" xfId="0"/>
    <cellStyle name="표준 179" xfId="0"/>
    <cellStyle name="표준 179 2" xfId="0"/>
    <cellStyle name="표준 179 2 10" xfId="0"/>
    <cellStyle name="표준 179 2 2" xfId="0"/>
    <cellStyle name="표준 179 2 2 2" xfId="0"/>
    <cellStyle name="표준 179 2 2 3" xfId="0"/>
    <cellStyle name="표준 179 2 2 4" xfId="0"/>
    <cellStyle name="표준 179 2 2 5" xfId="0"/>
    <cellStyle name="표준 179 2 2 6" xfId="0"/>
    <cellStyle name="표준 179 2 3" xfId="0"/>
    <cellStyle name="표준 179 2 3 2" xfId="0"/>
    <cellStyle name="표준 179 2 3 3" xfId="0"/>
    <cellStyle name="표준 179 2 3 4" xfId="0"/>
    <cellStyle name="표준 179 2 3 5" xfId="0"/>
    <cellStyle name="표준 179 2 3 6" xfId="0"/>
    <cellStyle name="표준 179 2 4" xfId="0"/>
    <cellStyle name="표준 179 2 4 2" xfId="0"/>
    <cellStyle name="표준 179 2 4 3" xfId="0"/>
    <cellStyle name="표준 179 2 4 4" xfId="0"/>
    <cellStyle name="표준 179 2 4 5" xfId="0"/>
    <cellStyle name="표준 179 2 4 6" xfId="0"/>
    <cellStyle name="표준 179 2 5" xfId="0"/>
    <cellStyle name="표준 179 2 5 2" xfId="0"/>
    <cellStyle name="표준 179 2 5 3" xfId="0"/>
    <cellStyle name="표준 179 2 5 4" xfId="0"/>
    <cellStyle name="표준 179 2 5 5" xfId="0"/>
    <cellStyle name="표준 179 2 5 6" xfId="0"/>
    <cellStyle name="표준 179 2 6" xfId="0"/>
    <cellStyle name="표준 179 2 7" xfId="0"/>
    <cellStyle name="표준 179 2 8" xfId="0"/>
    <cellStyle name="표준 179 2 9" xfId="0"/>
    <cellStyle name="표준 179 2_Sheet2" xfId="0"/>
    <cellStyle name="표준 179 3" xfId="0"/>
    <cellStyle name="표준 179 3 10" xfId="0"/>
    <cellStyle name="표준 179 3 2" xfId="0"/>
    <cellStyle name="표준 179 3 2 2" xfId="0"/>
    <cellStyle name="표준 179 3 2 3" xfId="0"/>
    <cellStyle name="표준 179 3 2 4" xfId="0"/>
    <cellStyle name="표준 179 3 2 5" xfId="0"/>
    <cellStyle name="표준 179 3 2 6" xfId="0"/>
    <cellStyle name="표준 179 3 3" xfId="0"/>
    <cellStyle name="표준 179 3 3 2" xfId="0"/>
    <cellStyle name="표준 179 3 3 3" xfId="0"/>
    <cellStyle name="표준 179 3 3 4" xfId="0"/>
    <cellStyle name="표준 179 3 3 5" xfId="0"/>
    <cellStyle name="표준 179 3 3 6" xfId="0"/>
    <cellStyle name="표준 179 3 4" xfId="0"/>
    <cellStyle name="표준 179 3 4 2" xfId="0"/>
    <cellStyle name="표준 179 3 4 3" xfId="0"/>
    <cellStyle name="표준 179 3 4 4" xfId="0"/>
    <cellStyle name="표준 179 3 4 5" xfId="0"/>
    <cellStyle name="표준 179 3 4 6" xfId="0"/>
    <cellStyle name="표준 179 3 5" xfId="0"/>
    <cellStyle name="표준 179 3 5 2" xfId="0"/>
    <cellStyle name="표준 179 3 5 3" xfId="0"/>
    <cellStyle name="표준 179 3 5 4" xfId="0"/>
    <cellStyle name="표준 179 3 5 5" xfId="0"/>
    <cellStyle name="표준 179 3 5 6" xfId="0"/>
    <cellStyle name="표준 179 3 6" xfId="0"/>
    <cellStyle name="표준 179 3 7" xfId="0"/>
    <cellStyle name="표준 179 3 8" xfId="0"/>
    <cellStyle name="표준 179 3 9" xfId="0"/>
    <cellStyle name="표준 179 3_Sheet2" xfId="0"/>
    <cellStyle name="표준 179 4" xfId="0"/>
    <cellStyle name="표준 179 4 10" xfId="0"/>
    <cellStyle name="표준 179 4 2" xfId="0"/>
    <cellStyle name="표준 179 4 2 2" xfId="0"/>
    <cellStyle name="표준 179 4 2 3" xfId="0"/>
    <cellStyle name="표준 179 4 2 4" xfId="0"/>
    <cellStyle name="표준 179 4 2 5" xfId="0"/>
    <cellStyle name="표준 179 4 2 6" xfId="0"/>
    <cellStyle name="표준 179 4 3" xfId="0"/>
    <cellStyle name="표준 179 4 3 2" xfId="0"/>
    <cellStyle name="표준 179 4 3 3" xfId="0"/>
    <cellStyle name="표준 179 4 3 4" xfId="0"/>
    <cellStyle name="표준 179 4 3 5" xfId="0"/>
    <cellStyle name="표준 179 4 3 6" xfId="0"/>
    <cellStyle name="표준 179 4 4" xfId="0"/>
    <cellStyle name="표준 179 4 4 2" xfId="0"/>
    <cellStyle name="표준 179 4 4 3" xfId="0"/>
    <cellStyle name="표준 179 4 4 4" xfId="0"/>
    <cellStyle name="표준 179 4 4 5" xfId="0"/>
    <cellStyle name="표준 179 4 4 6" xfId="0"/>
    <cellStyle name="표준 179 4 5" xfId="0"/>
    <cellStyle name="표준 179 4 5 2" xfId="0"/>
    <cellStyle name="표준 179 4 5 3" xfId="0"/>
    <cellStyle name="표준 179 4 5 4" xfId="0"/>
    <cellStyle name="표준 179 4 5 5" xfId="0"/>
    <cellStyle name="표준 179 4 5 6" xfId="0"/>
    <cellStyle name="표준 179 4 6" xfId="0"/>
    <cellStyle name="표준 179 4 7" xfId="0"/>
    <cellStyle name="표준 179 4 8" xfId="0"/>
    <cellStyle name="표준 179 4 9" xfId="0"/>
    <cellStyle name="표준 179 4_Sheet2" xfId="0"/>
    <cellStyle name="표준 17_6개년 결산자료(1)" xfId="0"/>
    <cellStyle name="표준 18" xfId="0"/>
    <cellStyle name="표준 18 10" xfId="0"/>
    <cellStyle name="표준 18 10 2" xfId="0"/>
    <cellStyle name="표준 18 11" xfId="0"/>
    <cellStyle name="표준 18 11 2" xfId="0"/>
    <cellStyle name="표준 18 12" xfId="0"/>
    <cellStyle name="표준 18 12 2" xfId="0"/>
    <cellStyle name="표준 18 13" xfId="0"/>
    <cellStyle name="표준 18 14" xfId="0"/>
    <cellStyle name="표준 18 15" xfId="0"/>
    <cellStyle name="표준 18 16" xfId="0"/>
    <cellStyle name="표준 18 17" xfId="0"/>
    <cellStyle name="표준 18 18" xfId="0"/>
    <cellStyle name="표준 18 19" xfId="0"/>
    <cellStyle name="표준 18 2" xfId="0"/>
    <cellStyle name="표준 18 2 10" xfId="0"/>
    <cellStyle name="표준 18 2 11" xfId="0"/>
    <cellStyle name="표준 18 2 2" xfId="0"/>
    <cellStyle name="표준 18 2 2 10" xfId="0"/>
    <cellStyle name="표준 18 2 2 2" xfId="0"/>
    <cellStyle name="표준 18 2 2 2 2" xfId="0"/>
    <cellStyle name="표준 18 2 2 2 2 2" xfId="0"/>
    <cellStyle name="표준 18 2 2 2 2 2 2" xfId="0"/>
    <cellStyle name="표준 18 2 2 2 2 2 2 2" xfId="0"/>
    <cellStyle name="표준 18 2 2 2 2 2 2 3" xfId="0"/>
    <cellStyle name="표준 18 2 2 2 2 2 3" xfId="0"/>
    <cellStyle name="표준 18 2 2 2 2 2 3 2" xfId="0"/>
    <cellStyle name="표준 18 2 2 2 2 2 4" xfId="0"/>
    <cellStyle name="표준 18 2 2 2 2 2 5" xfId="0"/>
    <cellStyle name="표준 18 2 2 2 2 3" xfId="0"/>
    <cellStyle name="표준 18 2 2 2 2 3 2" xfId="0"/>
    <cellStyle name="표준 18 2 2 2 2 3 3" xfId="0"/>
    <cellStyle name="표준 18 2 2 2 2 4" xfId="0"/>
    <cellStyle name="표준 18 2 2 2 2 4 2" xfId="0"/>
    <cellStyle name="표준 18 2 2 2 2 5" xfId="0"/>
    <cellStyle name="표준 18 2 2 2 2 6" xfId="0"/>
    <cellStyle name="표준 18 2 2 2 3" xfId="0"/>
    <cellStyle name="표준 18 2 2 2 3 2" xfId="0"/>
    <cellStyle name="표준 18 2 2 2 3 2 2" xfId="0"/>
    <cellStyle name="표준 18 2 2 2 3 2 3" xfId="0"/>
    <cellStyle name="표준 18 2 2 2 3 3" xfId="0"/>
    <cellStyle name="표준 18 2 2 2 3 3 2" xfId="0"/>
    <cellStyle name="표준 18 2 2 2 3 4" xfId="0"/>
    <cellStyle name="표준 18 2 2 2 3 5" xfId="0"/>
    <cellStyle name="표준 18 2 2 2 4" xfId="0"/>
    <cellStyle name="표준 18 2 2 2 4 2" xfId="0"/>
    <cellStyle name="표준 18 2 2 2 4 3" xfId="0"/>
    <cellStyle name="표준 18 2 2 2 5" xfId="0"/>
    <cellStyle name="표준 18 2 2 2 5 2" xfId="0"/>
    <cellStyle name="표준 18 2 2 2 6" xfId="0"/>
    <cellStyle name="표준 18 2 2 2 7" xfId="0"/>
    <cellStyle name="표준 18 2 2 2 8" xfId="0"/>
    <cellStyle name="표준 18 2 2 3" xfId="0"/>
    <cellStyle name="표준 18 2 2 3 2" xfId="0"/>
    <cellStyle name="표준 18 2 2 3 2 2" xfId="0"/>
    <cellStyle name="표준 18 2 2 3 2 2 2" xfId="0"/>
    <cellStyle name="표준 18 2 2 3 2 2 3" xfId="0"/>
    <cellStyle name="표준 18 2 2 3 2 3" xfId="0"/>
    <cellStyle name="표준 18 2 2 3 2 3 2" xfId="0"/>
    <cellStyle name="표준 18 2 2 3 2 4" xfId="0"/>
    <cellStyle name="표준 18 2 2 3 2 5" xfId="0"/>
    <cellStyle name="표준 18 2 2 3 3" xfId="0"/>
    <cellStyle name="표준 18 2 2 3 3 2" xfId="0"/>
    <cellStyle name="표준 18 2 2 3 3 3" xfId="0"/>
    <cellStyle name="표준 18 2 2 3 4" xfId="0"/>
    <cellStyle name="표준 18 2 2 3 4 2" xfId="0"/>
    <cellStyle name="표준 18 2 2 3 5" xfId="0"/>
    <cellStyle name="표준 18 2 2 3 6" xfId="0"/>
    <cellStyle name="표준 18 2 2 3 7" xfId="0"/>
    <cellStyle name="표준 18 2 2 4" xfId="0"/>
    <cellStyle name="표준 18 2 2 4 2" xfId="0"/>
    <cellStyle name="표준 18 2 2 4 2 2" xfId="0"/>
    <cellStyle name="표준 18 2 2 4 2 3" xfId="0"/>
    <cellStyle name="표준 18 2 2 4 3" xfId="0"/>
    <cellStyle name="표준 18 2 2 4 3 2" xfId="0"/>
    <cellStyle name="표준 18 2 2 4 4" xfId="0"/>
    <cellStyle name="표준 18 2 2 4 5" xfId="0"/>
    <cellStyle name="표준 18 2 2 5" xfId="0"/>
    <cellStyle name="표준 18 2 2 5 2" xfId="0"/>
    <cellStyle name="표준 18 2 2 5 3" xfId="0"/>
    <cellStyle name="표준 18 2 2 5 4" xfId="0"/>
    <cellStyle name="표준 18 2 2 6" xfId="0"/>
    <cellStyle name="표준 18 2 2 6 2" xfId="0"/>
    <cellStyle name="표준 18 2 2 6 3" xfId="0"/>
    <cellStyle name="표준 18 2 2 7" xfId="0"/>
    <cellStyle name="표준 18 2 2 8" xfId="0"/>
    <cellStyle name="표준 18 2 2 9" xfId="0"/>
    <cellStyle name="표준 18 2 3" xfId="0"/>
    <cellStyle name="표준 18 2 3 2" xfId="0"/>
    <cellStyle name="표준 18 2 3 2 2" xfId="0"/>
    <cellStyle name="표준 18 2 3 2 2 2" xfId="0"/>
    <cellStyle name="표준 18 2 3 2 2 2 2" xfId="0"/>
    <cellStyle name="표준 18 2 3 2 2 2 3" xfId="0"/>
    <cellStyle name="표준 18 2 3 2 2 3" xfId="0"/>
    <cellStyle name="표준 18 2 3 2 2 3 2" xfId="0"/>
    <cellStyle name="표준 18 2 3 2 2 4" xfId="0"/>
    <cellStyle name="표준 18 2 3 2 2 5" xfId="0"/>
    <cellStyle name="표준 18 2 3 2 3" xfId="0"/>
    <cellStyle name="표준 18 2 3 2 3 2" xfId="0"/>
    <cellStyle name="표준 18 2 3 2 3 3" xfId="0"/>
    <cellStyle name="표준 18 2 3 2 4" xfId="0"/>
    <cellStyle name="표준 18 2 3 2 4 2" xfId="0"/>
    <cellStyle name="표준 18 2 3 2 5" xfId="0"/>
    <cellStyle name="표준 18 2 3 2 6" xfId="0"/>
    <cellStyle name="표준 18 2 3 3" xfId="0"/>
    <cellStyle name="표준 18 2 3 3 2" xfId="0"/>
    <cellStyle name="표준 18 2 3 3 2 2" xfId="0"/>
    <cellStyle name="표준 18 2 3 3 2 3" xfId="0"/>
    <cellStyle name="표준 18 2 3 3 3" xfId="0"/>
    <cellStyle name="표준 18 2 3 3 3 2" xfId="0"/>
    <cellStyle name="표준 18 2 3 3 4" xfId="0"/>
    <cellStyle name="표준 18 2 3 3 5" xfId="0"/>
    <cellStyle name="표준 18 2 3 4" xfId="0"/>
    <cellStyle name="표준 18 2 3 4 2" xfId="0"/>
    <cellStyle name="표준 18 2 3 4 3" xfId="0"/>
    <cellStyle name="표준 18 2 3 5" xfId="0"/>
    <cellStyle name="표준 18 2 3 5 2" xfId="0"/>
    <cellStyle name="표준 18 2 3 6" xfId="0"/>
    <cellStyle name="표준 18 2 3 7" xfId="0"/>
    <cellStyle name="표준 18 2 4" xfId="0"/>
    <cellStyle name="표준 18 2 4 2" xfId="0"/>
    <cellStyle name="표준 18 2 4 2 2" xfId="0"/>
    <cellStyle name="표준 18 2 4 2 2 2" xfId="0"/>
    <cellStyle name="표준 18 2 4 2 2 3" xfId="0"/>
    <cellStyle name="표준 18 2 4 2 3" xfId="0"/>
    <cellStyle name="표준 18 2 4 2 3 2" xfId="0"/>
    <cellStyle name="표준 18 2 4 2 4" xfId="0"/>
    <cellStyle name="표준 18 2 4 2 5" xfId="0"/>
    <cellStyle name="표준 18 2 4 3" xfId="0"/>
    <cellStyle name="표준 18 2 4 3 2" xfId="0"/>
    <cellStyle name="표준 18 2 4 3 3" xfId="0"/>
    <cellStyle name="표준 18 2 4 4" xfId="0"/>
    <cellStyle name="표준 18 2 4 4 2" xfId="0"/>
    <cellStyle name="표준 18 2 4 5" xfId="0"/>
    <cellStyle name="표준 18 2 4 6" xfId="0"/>
    <cellStyle name="표준 18 2 5" xfId="0"/>
    <cellStyle name="표준 18 2 5 2" xfId="0"/>
    <cellStyle name="표준 18 2 5 2 2" xfId="0"/>
    <cellStyle name="표준 18 2 5 2 3" xfId="0"/>
    <cellStyle name="표준 18 2 5 3" xfId="0"/>
    <cellStyle name="표준 18 2 5 3 2" xfId="0"/>
    <cellStyle name="표준 18 2 5 4" xfId="0"/>
    <cellStyle name="표준 18 2 5 5" xfId="0"/>
    <cellStyle name="표준 18 2 6" xfId="0"/>
    <cellStyle name="표준 18 2 6 2" xfId="0"/>
    <cellStyle name="표준 18 2 6 3" xfId="0"/>
    <cellStyle name="표준 18 2 6 4" xfId="0"/>
    <cellStyle name="표준 18 2 7" xfId="0"/>
    <cellStyle name="표준 18 2 7 2" xfId="0"/>
    <cellStyle name="표준 18 2 7 3" xfId="0"/>
    <cellStyle name="표준 18 2 8" xfId="0"/>
    <cellStyle name="표준 18 2 9" xfId="0"/>
    <cellStyle name="표준 18 20" xfId="0"/>
    <cellStyle name="표준 18 21" xfId="0"/>
    <cellStyle name="표준 18 22" xfId="0"/>
    <cellStyle name="표준 18 23" xfId="0"/>
    <cellStyle name="표준 18 24" xfId="0"/>
    <cellStyle name="표준 18 25" xfId="0"/>
    <cellStyle name="표준 18 26" xfId="0"/>
    <cellStyle name="표준 18 27" xfId="0"/>
    <cellStyle name="표준 18 28" xfId="0"/>
    <cellStyle name="표준 18 29" xfId="0"/>
    <cellStyle name="표준 18 3" xfId="0"/>
    <cellStyle name="표준 18 3 10" xfId="0"/>
    <cellStyle name="표준 18 3 2" xfId="0"/>
    <cellStyle name="표준 18 3 2 2" xfId="0"/>
    <cellStyle name="표준 18 3 2 2 2" xfId="0"/>
    <cellStyle name="표준 18 3 2 2 2 2" xfId="0"/>
    <cellStyle name="표준 18 3 2 2 2 2 2" xfId="0"/>
    <cellStyle name="표준 18 3 2 2 2 2 3" xfId="0"/>
    <cellStyle name="표준 18 3 2 2 2 3" xfId="0"/>
    <cellStyle name="표준 18 3 2 2 2 3 2" xfId="0"/>
    <cellStyle name="표준 18 3 2 2 2 4" xfId="0"/>
    <cellStyle name="표준 18 3 2 2 2 5" xfId="0"/>
    <cellStyle name="표준 18 3 2 2 3" xfId="0"/>
    <cellStyle name="표준 18 3 2 2 3 2" xfId="0"/>
    <cellStyle name="표준 18 3 2 2 3 3" xfId="0"/>
    <cellStyle name="표준 18 3 2 2 4" xfId="0"/>
    <cellStyle name="표준 18 3 2 2 4 2" xfId="0"/>
    <cellStyle name="표준 18 3 2 2 5" xfId="0"/>
    <cellStyle name="표준 18 3 2 2 6" xfId="0"/>
    <cellStyle name="표준 18 3 2 3" xfId="0"/>
    <cellStyle name="표준 18 3 2 3 2" xfId="0"/>
    <cellStyle name="표준 18 3 2 3 2 2" xfId="0"/>
    <cellStyle name="표준 18 3 2 3 2 3" xfId="0"/>
    <cellStyle name="표준 18 3 2 3 3" xfId="0"/>
    <cellStyle name="표준 18 3 2 3 3 2" xfId="0"/>
    <cellStyle name="표준 18 3 2 3 4" xfId="0"/>
    <cellStyle name="표준 18 3 2 3 5" xfId="0"/>
    <cellStyle name="표준 18 3 2 4" xfId="0"/>
    <cellStyle name="표준 18 3 2 4 2" xfId="0"/>
    <cellStyle name="표준 18 3 2 4 3" xfId="0"/>
    <cellStyle name="표준 18 3 2 5" xfId="0"/>
    <cellStyle name="표준 18 3 2 5 2" xfId="0"/>
    <cellStyle name="표준 18 3 2 6" xfId="0"/>
    <cellStyle name="표준 18 3 2 7" xfId="0"/>
    <cellStyle name="표준 18 3 2 8" xfId="0"/>
    <cellStyle name="표준 18 3 3" xfId="0"/>
    <cellStyle name="표준 18 3 3 2" xfId="0"/>
    <cellStyle name="표준 18 3 3 2 2" xfId="0"/>
    <cellStyle name="표준 18 3 3 2 2 2" xfId="0"/>
    <cellStyle name="표준 18 3 3 2 2 3" xfId="0"/>
    <cellStyle name="표준 18 3 3 2 3" xfId="0"/>
    <cellStyle name="표준 18 3 3 2 3 2" xfId="0"/>
    <cellStyle name="표준 18 3 3 2 4" xfId="0"/>
    <cellStyle name="표준 18 3 3 2 5" xfId="0"/>
    <cellStyle name="표준 18 3 3 3" xfId="0"/>
    <cellStyle name="표준 18 3 3 3 2" xfId="0"/>
    <cellStyle name="표준 18 3 3 3 3" xfId="0"/>
    <cellStyle name="표준 18 3 3 4" xfId="0"/>
    <cellStyle name="표준 18 3 3 4 2" xfId="0"/>
    <cellStyle name="표준 18 3 3 5" xfId="0"/>
    <cellStyle name="표준 18 3 3 6" xfId="0"/>
    <cellStyle name="표준 18 3 3 7" xfId="0"/>
    <cellStyle name="표준 18 3 4" xfId="0"/>
    <cellStyle name="표준 18 3 4 2" xfId="0"/>
    <cellStyle name="표준 18 3 4 2 2" xfId="0"/>
    <cellStyle name="표준 18 3 4 2 3" xfId="0"/>
    <cellStyle name="표준 18 3 4 3" xfId="0"/>
    <cellStyle name="표준 18 3 4 3 2" xfId="0"/>
    <cellStyle name="표준 18 3 4 4" xfId="0"/>
    <cellStyle name="표준 18 3 4 5" xfId="0"/>
    <cellStyle name="표준 18 3 5" xfId="0"/>
    <cellStyle name="표준 18 3 5 2" xfId="0"/>
    <cellStyle name="표준 18 3 5 3" xfId="0"/>
    <cellStyle name="표준 18 3 5 4" xfId="0"/>
    <cellStyle name="표준 18 3 6" xfId="0"/>
    <cellStyle name="표준 18 3 6 2" xfId="0"/>
    <cellStyle name="표준 18 3 6 3" xfId="0"/>
    <cellStyle name="표준 18 3 7" xfId="0"/>
    <cellStyle name="표준 18 3 8" xfId="0"/>
    <cellStyle name="표준 18 3 9" xfId="0"/>
    <cellStyle name="표준 18 4" xfId="0"/>
    <cellStyle name="표준 18 4 2" xfId="0"/>
    <cellStyle name="표준 18 4 2 2" xfId="0"/>
    <cellStyle name="표준 18 4 2 2 2" xfId="0"/>
    <cellStyle name="표준 18 4 2 2 2 2" xfId="0"/>
    <cellStyle name="표준 18 4 2 2 2 3" xfId="0"/>
    <cellStyle name="표준 18 4 2 2 3" xfId="0"/>
    <cellStyle name="표준 18 4 2 2 3 2" xfId="0"/>
    <cellStyle name="표준 18 4 2 2 4" xfId="0"/>
    <cellStyle name="표준 18 4 2 2 5" xfId="0"/>
    <cellStyle name="표준 18 4 2 3" xfId="0"/>
    <cellStyle name="표준 18 4 2 3 2" xfId="0"/>
    <cellStyle name="표준 18 4 2 3 3" xfId="0"/>
    <cellStyle name="표준 18 4 2 4" xfId="0"/>
    <cellStyle name="표준 18 4 2 4 2" xfId="0"/>
    <cellStyle name="표준 18 4 2 5" xfId="0"/>
    <cellStyle name="표준 18 4 2 6" xfId="0"/>
    <cellStyle name="표준 18 4 2 7" xfId="0"/>
    <cellStyle name="표준 18 4 3" xfId="0"/>
    <cellStyle name="표준 18 4 3 2" xfId="0"/>
    <cellStyle name="표준 18 4 3 2 2" xfId="0"/>
    <cellStyle name="표준 18 4 3 2 3" xfId="0"/>
    <cellStyle name="표준 18 4 3 3" xfId="0"/>
    <cellStyle name="표준 18 4 3 3 2" xfId="0"/>
    <cellStyle name="표준 18 4 3 4" xfId="0"/>
    <cellStyle name="표준 18 4 3 5" xfId="0"/>
    <cellStyle name="표준 18 4 4" xfId="0"/>
    <cellStyle name="표준 18 4 4 2" xfId="0"/>
    <cellStyle name="표준 18 4 4 3" xfId="0"/>
    <cellStyle name="표준 18 4 4 4" xfId="0"/>
    <cellStyle name="표준 18 4 5" xfId="0"/>
    <cellStyle name="표준 18 4 5 2" xfId="0"/>
    <cellStyle name="표준 18 4 5 3" xfId="0"/>
    <cellStyle name="표준 18 4 6" xfId="0"/>
    <cellStyle name="표준 18 4 7" xfId="0"/>
    <cellStyle name="표준 18 4 8" xfId="0"/>
    <cellStyle name="표준 18 4 9" xfId="0"/>
    <cellStyle name="표준 18 5" xfId="0"/>
    <cellStyle name="표준 18 5 2" xfId="0"/>
    <cellStyle name="표준 18 5 2 2" xfId="0"/>
    <cellStyle name="표준 18 5 2 2 2" xfId="0"/>
    <cellStyle name="표준 18 5 2 2 2 2" xfId="0"/>
    <cellStyle name="표준 18 5 2 2 2 3" xfId="0"/>
    <cellStyle name="표준 18 5 2 2 3" xfId="0"/>
    <cellStyle name="표준 18 5 2 2 3 2" xfId="0"/>
    <cellStyle name="표준 18 5 2 2 4" xfId="0"/>
    <cellStyle name="표준 18 5 2 2 5" xfId="0"/>
    <cellStyle name="표준 18 5 2 3" xfId="0"/>
    <cellStyle name="표준 18 5 2 3 2" xfId="0"/>
    <cellStyle name="표준 18 5 2 3 3" xfId="0"/>
    <cellStyle name="표준 18 5 2 4" xfId="0"/>
    <cellStyle name="표준 18 5 2 4 2" xfId="0"/>
    <cellStyle name="표준 18 5 2 5" xfId="0"/>
    <cellStyle name="표준 18 5 2 6" xfId="0"/>
    <cellStyle name="표준 18 5 2 7" xfId="0"/>
    <cellStyle name="표준 18 5 3" xfId="0"/>
    <cellStyle name="표준 18 5 3 2" xfId="0"/>
    <cellStyle name="표준 18 5 3 2 2" xfId="0"/>
    <cellStyle name="표준 18 5 3 2 3" xfId="0"/>
    <cellStyle name="표준 18 5 3 3" xfId="0"/>
    <cellStyle name="표준 18 5 3 3 2" xfId="0"/>
    <cellStyle name="표준 18 5 3 4" xfId="0"/>
    <cellStyle name="표준 18 5 3 5" xfId="0"/>
    <cellStyle name="표준 18 5 4" xfId="0"/>
    <cellStyle name="표준 18 5 4 2" xfId="0"/>
    <cellStyle name="표준 18 5 4 3" xfId="0"/>
    <cellStyle name="표준 18 5 5" xfId="0"/>
    <cellStyle name="표준 18 5 5 2" xfId="0"/>
    <cellStyle name="표준 18 5 6" xfId="0"/>
    <cellStyle name="표준 18 5 7" xfId="0"/>
    <cellStyle name="표준 18 5 8" xfId="0"/>
    <cellStyle name="표준 18 6" xfId="0"/>
    <cellStyle name="표준 18 6 2" xfId="0"/>
    <cellStyle name="표준 18 6 2 2" xfId="0"/>
    <cellStyle name="표준 18 6 2 2 2" xfId="0"/>
    <cellStyle name="표준 18 6 2 2 3" xfId="0"/>
    <cellStyle name="표준 18 6 2 3" xfId="0"/>
    <cellStyle name="표준 18 6 2 3 2" xfId="0"/>
    <cellStyle name="표준 18 6 2 4" xfId="0"/>
    <cellStyle name="표준 18 6 2 5" xfId="0"/>
    <cellStyle name="표준 18 6 2 6" xfId="0"/>
    <cellStyle name="표준 18 6 3" xfId="0"/>
    <cellStyle name="표준 18 6 3 2" xfId="0"/>
    <cellStyle name="표준 18 6 3 3" xfId="0"/>
    <cellStyle name="표준 18 6 4" xfId="0"/>
    <cellStyle name="표준 18 6 4 2" xfId="0"/>
    <cellStyle name="표준 18 6 5" xfId="0"/>
    <cellStyle name="표준 18 6 6" xfId="0"/>
    <cellStyle name="표준 18 6 7" xfId="0"/>
    <cellStyle name="표준 18 7" xfId="0"/>
    <cellStyle name="표준 18 7 2" xfId="0"/>
    <cellStyle name="표준 18 7 2 2" xfId="0"/>
    <cellStyle name="표준 18 7 2 3" xfId="0"/>
    <cellStyle name="표준 18 7 3" xfId="0"/>
    <cellStyle name="표준 18 7 3 2" xfId="0"/>
    <cellStyle name="표준 18 7 4" xfId="0"/>
    <cellStyle name="표준 18 7 5" xfId="0"/>
    <cellStyle name="표준 18 7 6" xfId="0"/>
    <cellStyle name="표준 18 8" xfId="0"/>
    <cellStyle name="표준 18 8 2" xfId="0"/>
    <cellStyle name="표준 18 8 3" xfId="0"/>
    <cellStyle name="표준 18 8 4" xfId="0"/>
    <cellStyle name="표준 18 8 5" xfId="0"/>
    <cellStyle name="표준 18 9" xfId="0"/>
    <cellStyle name="표준 18 9 2" xfId="0"/>
    <cellStyle name="표준 18 9 3" xfId="0"/>
    <cellStyle name="표준 18 9 4" xfId="0"/>
    <cellStyle name="표준 180" xfId="0"/>
    <cellStyle name="표준 180 2" xfId="0"/>
    <cellStyle name="표준 180 2 10" xfId="0"/>
    <cellStyle name="표준 180 2 2" xfId="0"/>
    <cellStyle name="표준 180 2 2 2" xfId="0"/>
    <cellStyle name="표준 180 2 2 3" xfId="0"/>
    <cellStyle name="표준 180 2 2 4" xfId="0"/>
    <cellStyle name="표준 180 2 2 5" xfId="0"/>
    <cellStyle name="표준 180 2 2 6" xfId="0"/>
    <cellStyle name="표준 180 2 3" xfId="0"/>
    <cellStyle name="표준 180 2 3 2" xfId="0"/>
    <cellStyle name="표준 180 2 3 3" xfId="0"/>
    <cellStyle name="표준 180 2 3 4" xfId="0"/>
    <cellStyle name="표준 180 2 3 5" xfId="0"/>
    <cellStyle name="표준 180 2 3 6" xfId="0"/>
    <cellStyle name="표준 180 2 4" xfId="0"/>
    <cellStyle name="표준 180 2 4 2" xfId="0"/>
    <cellStyle name="표준 180 2 4 3" xfId="0"/>
    <cellStyle name="표준 180 2 4 4" xfId="0"/>
    <cellStyle name="표준 180 2 4 5" xfId="0"/>
    <cellStyle name="표준 180 2 4 6" xfId="0"/>
    <cellStyle name="표준 180 2 5" xfId="0"/>
    <cellStyle name="표준 180 2 5 2" xfId="0"/>
    <cellStyle name="표준 180 2 5 3" xfId="0"/>
    <cellStyle name="표준 180 2 5 4" xfId="0"/>
    <cellStyle name="표준 180 2 5 5" xfId="0"/>
    <cellStyle name="표준 180 2 5 6" xfId="0"/>
    <cellStyle name="표준 180 2 6" xfId="0"/>
    <cellStyle name="표준 180 2 7" xfId="0"/>
    <cellStyle name="표준 180 2 8" xfId="0"/>
    <cellStyle name="표준 180 2 9" xfId="0"/>
    <cellStyle name="표준 180 2_Sheet2" xfId="0"/>
    <cellStyle name="표준 180 3" xfId="0"/>
    <cellStyle name="표준 180 3 10" xfId="0"/>
    <cellStyle name="표준 180 3 2" xfId="0"/>
    <cellStyle name="표준 180 3 2 2" xfId="0"/>
    <cellStyle name="표준 180 3 2 3" xfId="0"/>
    <cellStyle name="표준 180 3 2 4" xfId="0"/>
    <cellStyle name="표준 180 3 2 5" xfId="0"/>
    <cellStyle name="표준 180 3 2 6" xfId="0"/>
    <cellStyle name="표준 180 3 3" xfId="0"/>
    <cellStyle name="표준 180 3 3 2" xfId="0"/>
    <cellStyle name="표준 180 3 3 3" xfId="0"/>
    <cellStyle name="표준 180 3 3 4" xfId="0"/>
    <cellStyle name="표준 180 3 3 5" xfId="0"/>
    <cellStyle name="표준 180 3 3 6" xfId="0"/>
    <cellStyle name="표준 180 3 4" xfId="0"/>
    <cellStyle name="표준 180 3 4 2" xfId="0"/>
    <cellStyle name="표준 180 3 4 3" xfId="0"/>
    <cellStyle name="표준 180 3 4 4" xfId="0"/>
    <cellStyle name="표준 180 3 4 5" xfId="0"/>
    <cellStyle name="표준 180 3 4 6" xfId="0"/>
    <cellStyle name="표준 180 3 5" xfId="0"/>
    <cellStyle name="표준 180 3 5 2" xfId="0"/>
    <cellStyle name="표준 180 3 5 3" xfId="0"/>
    <cellStyle name="표준 180 3 5 4" xfId="0"/>
    <cellStyle name="표준 180 3 5 5" xfId="0"/>
    <cellStyle name="표준 180 3 5 6" xfId="0"/>
    <cellStyle name="표준 180 3 6" xfId="0"/>
    <cellStyle name="표준 180 3 7" xfId="0"/>
    <cellStyle name="표준 180 3 8" xfId="0"/>
    <cellStyle name="표준 180 3 9" xfId="0"/>
    <cellStyle name="표준 180 3_Sheet2" xfId="0"/>
    <cellStyle name="표준 180 4" xfId="0"/>
    <cellStyle name="표준 180 4 10" xfId="0"/>
    <cellStyle name="표준 180 4 2" xfId="0"/>
    <cellStyle name="표준 180 4 2 2" xfId="0"/>
    <cellStyle name="표준 180 4 2 3" xfId="0"/>
    <cellStyle name="표준 180 4 2 4" xfId="0"/>
    <cellStyle name="표준 180 4 2 5" xfId="0"/>
    <cellStyle name="표준 180 4 2 6" xfId="0"/>
    <cellStyle name="표준 180 4 3" xfId="0"/>
    <cellStyle name="표준 180 4 3 2" xfId="0"/>
    <cellStyle name="표준 180 4 3 3" xfId="0"/>
    <cellStyle name="표준 180 4 3 4" xfId="0"/>
    <cellStyle name="표준 180 4 3 5" xfId="0"/>
    <cellStyle name="표준 180 4 3 6" xfId="0"/>
    <cellStyle name="표준 180 4 4" xfId="0"/>
    <cellStyle name="표준 180 4 4 2" xfId="0"/>
    <cellStyle name="표준 180 4 4 3" xfId="0"/>
    <cellStyle name="표준 180 4 4 4" xfId="0"/>
    <cellStyle name="표준 180 4 4 5" xfId="0"/>
    <cellStyle name="표준 180 4 4 6" xfId="0"/>
    <cellStyle name="표준 180 4 5" xfId="0"/>
    <cellStyle name="표준 180 4 5 2" xfId="0"/>
    <cellStyle name="표준 180 4 5 3" xfId="0"/>
    <cellStyle name="표준 180 4 5 4" xfId="0"/>
    <cellStyle name="표준 180 4 5 5" xfId="0"/>
    <cellStyle name="표준 180 4 5 6" xfId="0"/>
    <cellStyle name="표준 180 4 6" xfId="0"/>
    <cellStyle name="표준 180 4 7" xfId="0"/>
    <cellStyle name="표준 180 4 8" xfId="0"/>
    <cellStyle name="표준 180 4 9" xfId="0"/>
    <cellStyle name="표준 180 4_Sheet2" xfId="0"/>
    <cellStyle name="표준 181" xfId="0"/>
    <cellStyle name="표준 181 2" xfId="0"/>
    <cellStyle name="표준 181 2 10" xfId="0"/>
    <cellStyle name="표준 181 2 2" xfId="0"/>
    <cellStyle name="표준 181 2 2 2" xfId="0"/>
    <cellStyle name="표준 181 2 2 3" xfId="0"/>
    <cellStyle name="표준 181 2 2 4" xfId="0"/>
    <cellStyle name="표준 181 2 2 5" xfId="0"/>
    <cellStyle name="표준 181 2 2 6" xfId="0"/>
    <cellStyle name="표준 181 2 3" xfId="0"/>
    <cellStyle name="표준 181 2 3 2" xfId="0"/>
    <cellStyle name="표준 181 2 3 3" xfId="0"/>
    <cellStyle name="표준 181 2 3 4" xfId="0"/>
    <cellStyle name="표준 181 2 3 5" xfId="0"/>
    <cellStyle name="표준 181 2 3 6" xfId="0"/>
    <cellStyle name="표준 181 2 4" xfId="0"/>
    <cellStyle name="표준 181 2 4 2" xfId="0"/>
    <cellStyle name="표준 181 2 4 3" xfId="0"/>
    <cellStyle name="표준 181 2 4 4" xfId="0"/>
    <cellStyle name="표준 181 2 4 5" xfId="0"/>
    <cellStyle name="표준 181 2 4 6" xfId="0"/>
    <cellStyle name="표준 181 2 5" xfId="0"/>
    <cellStyle name="표준 181 2 5 2" xfId="0"/>
    <cellStyle name="표준 181 2 5 3" xfId="0"/>
    <cellStyle name="표준 181 2 5 4" xfId="0"/>
    <cellStyle name="표준 181 2 5 5" xfId="0"/>
    <cellStyle name="표준 181 2 5 6" xfId="0"/>
    <cellStyle name="표준 181 2 6" xfId="0"/>
    <cellStyle name="표준 181 2 7" xfId="0"/>
    <cellStyle name="표준 181 2 8" xfId="0"/>
    <cellStyle name="표준 181 2 9" xfId="0"/>
    <cellStyle name="표준 181 2_Sheet2" xfId="0"/>
    <cellStyle name="표준 181 3" xfId="0"/>
    <cellStyle name="표준 181 3 10" xfId="0"/>
    <cellStyle name="표준 181 3 2" xfId="0"/>
    <cellStyle name="표준 181 3 2 2" xfId="0"/>
    <cellStyle name="표준 181 3 2 3" xfId="0"/>
    <cellStyle name="표준 181 3 2 4" xfId="0"/>
    <cellStyle name="표준 181 3 2 5" xfId="0"/>
    <cellStyle name="표준 181 3 2 6" xfId="0"/>
    <cellStyle name="표준 181 3 3" xfId="0"/>
    <cellStyle name="표준 181 3 3 2" xfId="0"/>
    <cellStyle name="표준 181 3 3 3" xfId="0"/>
    <cellStyle name="표준 181 3 3 4" xfId="0"/>
    <cellStyle name="표준 181 3 3 5" xfId="0"/>
    <cellStyle name="표준 181 3 3 6" xfId="0"/>
    <cellStyle name="표준 181 3 4" xfId="0"/>
    <cellStyle name="표준 181 3 4 2" xfId="0"/>
    <cellStyle name="표준 181 3 4 3" xfId="0"/>
    <cellStyle name="표준 181 3 4 4" xfId="0"/>
    <cellStyle name="표준 181 3 4 5" xfId="0"/>
    <cellStyle name="표준 181 3 4 6" xfId="0"/>
    <cellStyle name="표준 181 3 5" xfId="0"/>
    <cellStyle name="표준 181 3 5 2" xfId="0"/>
    <cellStyle name="표준 181 3 5 3" xfId="0"/>
    <cellStyle name="표준 181 3 5 4" xfId="0"/>
    <cellStyle name="표준 181 3 5 5" xfId="0"/>
    <cellStyle name="표준 181 3 5 6" xfId="0"/>
    <cellStyle name="표준 181 3 6" xfId="0"/>
    <cellStyle name="표준 181 3 7" xfId="0"/>
    <cellStyle name="표준 181 3 8" xfId="0"/>
    <cellStyle name="표준 181 3 9" xfId="0"/>
    <cellStyle name="표준 181 3_Sheet2" xfId="0"/>
    <cellStyle name="표준 181 4" xfId="0"/>
    <cellStyle name="표준 181 4 10" xfId="0"/>
    <cellStyle name="표준 181 4 2" xfId="0"/>
    <cellStyle name="표준 181 4 2 2" xfId="0"/>
    <cellStyle name="표준 181 4 2 3" xfId="0"/>
    <cellStyle name="표준 181 4 2 4" xfId="0"/>
    <cellStyle name="표준 181 4 2 5" xfId="0"/>
    <cellStyle name="표준 181 4 2 6" xfId="0"/>
    <cellStyle name="표준 181 4 3" xfId="0"/>
    <cellStyle name="표준 181 4 3 2" xfId="0"/>
    <cellStyle name="표준 181 4 3 3" xfId="0"/>
    <cellStyle name="표준 181 4 3 4" xfId="0"/>
    <cellStyle name="표준 181 4 3 5" xfId="0"/>
    <cellStyle name="표준 181 4 3 6" xfId="0"/>
    <cellStyle name="표준 181 4 4" xfId="0"/>
    <cellStyle name="표준 181 4 4 2" xfId="0"/>
    <cellStyle name="표준 181 4 4 3" xfId="0"/>
    <cellStyle name="표준 181 4 4 4" xfId="0"/>
    <cellStyle name="표준 181 4 4 5" xfId="0"/>
    <cellStyle name="표준 181 4 4 6" xfId="0"/>
    <cellStyle name="표준 181 4 5" xfId="0"/>
    <cellStyle name="표준 181 4 5 2" xfId="0"/>
    <cellStyle name="표준 181 4 5 3" xfId="0"/>
    <cellStyle name="표준 181 4 5 4" xfId="0"/>
    <cellStyle name="표준 181 4 5 5" xfId="0"/>
    <cellStyle name="표준 181 4 5 6" xfId="0"/>
    <cellStyle name="표준 181 4 6" xfId="0"/>
    <cellStyle name="표준 181 4 7" xfId="0"/>
    <cellStyle name="표준 181 4 8" xfId="0"/>
    <cellStyle name="표준 181 4 9" xfId="0"/>
    <cellStyle name="표준 181 4_Sheet2" xfId="0"/>
    <cellStyle name="표준 182" xfId="0"/>
    <cellStyle name="표준 182 2" xfId="0"/>
    <cellStyle name="표준 182 2 10" xfId="0"/>
    <cellStyle name="표준 182 2 2" xfId="0"/>
    <cellStyle name="표준 182 2 2 2" xfId="0"/>
    <cellStyle name="표준 182 2 2 3" xfId="0"/>
    <cellStyle name="표준 182 2 2 4" xfId="0"/>
    <cellStyle name="표준 182 2 2 5" xfId="0"/>
    <cellStyle name="표준 182 2 2 6" xfId="0"/>
    <cellStyle name="표준 182 2 3" xfId="0"/>
    <cellStyle name="표준 182 2 3 2" xfId="0"/>
    <cellStyle name="표준 182 2 3 3" xfId="0"/>
    <cellStyle name="표준 182 2 3 4" xfId="0"/>
    <cellStyle name="표준 182 2 3 5" xfId="0"/>
    <cellStyle name="표준 182 2 3 6" xfId="0"/>
    <cellStyle name="표준 182 2 4" xfId="0"/>
    <cellStyle name="표준 182 2 4 2" xfId="0"/>
    <cellStyle name="표준 182 2 4 3" xfId="0"/>
    <cellStyle name="표준 182 2 4 4" xfId="0"/>
    <cellStyle name="표준 182 2 4 5" xfId="0"/>
    <cellStyle name="표준 182 2 4 6" xfId="0"/>
    <cellStyle name="표준 182 2 5" xfId="0"/>
    <cellStyle name="표준 182 2 5 2" xfId="0"/>
    <cellStyle name="표준 182 2 5 3" xfId="0"/>
    <cellStyle name="표준 182 2 5 4" xfId="0"/>
    <cellStyle name="표준 182 2 5 5" xfId="0"/>
    <cellStyle name="표준 182 2 5 6" xfId="0"/>
    <cellStyle name="표준 182 2 6" xfId="0"/>
    <cellStyle name="표준 182 2 7" xfId="0"/>
    <cellStyle name="표준 182 2 8" xfId="0"/>
    <cellStyle name="표준 182 2 9" xfId="0"/>
    <cellStyle name="표준 182 2_Sheet2" xfId="0"/>
    <cellStyle name="표준 182 3" xfId="0"/>
    <cellStyle name="표준 182 3 10" xfId="0"/>
    <cellStyle name="표준 182 3 2" xfId="0"/>
    <cellStyle name="표준 182 3 2 2" xfId="0"/>
    <cellStyle name="표준 182 3 2 3" xfId="0"/>
    <cellStyle name="표준 182 3 2 4" xfId="0"/>
    <cellStyle name="표준 182 3 2 5" xfId="0"/>
    <cellStyle name="표준 182 3 2 6" xfId="0"/>
    <cellStyle name="표준 182 3 3" xfId="0"/>
    <cellStyle name="표준 182 3 3 2" xfId="0"/>
    <cellStyle name="표준 182 3 3 3" xfId="0"/>
    <cellStyle name="표준 182 3 3 4" xfId="0"/>
    <cellStyle name="표준 182 3 3 5" xfId="0"/>
    <cellStyle name="표준 182 3 3 6" xfId="0"/>
    <cellStyle name="표준 182 3 4" xfId="0"/>
    <cellStyle name="표준 182 3 4 2" xfId="0"/>
    <cellStyle name="표준 182 3 4 3" xfId="0"/>
    <cellStyle name="표준 182 3 4 4" xfId="0"/>
    <cellStyle name="표준 182 3 4 5" xfId="0"/>
    <cellStyle name="표준 182 3 4 6" xfId="0"/>
    <cellStyle name="표준 182 3 5" xfId="0"/>
    <cellStyle name="표준 182 3 5 2" xfId="0"/>
    <cellStyle name="표준 182 3 5 3" xfId="0"/>
    <cellStyle name="표준 182 3 5 4" xfId="0"/>
    <cellStyle name="표준 182 3 5 5" xfId="0"/>
    <cellStyle name="표준 182 3 5 6" xfId="0"/>
    <cellStyle name="표준 182 3 6" xfId="0"/>
    <cellStyle name="표준 182 3 7" xfId="0"/>
    <cellStyle name="표준 182 3 8" xfId="0"/>
    <cellStyle name="표준 182 3 9" xfId="0"/>
    <cellStyle name="표준 182 3_Sheet2" xfId="0"/>
    <cellStyle name="표준 182 4" xfId="0"/>
    <cellStyle name="표준 182 4 10" xfId="0"/>
    <cellStyle name="표준 182 4 2" xfId="0"/>
    <cellStyle name="표준 182 4 2 2" xfId="0"/>
    <cellStyle name="표준 182 4 2 3" xfId="0"/>
    <cellStyle name="표준 182 4 2 4" xfId="0"/>
    <cellStyle name="표준 182 4 2 5" xfId="0"/>
    <cellStyle name="표준 182 4 2 6" xfId="0"/>
    <cellStyle name="표준 182 4 3" xfId="0"/>
    <cellStyle name="표준 182 4 3 2" xfId="0"/>
    <cellStyle name="표준 182 4 3 3" xfId="0"/>
    <cellStyle name="표준 182 4 3 4" xfId="0"/>
    <cellStyle name="표준 182 4 3 5" xfId="0"/>
    <cellStyle name="표준 182 4 3 6" xfId="0"/>
    <cellStyle name="표준 182 4 4" xfId="0"/>
    <cellStyle name="표준 182 4 4 2" xfId="0"/>
    <cellStyle name="표준 182 4 4 3" xfId="0"/>
    <cellStyle name="표준 182 4 4 4" xfId="0"/>
    <cellStyle name="표준 182 4 4 5" xfId="0"/>
    <cellStyle name="표준 182 4 4 6" xfId="0"/>
    <cellStyle name="표준 182 4 5" xfId="0"/>
    <cellStyle name="표준 182 4 5 2" xfId="0"/>
    <cellStyle name="표준 182 4 5 3" xfId="0"/>
    <cellStyle name="표준 182 4 5 4" xfId="0"/>
    <cellStyle name="표준 182 4 5 5" xfId="0"/>
    <cellStyle name="표준 182 4 5 6" xfId="0"/>
    <cellStyle name="표준 182 4 6" xfId="0"/>
    <cellStyle name="표준 182 4 7" xfId="0"/>
    <cellStyle name="표준 182 4 8" xfId="0"/>
    <cellStyle name="표준 182 4 9" xfId="0"/>
    <cellStyle name="표준 182 4_Sheet2" xfId="0"/>
    <cellStyle name="표준 183" xfId="0"/>
    <cellStyle name="표준 183 2" xfId="0"/>
    <cellStyle name="표준 183 2 10" xfId="0"/>
    <cellStyle name="표준 183 2 2" xfId="0"/>
    <cellStyle name="표준 183 2 2 2" xfId="0"/>
    <cellStyle name="표준 183 2 2 3" xfId="0"/>
    <cellStyle name="표준 183 2 2 4" xfId="0"/>
    <cellStyle name="표준 183 2 2 5" xfId="0"/>
    <cellStyle name="표준 183 2 2 6" xfId="0"/>
    <cellStyle name="표준 183 2 3" xfId="0"/>
    <cellStyle name="표준 183 2 3 2" xfId="0"/>
    <cellStyle name="표준 183 2 3 3" xfId="0"/>
    <cellStyle name="표준 183 2 3 4" xfId="0"/>
    <cellStyle name="표준 183 2 3 5" xfId="0"/>
    <cellStyle name="표준 183 2 3 6" xfId="0"/>
    <cellStyle name="표준 183 2 4" xfId="0"/>
    <cellStyle name="표준 183 2 4 2" xfId="0"/>
    <cellStyle name="표준 183 2 4 3" xfId="0"/>
    <cellStyle name="표준 183 2 4 4" xfId="0"/>
    <cellStyle name="표준 183 2 4 5" xfId="0"/>
    <cellStyle name="표준 183 2 4 6" xfId="0"/>
    <cellStyle name="표준 183 2 5" xfId="0"/>
    <cellStyle name="표준 183 2 5 2" xfId="0"/>
    <cellStyle name="표준 183 2 5 3" xfId="0"/>
    <cellStyle name="표준 183 2 5 4" xfId="0"/>
    <cellStyle name="표준 183 2 5 5" xfId="0"/>
    <cellStyle name="표준 183 2 5 6" xfId="0"/>
    <cellStyle name="표준 183 2 6" xfId="0"/>
    <cellStyle name="표준 183 2 7" xfId="0"/>
    <cellStyle name="표준 183 2 8" xfId="0"/>
    <cellStyle name="표준 183 2 9" xfId="0"/>
    <cellStyle name="표준 183 2_Sheet2" xfId="0"/>
    <cellStyle name="표준 183 3" xfId="0"/>
    <cellStyle name="표준 183 3 10" xfId="0"/>
    <cellStyle name="표준 183 3 2" xfId="0"/>
    <cellStyle name="표준 183 3 2 2" xfId="0"/>
    <cellStyle name="표준 183 3 2 3" xfId="0"/>
    <cellStyle name="표준 183 3 2 4" xfId="0"/>
    <cellStyle name="표준 183 3 2 5" xfId="0"/>
    <cellStyle name="표준 183 3 2 6" xfId="0"/>
    <cellStyle name="표준 183 3 3" xfId="0"/>
    <cellStyle name="표준 183 3 3 2" xfId="0"/>
    <cellStyle name="표준 183 3 3 3" xfId="0"/>
    <cellStyle name="표준 183 3 3 4" xfId="0"/>
    <cellStyle name="표준 183 3 3 5" xfId="0"/>
    <cellStyle name="표준 183 3 3 6" xfId="0"/>
    <cellStyle name="표준 183 3 4" xfId="0"/>
    <cellStyle name="표준 183 3 4 2" xfId="0"/>
    <cellStyle name="표준 183 3 4 3" xfId="0"/>
    <cellStyle name="표준 183 3 4 4" xfId="0"/>
    <cellStyle name="표준 183 3 4 5" xfId="0"/>
    <cellStyle name="표준 183 3 4 6" xfId="0"/>
    <cellStyle name="표준 183 3 5" xfId="0"/>
    <cellStyle name="표준 183 3 5 2" xfId="0"/>
    <cellStyle name="표준 183 3 5 3" xfId="0"/>
    <cellStyle name="표준 183 3 5 4" xfId="0"/>
    <cellStyle name="표준 183 3 5 5" xfId="0"/>
    <cellStyle name="표준 183 3 5 6" xfId="0"/>
    <cellStyle name="표준 183 3 6" xfId="0"/>
    <cellStyle name="표준 183 3 7" xfId="0"/>
    <cellStyle name="표준 183 3 8" xfId="0"/>
    <cellStyle name="표준 183 3 9" xfId="0"/>
    <cellStyle name="표준 183 3_Sheet2" xfId="0"/>
    <cellStyle name="표준 183 4" xfId="0"/>
    <cellStyle name="표준 183 4 10" xfId="0"/>
    <cellStyle name="표준 183 4 2" xfId="0"/>
    <cellStyle name="표준 183 4 2 2" xfId="0"/>
    <cellStyle name="표준 183 4 2 3" xfId="0"/>
    <cellStyle name="표준 183 4 2 4" xfId="0"/>
    <cellStyle name="표준 183 4 2 5" xfId="0"/>
    <cellStyle name="표준 183 4 2 6" xfId="0"/>
    <cellStyle name="표준 183 4 3" xfId="0"/>
    <cellStyle name="표준 183 4 3 2" xfId="0"/>
    <cellStyle name="표준 183 4 3 3" xfId="0"/>
    <cellStyle name="표준 183 4 3 4" xfId="0"/>
    <cellStyle name="표준 183 4 3 5" xfId="0"/>
    <cellStyle name="표준 183 4 3 6" xfId="0"/>
    <cellStyle name="표준 183 4 4" xfId="0"/>
    <cellStyle name="표준 183 4 4 2" xfId="0"/>
    <cellStyle name="표준 183 4 4 3" xfId="0"/>
    <cellStyle name="표준 183 4 4 4" xfId="0"/>
    <cellStyle name="표준 183 4 4 5" xfId="0"/>
    <cellStyle name="표준 183 4 4 6" xfId="0"/>
    <cellStyle name="표준 183 4 5" xfId="0"/>
    <cellStyle name="표준 183 4 5 2" xfId="0"/>
    <cellStyle name="표준 183 4 5 3" xfId="0"/>
    <cellStyle name="표준 183 4 5 4" xfId="0"/>
    <cellStyle name="표준 183 4 5 5" xfId="0"/>
    <cellStyle name="표준 183 4 5 6" xfId="0"/>
    <cellStyle name="표준 183 4 6" xfId="0"/>
    <cellStyle name="표준 183 4 7" xfId="0"/>
    <cellStyle name="표준 183 4 8" xfId="0"/>
    <cellStyle name="표준 183 4 9" xfId="0"/>
    <cellStyle name="표준 183 4_Sheet2" xfId="0"/>
    <cellStyle name="표준 184" xfId="0"/>
    <cellStyle name="표준 184 2" xfId="0"/>
    <cellStyle name="표준 184 2 10" xfId="0"/>
    <cellStyle name="표준 184 2 2" xfId="0"/>
    <cellStyle name="표준 184 2 2 2" xfId="0"/>
    <cellStyle name="표준 184 2 2 3" xfId="0"/>
    <cellStyle name="표준 184 2 2 4" xfId="0"/>
    <cellStyle name="표준 184 2 2 5" xfId="0"/>
    <cellStyle name="표준 184 2 2 6" xfId="0"/>
    <cellStyle name="표준 184 2 3" xfId="0"/>
    <cellStyle name="표준 184 2 3 2" xfId="0"/>
    <cellStyle name="표준 184 2 3 3" xfId="0"/>
    <cellStyle name="표준 184 2 3 4" xfId="0"/>
    <cellStyle name="표준 184 2 3 5" xfId="0"/>
    <cellStyle name="표준 184 2 3 6" xfId="0"/>
    <cellStyle name="표준 184 2 4" xfId="0"/>
    <cellStyle name="표준 184 2 4 2" xfId="0"/>
    <cellStyle name="표준 184 2 4 3" xfId="0"/>
    <cellStyle name="표준 184 2 4 4" xfId="0"/>
    <cellStyle name="표준 184 2 4 5" xfId="0"/>
    <cellStyle name="표준 184 2 4 6" xfId="0"/>
    <cellStyle name="표준 184 2 5" xfId="0"/>
    <cellStyle name="표준 184 2 5 2" xfId="0"/>
    <cellStyle name="표준 184 2 5 3" xfId="0"/>
    <cellStyle name="표준 184 2 5 4" xfId="0"/>
    <cellStyle name="표준 184 2 5 5" xfId="0"/>
    <cellStyle name="표준 184 2 5 6" xfId="0"/>
    <cellStyle name="표준 184 2 6" xfId="0"/>
    <cellStyle name="표준 184 2 7" xfId="0"/>
    <cellStyle name="표준 184 2 8" xfId="0"/>
    <cellStyle name="표준 184 2 9" xfId="0"/>
    <cellStyle name="표준 184 2_Sheet2" xfId="0"/>
    <cellStyle name="표준 184 3" xfId="0"/>
    <cellStyle name="표준 184 3 10" xfId="0"/>
    <cellStyle name="표준 184 3 2" xfId="0"/>
    <cellStyle name="표준 184 3 2 2" xfId="0"/>
    <cellStyle name="표준 184 3 2 3" xfId="0"/>
    <cellStyle name="표준 184 3 2 4" xfId="0"/>
    <cellStyle name="표준 184 3 2 5" xfId="0"/>
    <cellStyle name="표준 184 3 2 6" xfId="0"/>
    <cellStyle name="표준 184 3 3" xfId="0"/>
    <cellStyle name="표준 184 3 3 2" xfId="0"/>
    <cellStyle name="표준 184 3 3 3" xfId="0"/>
    <cellStyle name="표준 184 3 3 4" xfId="0"/>
    <cellStyle name="표준 184 3 3 5" xfId="0"/>
    <cellStyle name="표준 184 3 3 6" xfId="0"/>
    <cellStyle name="표준 184 3 4" xfId="0"/>
    <cellStyle name="표준 184 3 4 2" xfId="0"/>
    <cellStyle name="표준 184 3 4 3" xfId="0"/>
    <cellStyle name="표준 184 3 4 4" xfId="0"/>
    <cellStyle name="표준 184 3 4 5" xfId="0"/>
    <cellStyle name="표준 184 3 4 6" xfId="0"/>
    <cellStyle name="표준 184 3 5" xfId="0"/>
    <cellStyle name="표준 184 3 5 2" xfId="0"/>
    <cellStyle name="표준 184 3 5 3" xfId="0"/>
    <cellStyle name="표준 184 3 5 4" xfId="0"/>
    <cellStyle name="표준 184 3 5 5" xfId="0"/>
    <cellStyle name="표준 184 3 5 6" xfId="0"/>
    <cellStyle name="표준 184 3 6" xfId="0"/>
    <cellStyle name="표준 184 3 7" xfId="0"/>
    <cellStyle name="표준 184 3 8" xfId="0"/>
    <cellStyle name="표준 184 3 9" xfId="0"/>
    <cellStyle name="표준 184 3_Sheet2" xfId="0"/>
    <cellStyle name="표준 184 4" xfId="0"/>
    <cellStyle name="표준 184 4 10" xfId="0"/>
    <cellStyle name="표준 184 4 2" xfId="0"/>
    <cellStyle name="표준 184 4 2 2" xfId="0"/>
    <cellStyle name="표준 184 4 2 3" xfId="0"/>
    <cellStyle name="표준 184 4 2 4" xfId="0"/>
    <cellStyle name="표준 184 4 2 5" xfId="0"/>
    <cellStyle name="표준 184 4 2 6" xfId="0"/>
    <cellStyle name="표준 184 4 3" xfId="0"/>
    <cellStyle name="표준 184 4 3 2" xfId="0"/>
    <cellStyle name="표준 184 4 3 3" xfId="0"/>
    <cellStyle name="표준 184 4 3 4" xfId="0"/>
    <cellStyle name="표준 184 4 3 5" xfId="0"/>
    <cellStyle name="표준 184 4 3 6" xfId="0"/>
    <cellStyle name="표준 184 4 4" xfId="0"/>
    <cellStyle name="표준 184 4 4 2" xfId="0"/>
    <cellStyle name="표준 184 4 4 3" xfId="0"/>
    <cellStyle name="표준 184 4 4 4" xfId="0"/>
    <cellStyle name="표준 184 4 4 5" xfId="0"/>
    <cellStyle name="표준 184 4 4 6" xfId="0"/>
    <cellStyle name="표준 184 4 5" xfId="0"/>
    <cellStyle name="표준 184 4 5 2" xfId="0"/>
    <cellStyle name="표준 184 4 5 3" xfId="0"/>
    <cellStyle name="표준 184 4 5 4" xfId="0"/>
    <cellStyle name="표준 184 4 5 5" xfId="0"/>
    <cellStyle name="표준 184 4 5 6" xfId="0"/>
    <cellStyle name="표준 184 4 6" xfId="0"/>
    <cellStyle name="표준 184 4 7" xfId="0"/>
    <cellStyle name="표준 184 4 8" xfId="0"/>
    <cellStyle name="표준 184 4 9" xfId="0"/>
    <cellStyle name="표준 184 4_Sheet2" xfId="0"/>
    <cellStyle name="표준 185" xfId="0"/>
    <cellStyle name="표준 185 2" xfId="0"/>
    <cellStyle name="표준 185 2 10" xfId="0"/>
    <cellStyle name="표준 185 2 2" xfId="0"/>
    <cellStyle name="표준 185 2 2 2" xfId="0"/>
    <cellStyle name="표준 185 2 2 3" xfId="0"/>
    <cellStyle name="표준 185 2 2 4" xfId="0"/>
    <cellStyle name="표준 185 2 2 5" xfId="0"/>
    <cellStyle name="표준 185 2 2 6" xfId="0"/>
    <cellStyle name="표준 185 2 3" xfId="0"/>
    <cellStyle name="표준 185 2 3 2" xfId="0"/>
    <cellStyle name="표준 185 2 3 3" xfId="0"/>
    <cellStyle name="표준 185 2 3 4" xfId="0"/>
    <cellStyle name="표준 185 2 3 5" xfId="0"/>
    <cellStyle name="표준 185 2 3 6" xfId="0"/>
    <cellStyle name="표준 185 2 4" xfId="0"/>
    <cellStyle name="표준 185 2 4 2" xfId="0"/>
    <cellStyle name="표준 185 2 4 3" xfId="0"/>
    <cellStyle name="표준 185 2 4 4" xfId="0"/>
    <cellStyle name="표준 185 2 4 5" xfId="0"/>
    <cellStyle name="표준 185 2 4 6" xfId="0"/>
    <cellStyle name="표준 185 2 5" xfId="0"/>
    <cellStyle name="표준 185 2 5 2" xfId="0"/>
    <cellStyle name="표준 185 2 5 3" xfId="0"/>
    <cellStyle name="표준 185 2 5 4" xfId="0"/>
    <cellStyle name="표준 185 2 5 5" xfId="0"/>
    <cellStyle name="표준 185 2 5 6" xfId="0"/>
    <cellStyle name="표준 185 2 6" xfId="0"/>
    <cellStyle name="표준 185 2 7" xfId="0"/>
    <cellStyle name="표준 185 2 8" xfId="0"/>
    <cellStyle name="표준 185 2 9" xfId="0"/>
    <cellStyle name="표준 185 2_Sheet2" xfId="0"/>
    <cellStyle name="표준 185 3" xfId="0"/>
    <cellStyle name="표준 185 3 10" xfId="0"/>
    <cellStyle name="표준 185 3 2" xfId="0"/>
    <cellStyle name="표준 185 3 2 2" xfId="0"/>
    <cellStyle name="표준 185 3 2 3" xfId="0"/>
    <cellStyle name="표준 185 3 2 4" xfId="0"/>
    <cellStyle name="표준 185 3 2 5" xfId="0"/>
    <cellStyle name="표준 185 3 2 6" xfId="0"/>
    <cellStyle name="표준 185 3 3" xfId="0"/>
    <cellStyle name="표준 185 3 3 2" xfId="0"/>
    <cellStyle name="표준 185 3 3 3" xfId="0"/>
    <cellStyle name="표준 185 3 3 4" xfId="0"/>
    <cellStyle name="표준 185 3 3 5" xfId="0"/>
    <cellStyle name="표준 185 3 3 6" xfId="0"/>
    <cellStyle name="표준 185 3 4" xfId="0"/>
    <cellStyle name="표준 185 3 4 2" xfId="0"/>
    <cellStyle name="표준 185 3 4 3" xfId="0"/>
    <cellStyle name="표준 185 3 4 4" xfId="0"/>
    <cellStyle name="표준 185 3 4 5" xfId="0"/>
    <cellStyle name="표준 185 3 4 6" xfId="0"/>
    <cellStyle name="표준 185 3 5" xfId="0"/>
    <cellStyle name="표준 185 3 5 2" xfId="0"/>
    <cellStyle name="표준 185 3 5 3" xfId="0"/>
    <cellStyle name="표준 185 3 5 4" xfId="0"/>
    <cellStyle name="표준 185 3 5 5" xfId="0"/>
    <cellStyle name="표준 185 3 5 6" xfId="0"/>
    <cellStyle name="표준 185 3 6" xfId="0"/>
    <cellStyle name="표준 185 3 7" xfId="0"/>
    <cellStyle name="표준 185 3 8" xfId="0"/>
    <cellStyle name="표준 185 3 9" xfId="0"/>
    <cellStyle name="표준 185 3_Sheet2" xfId="0"/>
    <cellStyle name="표준 185 4" xfId="0"/>
    <cellStyle name="표준 185 4 10" xfId="0"/>
    <cellStyle name="표준 185 4 2" xfId="0"/>
    <cellStyle name="표준 185 4 2 2" xfId="0"/>
    <cellStyle name="표준 185 4 2 3" xfId="0"/>
    <cellStyle name="표준 185 4 2 4" xfId="0"/>
    <cellStyle name="표준 185 4 2 5" xfId="0"/>
    <cellStyle name="표준 185 4 2 6" xfId="0"/>
    <cellStyle name="표준 185 4 3" xfId="0"/>
    <cellStyle name="표준 185 4 3 2" xfId="0"/>
    <cellStyle name="표준 185 4 3 3" xfId="0"/>
    <cellStyle name="표준 185 4 3 4" xfId="0"/>
    <cellStyle name="표준 185 4 3 5" xfId="0"/>
    <cellStyle name="표준 185 4 3 6" xfId="0"/>
    <cellStyle name="표준 185 4 4" xfId="0"/>
    <cellStyle name="표준 185 4 4 2" xfId="0"/>
    <cellStyle name="표준 185 4 4 3" xfId="0"/>
    <cellStyle name="표준 185 4 4 4" xfId="0"/>
    <cellStyle name="표준 185 4 4 5" xfId="0"/>
    <cellStyle name="표준 185 4 4 6" xfId="0"/>
    <cellStyle name="표준 185 4 5" xfId="0"/>
    <cellStyle name="표준 185 4 5 2" xfId="0"/>
    <cellStyle name="표준 185 4 5 3" xfId="0"/>
    <cellStyle name="표준 185 4 5 4" xfId="0"/>
    <cellStyle name="표준 185 4 5 5" xfId="0"/>
    <cellStyle name="표준 185 4 5 6" xfId="0"/>
    <cellStyle name="표준 185 4 6" xfId="0"/>
    <cellStyle name="표준 185 4 7" xfId="0"/>
    <cellStyle name="표준 185 4 8" xfId="0"/>
    <cellStyle name="표준 185 4 9" xfId="0"/>
    <cellStyle name="표준 185 4_Sheet2" xfId="0"/>
    <cellStyle name="표준 186" xfId="0"/>
    <cellStyle name="표준 186 2" xfId="0"/>
    <cellStyle name="표준 186 2 10" xfId="0"/>
    <cellStyle name="표준 186 2 2" xfId="0"/>
    <cellStyle name="표준 186 2 2 2" xfId="0"/>
    <cellStyle name="표준 186 2 2 3" xfId="0"/>
    <cellStyle name="표준 186 2 2 4" xfId="0"/>
    <cellStyle name="표준 186 2 2 5" xfId="0"/>
    <cellStyle name="표준 186 2 2 6" xfId="0"/>
    <cellStyle name="표준 186 2 3" xfId="0"/>
    <cellStyle name="표준 186 2 3 2" xfId="0"/>
    <cellStyle name="표준 186 2 3 3" xfId="0"/>
    <cellStyle name="표준 186 2 3 4" xfId="0"/>
    <cellStyle name="표준 186 2 3 5" xfId="0"/>
    <cellStyle name="표준 186 2 3 6" xfId="0"/>
    <cellStyle name="표준 186 2 4" xfId="0"/>
    <cellStyle name="표준 186 2 4 2" xfId="0"/>
    <cellStyle name="표준 186 2 4 3" xfId="0"/>
    <cellStyle name="표준 186 2 4 4" xfId="0"/>
    <cellStyle name="표준 186 2 4 5" xfId="0"/>
    <cellStyle name="표준 186 2 4 6" xfId="0"/>
    <cellStyle name="표준 186 2 5" xfId="0"/>
    <cellStyle name="표준 186 2 5 2" xfId="0"/>
    <cellStyle name="표준 186 2 5 3" xfId="0"/>
    <cellStyle name="표준 186 2 5 4" xfId="0"/>
    <cellStyle name="표준 186 2 5 5" xfId="0"/>
    <cellStyle name="표준 186 2 5 6" xfId="0"/>
    <cellStyle name="표준 186 2 6" xfId="0"/>
    <cellStyle name="표준 186 2 7" xfId="0"/>
    <cellStyle name="표준 186 2 8" xfId="0"/>
    <cellStyle name="표준 186 2 9" xfId="0"/>
    <cellStyle name="표준 186 2_Sheet2" xfId="0"/>
    <cellStyle name="표준 186 3" xfId="0"/>
    <cellStyle name="표준 186 3 10" xfId="0"/>
    <cellStyle name="표준 186 3 2" xfId="0"/>
    <cellStyle name="표준 186 3 2 2" xfId="0"/>
    <cellStyle name="표준 186 3 2 3" xfId="0"/>
    <cellStyle name="표준 186 3 2 4" xfId="0"/>
    <cellStyle name="표준 186 3 2 5" xfId="0"/>
    <cellStyle name="표준 186 3 2 6" xfId="0"/>
    <cellStyle name="표준 186 3 3" xfId="0"/>
    <cellStyle name="표준 186 3 3 2" xfId="0"/>
    <cellStyle name="표준 186 3 3 3" xfId="0"/>
    <cellStyle name="표준 186 3 3 4" xfId="0"/>
    <cellStyle name="표준 186 3 3 5" xfId="0"/>
    <cellStyle name="표준 186 3 3 6" xfId="0"/>
    <cellStyle name="표준 186 3 4" xfId="0"/>
    <cellStyle name="표준 186 3 4 2" xfId="0"/>
    <cellStyle name="표준 186 3 4 3" xfId="0"/>
    <cellStyle name="표준 186 3 4 4" xfId="0"/>
    <cellStyle name="표준 186 3 4 5" xfId="0"/>
    <cellStyle name="표준 186 3 4 6" xfId="0"/>
    <cellStyle name="표준 186 3 5" xfId="0"/>
    <cellStyle name="표준 186 3 5 2" xfId="0"/>
    <cellStyle name="표준 186 3 5 3" xfId="0"/>
    <cellStyle name="표준 186 3 5 4" xfId="0"/>
    <cellStyle name="표준 186 3 5 5" xfId="0"/>
    <cellStyle name="표준 186 3 5 6" xfId="0"/>
    <cellStyle name="표준 186 3 6" xfId="0"/>
    <cellStyle name="표준 186 3 7" xfId="0"/>
    <cellStyle name="표준 186 3 8" xfId="0"/>
    <cellStyle name="표준 186 3 9" xfId="0"/>
    <cellStyle name="표준 186 3_Sheet2" xfId="0"/>
    <cellStyle name="표준 186 4" xfId="0"/>
    <cellStyle name="표준 186 4 10" xfId="0"/>
    <cellStyle name="표준 186 4 2" xfId="0"/>
    <cellStyle name="표준 186 4 2 2" xfId="0"/>
    <cellStyle name="표준 186 4 2 3" xfId="0"/>
    <cellStyle name="표준 186 4 2 4" xfId="0"/>
    <cellStyle name="표준 186 4 2 5" xfId="0"/>
    <cellStyle name="표준 186 4 2 6" xfId="0"/>
    <cellStyle name="표준 186 4 3" xfId="0"/>
    <cellStyle name="표준 186 4 3 2" xfId="0"/>
    <cellStyle name="표준 186 4 3 3" xfId="0"/>
    <cellStyle name="표준 186 4 3 4" xfId="0"/>
    <cellStyle name="표준 186 4 3 5" xfId="0"/>
    <cellStyle name="표준 186 4 3 6" xfId="0"/>
    <cellStyle name="표준 186 4 4" xfId="0"/>
    <cellStyle name="표준 186 4 4 2" xfId="0"/>
    <cellStyle name="표준 186 4 4 3" xfId="0"/>
    <cellStyle name="표준 186 4 4 4" xfId="0"/>
    <cellStyle name="표준 186 4 4 5" xfId="0"/>
    <cellStyle name="표준 186 4 4 6" xfId="0"/>
    <cellStyle name="표준 186 4 5" xfId="0"/>
    <cellStyle name="표준 186 4 5 2" xfId="0"/>
    <cellStyle name="표준 186 4 5 3" xfId="0"/>
    <cellStyle name="표준 186 4 5 4" xfId="0"/>
    <cellStyle name="표준 186 4 5 5" xfId="0"/>
    <cellStyle name="표준 186 4 5 6" xfId="0"/>
    <cellStyle name="표준 186 4 6" xfId="0"/>
    <cellStyle name="표준 186 4 7" xfId="0"/>
    <cellStyle name="표준 186 4 8" xfId="0"/>
    <cellStyle name="표준 186 4 9" xfId="0"/>
    <cellStyle name="표준 186 4_Sheet2" xfId="0"/>
    <cellStyle name="표준 187" xfId="0"/>
    <cellStyle name="표준 187 2" xfId="0"/>
    <cellStyle name="표준 187 2 10" xfId="0"/>
    <cellStyle name="표준 187 2 2" xfId="0"/>
    <cellStyle name="표준 187 2 2 2" xfId="0"/>
    <cellStyle name="표준 187 2 2 3" xfId="0"/>
    <cellStyle name="표준 187 2 2 4" xfId="0"/>
    <cellStyle name="표준 187 2 2 5" xfId="0"/>
    <cellStyle name="표준 187 2 2 6" xfId="0"/>
    <cellStyle name="표준 187 2 3" xfId="0"/>
    <cellStyle name="표준 187 2 3 2" xfId="0"/>
    <cellStyle name="표준 187 2 3 3" xfId="0"/>
    <cellStyle name="표준 187 2 3 4" xfId="0"/>
    <cellStyle name="표준 187 2 3 5" xfId="0"/>
    <cellStyle name="표준 187 2 3 6" xfId="0"/>
    <cellStyle name="표준 187 2 4" xfId="0"/>
    <cellStyle name="표준 187 2 4 2" xfId="0"/>
    <cellStyle name="표준 187 2 4 3" xfId="0"/>
    <cellStyle name="표준 187 2 4 4" xfId="0"/>
    <cellStyle name="표준 187 2 4 5" xfId="0"/>
    <cellStyle name="표준 187 2 4 6" xfId="0"/>
    <cellStyle name="표준 187 2 5" xfId="0"/>
    <cellStyle name="표준 187 2 5 2" xfId="0"/>
    <cellStyle name="표준 187 2 5 3" xfId="0"/>
    <cellStyle name="표준 187 2 5 4" xfId="0"/>
    <cellStyle name="표준 187 2 5 5" xfId="0"/>
    <cellStyle name="표준 187 2 5 6" xfId="0"/>
    <cellStyle name="표준 187 2 6" xfId="0"/>
    <cellStyle name="표준 187 2 7" xfId="0"/>
    <cellStyle name="표준 187 2 8" xfId="0"/>
    <cellStyle name="표준 187 2 9" xfId="0"/>
    <cellStyle name="표준 187 2_Sheet2" xfId="0"/>
    <cellStyle name="표준 187 3" xfId="0"/>
    <cellStyle name="표준 187 3 10" xfId="0"/>
    <cellStyle name="표준 187 3 2" xfId="0"/>
    <cellStyle name="표준 187 3 2 2" xfId="0"/>
    <cellStyle name="표준 187 3 2 3" xfId="0"/>
    <cellStyle name="표준 187 3 2 4" xfId="0"/>
    <cellStyle name="표준 187 3 2 5" xfId="0"/>
    <cellStyle name="표준 187 3 2 6" xfId="0"/>
    <cellStyle name="표준 187 3 3" xfId="0"/>
    <cellStyle name="표준 187 3 3 2" xfId="0"/>
    <cellStyle name="표준 187 3 3 3" xfId="0"/>
    <cellStyle name="표준 187 3 3 4" xfId="0"/>
    <cellStyle name="표준 187 3 3 5" xfId="0"/>
    <cellStyle name="표준 187 3 3 6" xfId="0"/>
    <cellStyle name="표준 187 3 4" xfId="0"/>
    <cellStyle name="표준 187 3 4 2" xfId="0"/>
    <cellStyle name="표준 187 3 4 3" xfId="0"/>
    <cellStyle name="표준 187 3 4 4" xfId="0"/>
    <cellStyle name="표준 187 3 4 5" xfId="0"/>
    <cellStyle name="표준 187 3 4 6" xfId="0"/>
    <cellStyle name="표준 187 3 5" xfId="0"/>
    <cellStyle name="표준 187 3 5 2" xfId="0"/>
    <cellStyle name="표준 187 3 5 3" xfId="0"/>
    <cellStyle name="표준 187 3 5 4" xfId="0"/>
    <cellStyle name="표준 187 3 5 5" xfId="0"/>
    <cellStyle name="표준 187 3 5 6" xfId="0"/>
    <cellStyle name="표준 187 3 6" xfId="0"/>
    <cellStyle name="표준 187 3 7" xfId="0"/>
    <cellStyle name="표준 187 3 8" xfId="0"/>
    <cellStyle name="표준 187 3 9" xfId="0"/>
    <cellStyle name="표준 187 3_Sheet2" xfId="0"/>
    <cellStyle name="표준 187 4" xfId="0"/>
    <cellStyle name="표준 187 4 10" xfId="0"/>
    <cellStyle name="표준 187 4 2" xfId="0"/>
    <cellStyle name="표준 187 4 2 2" xfId="0"/>
    <cellStyle name="표준 187 4 2 3" xfId="0"/>
    <cellStyle name="표준 187 4 2 4" xfId="0"/>
    <cellStyle name="표준 187 4 2 5" xfId="0"/>
    <cellStyle name="표준 187 4 2 6" xfId="0"/>
    <cellStyle name="표준 187 4 3" xfId="0"/>
    <cellStyle name="표준 187 4 3 2" xfId="0"/>
    <cellStyle name="표준 187 4 3 3" xfId="0"/>
    <cellStyle name="표준 187 4 3 4" xfId="0"/>
    <cellStyle name="표준 187 4 3 5" xfId="0"/>
    <cellStyle name="표준 187 4 3 6" xfId="0"/>
    <cellStyle name="표준 187 4 4" xfId="0"/>
    <cellStyle name="표준 187 4 4 2" xfId="0"/>
    <cellStyle name="표준 187 4 4 3" xfId="0"/>
    <cellStyle name="표준 187 4 4 4" xfId="0"/>
    <cellStyle name="표준 187 4 4 5" xfId="0"/>
    <cellStyle name="표준 187 4 4 6" xfId="0"/>
    <cellStyle name="표준 187 4 5" xfId="0"/>
    <cellStyle name="표준 187 4 5 2" xfId="0"/>
    <cellStyle name="표준 187 4 5 3" xfId="0"/>
    <cellStyle name="표준 187 4 5 4" xfId="0"/>
    <cellStyle name="표준 187 4 5 5" xfId="0"/>
    <cellStyle name="표준 187 4 5 6" xfId="0"/>
    <cellStyle name="표준 187 4 6" xfId="0"/>
    <cellStyle name="표준 187 4 7" xfId="0"/>
    <cellStyle name="표준 187 4 8" xfId="0"/>
    <cellStyle name="표준 187 4 9" xfId="0"/>
    <cellStyle name="표준 187 4_Sheet2" xfId="0"/>
    <cellStyle name="표준 188" xfId="0"/>
    <cellStyle name="표준 188 2" xfId="0"/>
    <cellStyle name="표준 188 2 10" xfId="0"/>
    <cellStyle name="표준 188 2 2" xfId="0"/>
    <cellStyle name="표준 188 2 2 2" xfId="0"/>
    <cellStyle name="표준 188 2 2 3" xfId="0"/>
    <cellStyle name="표준 188 2 2 4" xfId="0"/>
    <cellStyle name="표준 188 2 2 5" xfId="0"/>
    <cellStyle name="표준 188 2 2 6" xfId="0"/>
    <cellStyle name="표준 188 2 3" xfId="0"/>
    <cellStyle name="표준 188 2 3 2" xfId="0"/>
    <cellStyle name="표준 188 2 3 3" xfId="0"/>
    <cellStyle name="표준 188 2 3 4" xfId="0"/>
    <cellStyle name="표준 188 2 3 5" xfId="0"/>
    <cellStyle name="표준 188 2 3 6" xfId="0"/>
    <cellStyle name="표준 188 2 4" xfId="0"/>
    <cellStyle name="표준 188 2 4 2" xfId="0"/>
    <cellStyle name="표준 188 2 4 3" xfId="0"/>
    <cellStyle name="표준 188 2 4 4" xfId="0"/>
    <cellStyle name="표준 188 2 4 5" xfId="0"/>
    <cellStyle name="표준 188 2 4 6" xfId="0"/>
    <cellStyle name="표준 188 2 5" xfId="0"/>
    <cellStyle name="표준 188 2 5 2" xfId="0"/>
    <cellStyle name="표준 188 2 5 3" xfId="0"/>
    <cellStyle name="표준 188 2 5 4" xfId="0"/>
    <cellStyle name="표준 188 2 5 5" xfId="0"/>
    <cellStyle name="표준 188 2 5 6" xfId="0"/>
    <cellStyle name="표준 188 2 6" xfId="0"/>
    <cellStyle name="표준 188 2 7" xfId="0"/>
    <cellStyle name="표준 188 2 8" xfId="0"/>
    <cellStyle name="표준 188 2 9" xfId="0"/>
    <cellStyle name="표준 188 2_Sheet2" xfId="0"/>
    <cellStyle name="표준 188 3" xfId="0"/>
    <cellStyle name="표준 188 3 10" xfId="0"/>
    <cellStyle name="표준 188 3 2" xfId="0"/>
    <cellStyle name="표준 188 3 2 2" xfId="0"/>
    <cellStyle name="표준 188 3 2 3" xfId="0"/>
    <cellStyle name="표준 188 3 2 4" xfId="0"/>
    <cellStyle name="표준 188 3 2 5" xfId="0"/>
    <cellStyle name="표준 188 3 2 6" xfId="0"/>
    <cellStyle name="표준 188 3 3" xfId="0"/>
    <cellStyle name="표준 188 3 3 2" xfId="0"/>
    <cellStyle name="표준 188 3 3 3" xfId="0"/>
    <cellStyle name="표준 188 3 3 4" xfId="0"/>
    <cellStyle name="표준 188 3 3 5" xfId="0"/>
    <cellStyle name="표준 188 3 3 6" xfId="0"/>
    <cellStyle name="표준 188 3 4" xfId="0"/>
    <cellStyle name="표준 188 3 4 2" xfId="0"/>
    <cellStyle name="표준 188 3 4 3" xfId="0"/>
    <cellStyle name="표준 188 3 4 4" xfId="0"/>
    <cellStyle name="표준 188 3 4 5" xfId="0"/>
    <cellStyle name="표준 188 3 4 6" xfId="0"/>
    <cellStyle name="표준 188 3 5" xfId="0"/>
    <cellStyle name="표준 188 3 5 2" xfId="0"/>
    <cellStyle name="표준 188 3 5 3" xfId="0"/>
    <cellStyle name="표준 188 3 5 4" xfId="0"/>
    <cellStyle name="표준 188 3 5 5" xfId="0"/>
    <cellStyle name="표준 188 3 5 6" xfId="0"/>
    <cellStyle name="표준 188 3 6" xfId="0"/>
    <cellStyle name="표준 188 3 7" xfId="0"/>
    <cellStyle name="표준 188 3 8" xfId="0"/>
    <cellStyle name="표준 188 3 9" xfId="0"/>
    <cellStyle name="표준 188 3_Sheet2" xfId="0"/>
    <cellStyle name="표준 188 4" xfId="0"/>
    <cellStyle name="표준 188 4 10" xfId="0"/>
    <cellStyle name="표준 188 4 2" xfId="0"/>
    <cellStyle name="표준 188 4 2 2" xfId="0"/>
    <cellStyle name="표준 188 4 2 3" xfId="0"/>
    <cellStyle name="표준 188 4 2 4" xfId="0"/>
    <cellStyle name="표준 188 4 2 5" xfId="0"/>
    <cellStyle name="표준 188 4 2 6" xfId="0"/>
    <cellStyle name="표준 188 4 3" xfId="0"/>
    <cellStyle name="표준 188 4 3 2" xfId="0"/>
    <cellStyle name="표준 188 4 3 3" xfId="0"/>
    <cellStyle name="표준 188 4 3 4" xfId="0"/>
    <cellStyle name="표준 188 4 3 5" xfId="0"/>
    <cellStyle name="표준 188 4 3 6" xfId="0"/>
    <cellStyle name="표준 188 4 4" xfId="0"/>
    <cellStyle name="표준 188 4 4 2" xfId="0"/>
    <cellStyle name="표준 188 4 4 3" xfId="0"/>
    <cellStyle name="표준 188 4 4 4" xfId="0"/>
    <cellStyle name="표준 188 4 4 5" xfId="0"/>
    <cellStyle name="표준 188 4 4 6" xfId="0"/>
    <cellStyle name="표준 188 4 5" xfId="0"/>
    <cellStyle name="표준 188 4 5 2" xfId="0"/>
    <cellStyle name="표준 188 4 5 3" xfId="0"/>
    <cellStyle name="표준 188 4 5 4" xfId="0"/>
    <cellStyle name="표준 188 4 5 5" xfId="0"/>
    <cellStyle name="표준 188 4 5 6" xfId="0"/>
    <cellStyle name="표준 188 4 6" xfId="0"/>
    <cellStyle name="표준 188 4 7" xfId="0"/>
    <cellStyle name="표준 188 4 8" xfId="0"/>
    <cellStyle name="표준 188 4 9" xfId="0"/>
    <cellStyle name="표준 188 4_Sheet2" xfId="0"/>
    <cellStyle name="표준 189" xfId="0"/>
    <cellStyle name="표준 189 2" xfId="0"/>
    <cellStyle name="표준 189 2 10" xfId="0"/>
    <cellStyle name="표준 189 2 2" xfId="0"/>
    <cellStyle name="표준 189 2 2 2" xfId="0"/>
    <cellStyle name="표준 189 2 2 3" xfId="0"/>
    <cellStyle name="표준 189 2 2 4" xfId="0"/>
    <cellStyle name="표준 189 2 2 5" xfId="0"/>
    <cellStyle name="표준 189 2 2 6" xfId="0"/>
    <cellStyle name="표준 189 2 3" xfId="0"/>
    <cellStyle name="표준 189 2 3 2" xfId="0"/>
    <cellStyle name="표준 189 2 3 3" xfId="0"/>
    <cellStyle name="표준 189 2 3 4" xfId="0"/>
    <cellStyle name="표준 189 2 3 5" xfId="0"/>
    <cellStyle name="표준 189 2 3 6" xfId="0"/>
    <cellStyle name="표준 189 2 4" xfId="0"/>
    <cellStyle name="표준 189 2 4 2" xfId="0"/>
    <cellStyle name="표준 189 2 4 3" xfId="0"/>
    <cellStyle name="표준 189 2 4 4" xfId="0"/>
    <cellStyle name="표준 189 2 4 5" xfId="0"/>
    <cellStyle name="표준 189 2 4 6" xfId="0"/>
    <cellStyle name="표준 189 2 5" xfId="0"/>
    <cellStyle name="표준 189 2 5 2" xfId="0"/>
    <cellStyle name="표준 189 2 5 3" xfId="0"/>
    <cellStyle name="표준 189 2 5 4" xfId="0"/>
    <cellStyle name="표준 189 2 5 5" xfId="0"/>
    <cellStyle name="표준 189 2 5 6" xfId="0"/>
    <cellStyle name="표준 189 2 6" xfId="0"/>
    <cellStyle name="표준 189 2 7" xfId="0"/>
    <cellStyle name="표준 189 2 8" xfId="0"/>
    <cellStyle name="표준 189 2 9" xfId="0"/>
    <cellStyle name="표준 189 2_Sheet2" xfId="0"/>
    <cellStyle name="표준 189 3" xfId="0"/>
    <cellStyle name="표준 189 3 10" xfId="0"/>
    <cellStyle name="표준 189 3 2" xfId="0"/>
    <cellStyle name="표준 189 3 2 2" xfId="0"/>
    <cellStyle name="표준 189 3 2 3" xfId="0"/>
    <cellStyle name="표준 189 3 2 4" xfId="0"/>
    <cellStyle name="표준 189 3 2 5" xfId="0"/>
    <cellStyle name="표준 189 3 2 6" xfId="0"/>
    <cellStyle name="표준 189 3 3" xfId="0"/>
    <cellStyle name="표준 189 3 3 2" xfId="0"/>
    <cellStyle name="표준 189 3 3 3" xfId="0"/>
    <cellStyle name="표준 189 3 3 4" xfId="0"/>
    <cellStyle name="표준 189 3 3 5" xfId="0"/>
    <cellStyle name="표준 189 3 3 6" xfId="0"/>
    <cellStyle name="표준 189 3 4" xfId="0"/>
    <cellStyle name="표준 189 3 4 2" xfId="0"/>
    <cellStyle name="표준 189 3 4 3" xfId="0"/>
    <cellStyle name="표준 189 3 4 4" xfId="0"/>
    <cellStyle name="표준 189 3 4 5" xfId="0"/>
    <cellStyle name="표준 189 3 4 6" xfId="0"/>
    <cellStyle name="표준 189 3 5" xfId="0"/>
    <cellStyle name="표준 189 3 5 2" xfId="0"/>
    <cellStyle name="표준 189 3 5 3" xfId="0"/>
    <cellStyle name="표준 189 3 5 4" xfId="0"/>
    <cellStyle name="표준 189 3 5 5" xfId="0"/>
    <cellStyle name="표준 189 3 5 6" xfId="0"/>
    <cellStyle name="표준 189 3 6" xfId="0"/>
    <cellStyle name="표준 189 3 7" xfId="0"/>
    <cellStyle name="표준 189 3 8" xfId="0"/>
    <cellStyle name="표준 189 3 9" xfId="0"/>
    <cellStyle name="표준 189 3_Sheet2" xfId="0"/>
    <cellStyle name="표준 189 4" xfId="0"/>
    <cellStyle name="표준 189 4 10" xfId="0"/>
    <cellStyle name="표준 189 4 2" xfId="0"/>
    <cellStyle name="표준 189 4 2 2" xfId="0"/>
    <cellStyle name="표준 189 4 2 3" xfId="0"/>
    <cellStyle name="표준 189 4 2 4" xfId="0"/>
    <cellStyle name="표준 189 4 2 5" xfId="0"/>
    <cellStyle name="표준 189 4 2 6" xfId="0"/>
    <cellStyle name="표준 189 4 3" xfId="0"/>
    <cellStyle name="표준 189 4 3 2" xfId="0"/>
    <cellStyle name="표준 189 4 3 3" xfId="0"/>
    <cellStyle name="표준 189 4 3 4" xfId="0"/>
    <cellStyle name="표준 189 4 3 5" xfId="0"/>
    <cellStyle name="표준 189 4 3 6" xfId="0"/>
    <cellStyle name="표준 189 4 4" xfId="0"/>
    <cellStyle name="표준 189 4 4 2" xfId="0"/>
    <cellStyle name="표준 189 4 4 3" xfId="0"/>
    <cellStyle name="표준 189 4 4 4" xfId="0"/>
    <cellStyle name="표준 189 4 4 5" xfId="0"/>
    <cellStyle name="표준 189 4 4 6" xfId="0"/>
    <cellStyle name="표준 189 4 5" xfId="0"/>
    <cellStyle name="표준 189 4 5 2" xfId="0"/>
    <cellStyle name="표준 189 4 5 3" xfId="0"/>
    <cellStyle name="표준 189 4 5 4" xfId="0"/>
    <cellStyle name="표준 189 4 5 5" xfId="0"/>
    <cellStyle name="표준 189 4 5 6" xfId="0"/>
    <cellStyle name="표준 189 4 6" xfId="0"/>
    <cellStyle name="표준 189 4 7" xfId="0"/>
    <cellStyle name="표준 189 4 8" xfId="0"/>
    <cellStyle name="표준 189 4 9" xfId="0"/>
    <cellStyle name="표준 189 4_Sheet2" xfId="0"/>
    <cellStyle name="표준 18_6개년 결산자료(1)" xfId="0"/>
    <cellStyle name="표준 19" xfId="0"/>
    <cellStyle name="표준 19 10" xfId="0"/>
    <cellStyle name="표준 19 10 2" xfId="0"/>
    <cellStyle name="표준 19 11" xfId="0"/>
    <cellStyle name="표준 19 11 2" xfId="0"/>
    <cellStyle name="표준 19 12" xfId="0"/>
    <cellStyle name="표준 19 12 2" xfId="0"/>
    <cellStyle name="표준 19 13" xfId="0"/>
    <cellStyle name="표준 19 13 2" xfId="0"/>
    <cellStyle name="표준 19 14" xfId="0"/>
    <cellStyle name="표준 19 15" xfId="0"/>
    <cellStyle name="표준 19 16" xfId="0"/>
    <cellStyle name="표준 19 17" xfId="0"/>
    <cellStyle name="표준 19 18" xfId="0"/>
    <cellStyle name="표준 19 19" xfId="0"/>
    <cellStyle name="표준 19 2" xfId="0"/>
    <cellStyle name="표준 19 2 10" xfId="0"/>
    <cellStyle name="표준 19 2 11" xfId="0"/>
    <cellStyle name="표준 19 2 12" xfId="0"/>
    <cellStyle name="표준 19 2 2" xfId="0"/>
    <cellStyle name="표준 19 2 2 10" xfId="0"/>
    <cellStyle name="표준 19 2 2 2" xfId="0"/>
    <cellStyle name="표준 19 2 2 2 2" xfId="0"/>
    <cellStyle name="표준 19 2 2 2 2 2" xfId="0"/>
    <cellStyle name="표준 19 2 2 2 2 2 2" xfId="0"/>
    <cellStyle name="표준 19 2 2 2 2 2 2 2" xfId="0"/>
    <cellStyle name="표준 19 2 2 2 2 2 2 3" xfId="0"/>
    <cellStyle name="표준 19 2 2 2 2 2 3" xfId="0"/>
    <cellStyle name="표준 19 2 2 2 2 2 3 2" xfId="0"/>
    <cellStyle name="표준 19 2 2 2 2 2 4" xfId="0"/>
    <cellStyle name="표준 19 2 2 2 2 2 5" xfId="0"/>
    <cellStyle name="표준 19 2 2 2 2 3" xfId="0"/>
    <cellStyle name="표준 19 2 2 2 2 3 2" xfId="0"/>
    <cellStyle name="표준 19 2 2 2 2 3 3" xfId="0"/>
    <cellStyle name="표준 19 2 2 2 2 4" xfId="0"/>
    <cellStyle name="표준 19 2 2 2 2 4 2" xfId="0"/>
    <cellStyle name="표준 19 2 2 2 2 5" xfId="0"/>
    <cellStyle name="표준 19 2 2 2 2 6" xfId="0"/>
    <cellStyle name="표준 19 2 2 2 3" xfId="0"/>
    <cellStyle name="표준 19 2 2 2 3 2" xfId="0"/>
    <cellStyle name="표준 19 2 2 2 3 2 2" xfId="0"/>
    <cellStyle name="표준 19 2 2 2 3 2 3" xfId="0"/>
    <cellStyle name="표준 19 2 2 2 3 3" xfId="0"/>
    <cellStyle name="표준 19 2 2 2 3 3 2" xfId="0"/>
    <cellStyle name="표준 19 2 2 2 3 4" xfId="0"/>
    <cellStyle name="표준 19 2 2 2 3 5" xfId="0"/>
    <cellStyle name="표준 19 2 2 2 4" xfId="0"/>
    <cellStyle name="표준 19 2 2 2 4 2" xfId="0"/>
    <cellStyle name="표준 19 2 2 2 4 3" xfId="0"/>
    <cellStyle name="표준 19 2 2 2 5" xfId="0"/>
    <cellStyle name="표준 19 2 2 2 5 2" xfId="0"/>
    <cellStyle name="표준 19 2 2 2 6" xfId="0"/>
    <cellStyle name="표준 19 2 2 2 7" xfId="0"/>
    <cellStyle name="표준 19 2 2 2 8" xfId="0"/>
    <cellStyle name="표준 19 2 2 3" xfId="0"/>
    <cellStyle name="표준 19 2 2 3 2" xfId="0"/>
    <cellStyle name="표준 19 2 2 3 2 2" xfId="0"/>
    <cellStyle name="표준 19 2 2 3 2 2 2" xfId="0"/>
    <cellStyle name="표준 19 2 2 3 2 2 3" xfId="0"/>
    <cellStyle name="표준 19 2 2 3 2 3" xfId="0"/>
    <cellStyle name="표준 19 2 2 3 2 3 2" xfId="0"/>
    <cellStyle name="표준 19 2 2 3 2 4" xfId="0"/>
    <cellStyle name="표준 19 2 2 3 2 5" xfId="0"/>
    <cellStyle name="표준 19 2 2 3 3" xfId="0"/>
    <cellStyle name="표준 19 2 2 3 3 2" xfId="0"/>
    <cellStyle name="표준 19 2 2 3 3 3" xfId="0"/>
    <cellStyle name="표준 19 2 2 3 4" xfId="0"/>
    <cellStyle name="표준 19 2 2 3 4 2" xfId="0"/>
    <cellStyle name="표준 19 2 2 3 5" xfId="0"/>
    <cellStyle name="표준 19 2 2 3 6" xfId="0"/>
    <cellStyle name="표준 19 2 2 3 7" xfId="0"/>
    <cellStyle name="표준 19 2 2 4" xfId="0"/>
    <cellStyle name="표준 19 2 2 4 2" xfId="0"/>
    <cellStyle name="표준 19 2 2 4 2 2" xfId="0"/>
    <cellStyle name="표준 19 2 2 4 2 3" xfId="0"/>
    <cellStyle name="표준 19 2 2 4 3" xfId="0"/>
    <cellStyle name="표준 19 2 2 4 3 2" xfId="0"/>
    <cellStyle name="표준 19 2 2 4 4" xfId="0"/>
    <cellStyle name="표준 19 2 2 4 5" xfId="0"/>
    <cellStyle name="표준 19 2 2 5" xfId="0"/>
    <cellStyle name="표준 19 2 2 5 2" xfId="0"/>
    <cellStyle name="표준 19 2 2 5 3" xfId="0"/>
    <cellStyle name="표준 19 2 2 5 4" xfId="0"/>
    <cellStyle name="표준 19 2 2 6" xfId="0"/>
    <cellStyle name="표준 19 2 2 6 2" xfId="0"/>
    <cellStyle name="표준 19 2 2 6 3" xfId="0"/>
    <cellStyle name="표준 19 2 2 7" xfId="0"/>
    <cellStyle name="표준 19 2 2 8" xfId="0"/>
    <cellStyle name="표준 19 2 2 9" xfId="0"/>
    <cellStyle name="표준 19 2 3" xfId="0"/>
    <cellStyle name="표준 19 2 3 2" xfId="0"/>
    <cellStyle name="표준 19 2 3 2 2" xfId="0"/>
    <cellStyle name="표준 19 2 3 2 2 2" xfId="0"/>
    <cellStyle name="표준 19 2 3 2 2 2 2" xfId="0"/>
    <cellStyle name="표준 19 2 3 2 2 2 3" xfId="0"/>
    <cellStyle name="표준 19 2 3 2 2 3" xfId="0"/>
    <cellStyle name="표준 19 2 3 2 2 3 2" xfId="0"/>
    <cellStyle name="표준 19 2 3 2 2 4" xfId="0"/>
    <cellStyle name="표준 19 2 3 2 2 5" xfId="0"/>
    <cellStyle name="표준 19 2 3 2 3" xfId="0"/>
    <cellStyle name="표준 19 2 3 2 3 2" xfId="0"/>
    <cellStyle name="표준 19 2 3 2 3 3" xfId="0"/>
    <cellStyle name="표준 19 2 3 2 4" xfId="0"/>
    <cellStyle name="표준 19 2 3 2 4 2" xfId="0"/>
    <cellStyle name="표준 19 2 3 2 5" xfId="0"/>
    <cellStyle name="표준 19 2 3 2 6" xfId="0"/>
    <cellStyle name="표준 19 2 3 3" xfId="0"/>
    <cellStyle name="표준 19 2 3 3 2" xfId="0"/>
    <cellStyle name="표준 19 2 3 3 2 2" xfId="0"/>
    <cellStyle name="표준 19 2 3 3 2 3" xfId="0"/>
    <cellStyle name="표준 19 2 3 3 3" xfId="0"/>
    <cellStyle name="표준 19 2 3 3 3 2" xfId="0"/>
    <cellStyle name="표준 19 2 3 3 4" xfId="0"/>
    <cellStyle name="표준 19 2 3 3 5" xfId="0"/>
    <cellStyle name="표준 19 2 3 4" xfId="0"/>
    <cellStyle name="표준 19 2 3 4 2" xfId="0"/>
    <cellStyle name="표준 19 2 3 4 3" xfId="0"/>
    <cellStyle name="표준 19 2 3 5" xfId="0"/>
    <cellStyle name="표준 19 2 3 5 2" xfId="0"/>
    <cellStyle name="표준 19 2 3 6" xfId="0"/>
    <cellStyle name="표준 19 2 3 7" xfId="0"/>
    <cellStyle name="표준 19 2 4" xfId="0"/>
    <cellStyle name="표준 19 2 4 2" xfId="0"/>
    <cellStyle name="표준 19 2 4 2 2" xfId="0"/>
    <cellStyle name="표준 19 2 4 2 2 2" xfId="0"/>
    <cellStyle name="표준 19 2 4 2 2 3" xfId="0"/>
    <cellStyle name="표준 19 2 4 2 3" xfId="0"/>
    <cellStyle name="표준 19 2 4 2 3 2" xfId="0"/>
    <cellStyle name="표준 19 2 4 2 4" xfId="0"/>
    <cellStyle name="표준 19 2 4 2 5" xfId="0"/>
    <cellStyle name="표준 19 2 4 3" xfId="0"/>
    <cellStyle name="표준 19 2 4 3 2" xfId="0"/>
    <cellStyle name="표준 19 2 4 3 3" xfId="0"/>
    <cellStyle name="표준 19 2 4 4" xfId="0"/>
    <cellStyle name="표준 19 2 4 4 2" xfId="0"/>
    <cellStyle name="표준 19 2 4 5" xfId="0"/>
    <cellStyle name="표준 19 2 4 6" xfId="0"/>
    <cellStyle name="표준 19 2 5" xfId="0"/>
    <cellStyle name="표준 19 2 5 2" xfId="0"/>
    <cellStyle name="표준 19 2 5 2 2" xfId="0"/>
    <cellStyle name="표준 19 2 5 2 3" xfId="0"/>
    <cellStyle name="표준 19 2 5 3" xfId="0"/>
    <cellStyle name="표준 19 2 5 3 2" xfId="0"/>
    <cellStyle name="표준 19 2 5 4" xfId="0"/>
    <cellStyle name="표준 19 2 5 5" xfId="0"/>
    <cellStyle name="표준 19 2 6" xfId="0"/>
    <cellStyle name="표준 19 2 6 2" xfId="0"/>
    <cellStyle name="표준 19 2 6 3" xfId="0"/>
    <cellStyle name="표준 19 2 6 4" xfId="0"/>
    <cellStyle name="표준 19 2 7" xfId="0"/>
    <cellStyle name="표준 19 2 7 2" xfId="0"/>
    <cellStyle name="표준 19 2 7 3" xfId="0"/>
    <cellStyle name="표준 19 2 8" xfId="0"/>
    <cellStyle name="표준 19 2 9" xfId="0"/>
    <cellStyle name="표준 19 20" xfId="0"/>
    <cellStyle name="표준 19 21" xfId="0"/>
    <cellStyle name="표준 19 22" xfId="0"/>
    <cellStyle name="표준 19 23" xfId="0"/>
    <cellStyle name="표준 19 24" xfId="0"/>
    <cellStyle name="표준 19 25" xfId="0"/>
    <cellStyle name="표준 19 26" xfId="0"/>
    <cellStyle name="표준 19 27" xfId="0"/>
    <cellStyle name="표준 19 28" xfId="0"/>
    <cellStyle name="표준 19 3" xfId="0"/>
    <cellStyle name="표준 19 3 10" xfId="0"/>
    <cellStyle name="표준 19 3 11" xfId="0"/>
    <cellStyle name="표준 19 3 2" xfId="0"/>
    <cellStyle name="표준 19 3 2 2" xfId="0"/>
    <cellStyle name="표준 19 3 2 2 2" xfId="0"/>
    <cellStyle name="표준 19 3 2 2 2 2" xfId="0"/>
    <cellStyle name="표준 19 3 2 2 2 2 2" xfId="0"/>
    <cellStyle name="표준 19 3 2 2 2 2 3" xfId="0"/>
    <cellStyle name="표준 19 3 2 2 2 3" xfId="0"/>
    <cellStyle name="표준 19 3 2 2 2 3 2" xfId="0"/>
    <cellStyle name="표준 19 3 2 2 2 4" xfId="0"/>
    <cellStyle name="표준 19 3 2 2 2 5" xfId="0"/>
    <cellStyle name="표준 19 3 2 2 3" xfId="0"/>
    <cellStyle name="표준 19 3 2 2 3 2" xfId="0"/>
    <cellStyle name="표준 19 3 2 2 3 3" xfId="0"/>
    <cellStyle name="표준 19 3 2 2 4" xfId="0"/>
    <cellStyle name="표준 19 3 2 2 4 2" xfId="0"/>
    <cellStyle name="표준 19 3 2 2 5" xfId="0"/>
    <cellStyle name="표준 19 3 2 2 6" xfId="0"/>
    <cellStyle name="표준 19 3 2 3" xfId="0"/>
    <cellStyle name="표준 19 3 2 3 2" xfId="0"/>
    <cellStyle name="표준 19 3 2 3 2 2" xfId="0"/>
    <cellStyle name="표준 19 3 2 3 2 3" xfId="0"/>
    <cellStyle name="표준 19 3 2 3 3" xfId="0"/>
    <cellStyle name="표준 19 3 2 3 3 2" xfId="0"/>
    <cellStyle name="표준 19 3 2 3 4" xfId="0"/>
    <cellStyle name="표준 19 3 2 3 5" xfId="0"/>
    <cellStyle name="표준 19 3 2 4" xfId="0"/>
    <cellStyle name="표준 19 3 2 4 2" xfId="0"/>
    <cellStyle name="표준 19 3 2 4 3" xfId="0"/>
    <cellStyle name="표준 19 3 2 5" xfId="0"/>
    <cellStyle name="표준 19 3 2 5 2" xfId="0"/>
    <cellStyle name="표준 19 3 2 6" xfId="0"/>
    <cellStyle name="표준 19 3 2 7" xfId="0"/>
    <cellStyle name="표준 19 3 2 8" xfId="0"/>
    <cellStyle name="표준 19 3 3" xfId="0"/>
    <cellStyle name="표준 19 3 3 2" xfId="0"/>
    <cellStyle name="표준 19 3 3 2 2" xfId="0"/>
    <cellStyle name="표준 19 3 3 2 2 2" xfId="0"/>
    <cellStyle name="표준 19 3 3 2 2 3" xfId="0"/>
    <cellStyle name="표준 19 3 3 2 3" xfId="0"/>
    <cellStyle name="표준 19 3 3 2 3 2" xfId="0"/>
    <cellStyle name="표준 19 3 3 2 4" xfId="0"/>
    <cellStyle name="표준 19 3 3 2 5" xfId="0"/>
    <cellStyle name="표준 19 3 3 3" xfId="0"/>
    <cellStyle name="표준 19 3 3 3 2" xfId="0"/>
    <cellStyle name="표준 19 3 3 3 3" xfId="0"/>
    <cellStyle name="표준 19 3 3 4" xfId="0"/>
    <cellStyle name="표준 19 3 3 4 2" xfId="0"/>
    <cellStyle name="표준 19 3 3 5" xfId="0"/>
    <cellStyle name="표준 19 3 3 6" xfId="0"/>
    <cellStyle name="표준 19 3 4" xfId="0"/>
    <cellStyle name="표준 19 3 4 2" xfId="0"/>
    <cellStyle name="표준 19 3 4 2 2" xfId="0"/>
    <cellStyle name="표준 19 3 4 2 3" xfId="0"/>
    <cellStyle name="표준 19 3 4 3" xfId="0"/>
    <cellStyle name="표준 19 3 4 3 2" xfId="0"/>
    <cellStyle name="표준 19 3 4 4" xfId="0"/>
    <cellStyle name="표준 19 3 4 5" xfId="0"/>
    <cellStyle name="표준 19 3 5" xfId="0"/>
    <cellStyle name="표준 19 3 5 2" xfId="0"/>
    <cellStyle name="표준 19 3 5 3" xfId="0"/>
    <cellStyle name="표준 19 3 5 4" xfId="0"/>
    <cellStyle name="표준 19 3 6" xfId="0"/>
    <cellStyle name="표준 19 3 6 2" xfId="0"/>
    <cellStyle name="표준 19 3 6 3" xfId="0"/>
    <cellStyle name="표준 19 3 7" xfId="0"/>
    <cellStyle name="표준 19 3 8" xfId="0"/>
    <cellStyle name="표준 19 3 9" xfId="0"/>
    <cellStyle name="표준 19 4" xfId="0"/>
    <cellStyle name="표준 19 4 10" xfId="0"/>
    <cellStyle name="표준 19 4 2" xfId="0"/>
    <cellStyle name="표준 19 4 2 2" xfId="0"/>
    <cellStyle name="표준 19 4 2 2 2" xfId="0"/>
    <cellStyle name="표준 19 4 2 2 2 2" xfId="0"/>
    <cellStyle name="표준 19 4 2 2 2 3" xfId="0"/>
    <cellStyle name="표준 19 4 2 2 3" xfId="0"/>
    <cellStyle name="표준 19 4 2 2 3 2" xfId="0"/>
    <cellStyle name="표준 19 4 2 2 4" xfId="0"/>
    <cellStyle name="표준 19 4 2 2 5" xfId="0"/>
    <cellStyle name="표준 19 4 2 3" xfId="0"/>
    <cellStyle name="표준 19 4 2 3 2" xfId="0"/>
    <cellStyle name="표준 19 4 2 3 3" xfId="0"/>
    <cellStyle name="표준 19 4 2 4" xfId="0"/>
    <cellStyle name="표준 19 4 2 4 2" xfId="0"/>
    <cellStyle name="표준 19 4 2 5" xfId="0"/>
    <cellStyle name="표준 19 4 2 6" xfId="0"/>
    <cellStyle name="표준 19 4 2 7" xfId="0"/>
    <cellStyle name="표준 19 4 3" xfId="0"/>
    <cellStyle name="표준 19 4 3 2" xfId="0"/>
    <cellStyle name="표준 19 4 3 2 2" xfId="0"/>
    <cellStyle name="표준 19 4 3 2 3" xfId="0"/>
    <cellStyle name="표준 19 4 3 3" xfId="0"/>
    <cellStyle name="표준 19 4 3 3 2" xfId="0"/>
    <cellStyle name="표준 19 4 3 4" xfId="0"/>
    <cellStyle name="표준 19 4 3 5" xfId="0"/>
    <cellStyle name="표준 19 4 3 6" xfId="0"/>
    <cellStyle name="표준 19 4 4" xfId="0"/>
    <cellStyle name="표준 19 4 4 2" xfId="0"/>
    <cellStyle name="표준 19 4 4 3" xfId="0"/>
    <cellStyle name="표준 19 4 4 4" xfId="0"/>
    <cellStyle name="표준 19 4 5" xfId="0"/>
    <cellStyle name="표준 19 4 5 2" xfId="0"/>
    <cellStyle name="표준 19 4 5 3" xfId="0"/>
    <cellStyle name="표준 19 4 6" xfId="0"/>
    <cellStyle name="표준 19 4 7" xfId="0"/>
    <cellStyle name="표준 19 4 8" xfId="0"/>
    <cellStyle name="표준 19 4 9" xfId="0"/>
    <cellStyle name="표준 19 5" xfId="0"/>
    <cellStyle name="표준 19 5 2" xfId="0"/>
    <cellStyle name="표준 19 5 2 2" xfId="0"/>
    <cellStyle name="표준 19 5 2 2 2" xfId="0"/>
    <cellStyle name="표준 19 5 2 2 2 2" xfId="0"/>
    <cellStyle name="표준 19 5 2 2 2 3" xfId="0"/>
    <cellStyle name="표준 19 5 2 2 3" xfId="0"/>
    <cellStyle name="표준 19 5 2 2 3 2" xfId="0"/>
    <cellStyle name="표준 19 5 2 2 4" xfId="0"/>
    <cellStyle name="표준 19 5 2 2 5" xfId="0"/>
    <cellStyle name="표준 19 5 2 3" xfId="0"/>
    <cellStyle name="표준 19 5 2 3 2" xfId="0"/>
    <cellStyle name="표준 19 5 2 3 3" xfId="0"/>
    <cellStyle name="표준 19 5 2 4" xfId="0"/>
    <cellStyle name="표준 19 5 2 4 2" xfId="0"/>
    <cellStyle name="표준 19 5 2 5" xfId="0"/>
    <cellStyle name="표준 19 5 2 6" xfId="0"/>
    <cellStyle name="표준 19 5 2 7" xfId="0"/>
    <cellStyle name="표준 19 5 3" xfId="0"/>
    <cellStyle name="표준 19 5 3 2" xfId="0"/>
    <cellStyle name="표준 19 5 3 2 2" xfId="0"/>
    <cellStyle name="표준 19 5 3 2 3" xfId="0"/>
    <cellStyle name="표준 19 5 3 3" xfId="0"/>
    <cellStyle name="표준 19 5 3 3 2" xfId="0"/>
    <cellStyle name="표준 19 5 3 4" xfId="0"/>
    <cellStyle name="표준 19 5 3 5" xfId="0"/>
    <cellStyle name="표준 19 5 4" xfId="0"/>
    <cellStyle name="표준 19 5 4 2" xfId="0"/>
    <cellStyle name="표준 19 5 4 3" xfId="0"/>
    <cellStyle name="표준 19 5 5" xfId="0"/>
    <cellStyle name="표준 19 5 5 2" xfId="0"/>
    <cellStyle name="표준 19 5 6" xfId="0"/>
    <cellStyle name="표준 19 5 7" xfId="0"/>
    <cellStyle name="표준 19 5 8" xfId="0"/>
    <cellStyle name="표준 19 6" xfId="0"/>
    <cellStyle name="표준 19 6 2" xfId="0"/>
    <cellStyle name="표준 19 6 2 2" xfId="0"/>
    <cellStyle name="표준 19 6 2 2 2" xfId="0"/>
    <cellStyle name="표준 19 6 2 2 3" xfId="0"/>
    <cellStyle name="표준 19 6 2 3" xfId="0"/>
    <cellStyle name="표준 19 6 2 3 2" xfId="0"/>
    <cellStyle name="표준 19 6 2 4" xfId="0"/>
    <cellStyle name="표준 19 6 2 5" xfId="0"/>
    <cellStyle name="표준 19 6 2 6" xfId="0"/>
    <cellStyle name="표준 19 6 3" xfId="0"/>
    <cellStyle name="표준 19 6 3 2" xfId="0"/>
    <cellStyle name="표준 19 6 3 3" xfId="0"/>
    <cellStyle name="표준 19 6 4" xfId="0"/>
    <cellStyle name="표준 19 6 4 2" xfId="0"/>
    <cellStyle name="표준 19 6 5" xfId="0"/>
    <cellStyle name="표준 19 6 6" xfId="0"/>
    <cellStyle name="표준 19 6 7" xfId="0"/>
    <cellStyle name="표준 19 7" xfId="0"/>
    <cellStyle name="표준 19 7 2" xfId="0"/>
    <cellStyle name="표준 19 7 2 2" xfId="0"/>
    <cellStyle name="표준 19 7 2 3" xfId="0"/>
    <cellStyle name="표준 19 7 3" xfId="0"/>
    <cellStyle name="표준 19 7 3 2" xfId="0"/>
    <cellStyle name="표준 19 7 4" xfId="0"/>
    <cellStyle name="표준 19 7 5" xfId="0"/>
    <cellStyle name="표준 19 7 6" xfId="0"/>
    <cellStyle name="표준 19 8" xfId="0"/>
    <cellStyle name="표준 19 8 2" xfId="0"/>
    <cellStyle name="표준 19 8 3" xfId="0"/>
    <cellStyle name="표준 19 8 4" xfId="0"/>
    <cellStyle name="표준 19 8 5" xfId="0"/>
    <cellStyle name="표준 19 9" xfId="0"/>
    <cellStyle name="표준 19 9 2" xfId="0"/>
    <cellStyle name="표준 19 9 3" xfId="0"/>
    <cellStyle name="표준 19 9 4" xfId="0"/>
    <cellStyle name="표준 190" xfId="0"/>
    <cellStyle name="표준 190 2" xfId="0"/>
    <cellStyle name="표준 190 2 10" xfId="0"/>
    <cellStyle name="표준 190 2 2" xfId="0"/>
    <cellStyle name="표준 190 2 2 2" xfId="0"/>
    <cellStyle name="표준 190 2 2 3" xfId="0"/>
    <cellStyle name="표준 190 2 2 4" xfId="0"/>
    <cellStyle name="표준 190 2 2 5" xfId="0"/>
    <cellStyle name="표준 190 2 2 6" xfId="0"/>
    <cellStyle name="표준 190 2 3" xfId="0"/>
    <cellStyle name="표준 190 2 3 2" xfId="0"/>
    <cellStyle name="표준 190 2 3 3" xfId="0"/>
    <cellStyle name="표준 190 2 3 4" xfId="0"/>
    <cellStyle name="표준 190 2 3 5" xfId="0"/>
    <cellStyle name="표준 190 2 3 6" xfId="0"/>
    <cellStyle name="표준 190 2 4" xfId="0"/>
    <cellStyle name="표준 190 2 4 2" xfId="0"/>
    <cellStyle name="표준 190 2 4 3" xfId="0"/>
    <cellStyle name="표준 190 2 4 4" xfId="0"/>
    <cellStyle name="표준 190 2 4 5" xfId="0"/>
    <cellStyle name="표준 190 2 4 6" xfId="0"/>
    <cellStyle name="표준 190 2 5" xfId="0"/>
    <cellStyle name="표준 190 2 5 2" xfId="0"/>
    <cellStyle name="표준 190 2 5 3" xfId="0"/>
    <cellStyle name="표준 190 2 5 4" xfId="0"/>
    <cellStyle name="표준 190 2 5 5" xfId="0"/>
    <cellStyle name="표준 190 2 5 6" xfId="0"/>
    <cellStyle name="표준 190 2 6" xfId="0"/>
    <cellStyle name="표준 190 2 7" xfId="0"/>
    <cellStyle name="표준 190 2 8" xfId="0"/>
    <cellStyle name="표준 190 2 9" xfId="0"/>
    <cellStyle name="표준 190 2_Sheet2" xfId="0"/>
    <cellStyle name="표준 190 3" xfId="0"/>
    <cellStyle name="표준 190 3 10" xfId="0"/>
    <cellStyle name="표준 190 3 2" xfId="0"/>
    <cellStyle name="표준 190 3 2 2" xfId="0"/>
    <cellStyle name="표준 190 3 2 3" xfId="0"/>
    <cellStyle name="표준 190 3 2 4" xfId="0"/>
    <cellStyle name="표준 190 3 2 5" xfId="0"/>
    <cellStyle name="표준 190 3 2 6" xfId="0"/>
    <cellStyle name="표준 190 3 3" xfId="0"/>
    <cellStyle name="표준 190 3 3 2" xfId="0"/>
    <cellStyle name="표준 190 3 3 3" xfId="0"/>
    <cellStyle name="표준 190 3 3 4" xfId="0"/>
    <cellStyle name="표준 190 3 3 5" xfId="0"/>
    <cellStyle name="표준 190 3 3 6" xfId="0"/>
    <cellStyle name="표준 190 3 4" xfId="0"/>
    <cellStyle name="표준 190 3 4 2" xfId="0"/>
    <cellStyle name="표준 190 3 4 3" xfId="0"/>
    <cellStyle name="표준 190 3 4 4" xfId="0"/>
    <cellStyle name="표준 190 3 4 5" xfId="0"/>
    <cellStyle name="표준 190 3 4 6" xfId="0"/>
    <cellStyle name="표준 190 3 5" xfId="0"/>
    <cellStyle name="표준 190 3 5 2" xfId="0"/>
    <cellStyle name="표준 190 3 5 3" xfId="0"/>
    <cellStyle name="표준 190 3 5 4" xfId="0"/>
    <cellStyle name="표준 190 3 5 5" xfId="0"/>
    <cellStyle name="표준 190 3 5 6" xfId="0"/>
    <cellStyle name="표준 190 3 6" xfId="0"/>
    <cellStyle name="표준 190 3 7" xfId="0"/>
    <cellStyle name="표준 190 3 8" xfId="0"/>
    <cellStyle name="표준 190 3 9" xfId="0"/>
    <cellStyle name="표준 190 3_Sheet2" xfId="0"/>
    <cellStyle name="표준 190 4" xfId="0"/>
    <cellStyle name="표준 190 4 10" xfId="0"/>
    <cellStyle name="표준 190 4 2" xfId="0"/>
    <cellStyle name="표준 190 4 2 2" xfId="0"/>
    <cellStyle name="표준 190 4 2 3" xfId="0"/>
    <cellStyle name="표준 190 4 2 4" xfId="0"/>
    <cellStyle name="표준 190 4 2 5" xfId="0"/>
    <cellStyle name="표준 190 4 2 6" xfId="0"/>
    <cellStyle name="표준 190 4 3" xfId="0"/>
    <cellStyle name="표준 190 4 3 2" xfId="0"/>
    <cellStyle name="표준 190 4 3 3" xfId="0"/>
    <cellStyle name="표준 190 4 3 4" xfId="0"/>
    <cellStyle name="표준 190 4 3 5" xfId="0"/>
    <cellStyle name="표준 190 4 3 6" xfId="0"/>
    <cellStyle name="표준 190 4 4" xfId="0"/>
    <cellStyle name="표준 190 4 4 2" xfId="0"/>
    <cellStyle name="표준 190 4 4 3" xfId="0"/>
    <cellStyle name="표준 190 4 4 4" xfId="0"/>
    <cellStyle name="표준 190 4 4 5" xfId="0"/>
    <cellStyle name="표준 190 4 4 6" xfId="0"/>
    <cellStyle name="표준 190 4 5" xfId="0"/>
    <cellStyle name="표준 190 4 5 2" xfId="0"/>
    <cellStyle name="표준 190 4 5 3" xfId="0"/>
    <cellStyle name="표준 190 4 5 4" xfId="0"/>
    <cellStyle name="표준 190 4 5 5" xfId="0"/>
    <cellStyle name="표준 190 4 5 6" xfId="0"/>
    <cellStyle name="표준 190 4 6" xfId="0"/>
    <cellStyle name="표준 190 4 7" xfId="0"/>
    <cellStyle name="표준 190 4 8" xfId="0"/>
    <cellStyle name="표준 190 4 9" xfId="0"/>
    <cellStyle name="표준 190 4_Sheet2" xfId="0"/>
    <cellStyle name="표준 191" xfId="0"/>
    <cellStyle name="표준 191 2" xfId="0"/>
    <cellStyle name="표준 191 2 10" xfId="0"/>
    <cellStyle name="표준 191 2 2" xfId="0"/>
    <cellStyle name="표준 191 2 2 2" xfId="0"/>
    <cellStyle name="표준 191 2 2 3" xfId="0"/>
    <cellStyle name="표준 191 2 2 4" xfId="0"/>
    <cellStyle name="표준 191 2 2 5" xfId="0"/>
    <cellStyle name="표준 191 2 2 6" xfId="0"/>
    <cellStyle name="표준 191 2 3" xfId="0"/>
    <cellStyle name="표준 191 2 3 2" xfId="0"/>
    <cellStyle name="표준 191 2 3 3" xfId="0"/>
    <cellStyle name="표준 191 2 3 4" xfId="0"/>
    <cellStyle name="표준 191 2 3 5" xfId="0"/>
    <cellStyle name="표준 191 2 3 6" xfId="0"/>
    <cellStyle name="표준 191 2 4" xfId="0"/>
    <cellStyle name="표준 191 2 4 2" xfId="0"/>
    <cellStyle name="표준 191 2 4 3" xfId="0"/>
    <cellStyle name="표준 191 2 4 4" xfId="0"/>
    <cellStyle name="표준 191 2 4 5" xfId="0"/>
    <cellStyle name="표준 191 2 4 6" xfId="0"/>
    <cellStyle name="표준 191 2 5" xfId="0"/>
    <cellStyle name="표준 191 2 5 2" xfId="0"/>
    <cellStyle name="표준 191 2 5 3" xfId="0"/>
    <cellStyle name="표준 191 2 5 4" xfId="0"/>
    <cellStyle name="표준 191 2 5 5" xfId="0"/>
    <cellStyle name="표준 191 2 5 6" xfId="0"/>
    <cellStyle name="표준 191 2 6" xfId="0"/>
    <cellStyle name="표준 191 2 7" xfId="0"/>
    <cellStyle name="표준 191 2 8" xfId="0"/>
    <cellStyle name="표준 191 2 9" xfId="0"/>
    <cellStyle name="표준 191 2_Sheet2" xfId="0"/>
    <cellStyle name="표준 191 3" xfId="0"/>
    <cellStyle name="표준 191 3 10" xfId="0"/>
    <cellStyle name="표준 191 3 2" xfId="0"/>
    <cellStyle name="표준 191 3 2 2" xfId="0"/>
    <cellStyle name="표준 191 3 2 3" xfId="0"/>
    <cellStyle name="표준 191 3 2 4" xfId="0"/>
    <cellStyle name="표준 191 3 2 5" xfId="0"/>
    <cellStyle name="표준 191 3 2 6" xfId="0"/>
    <cellStyle name="표준 191 3 3" xfId="0"/>
    <cellStyle name="표준 191 3 3 2" xfId="0"/>
    <cellStyle name="표준 191 3 3 3" xfId="0"/>
    <cellStyle name="표준 191 3 3 4" xfId="0"/>
    <cellStyle name="표준 191 3 3 5" xfId="0"/>
    <cellStyle name="표준 191 3 3 6" xfId="0"/>
    <cellStyle name="표준 191 3 4" xfId="0"/>
    <cellStyle name="표준 191 3 4 2" xfId="0"/>
    <cellStyle name="표준 191 3 4 3" xfId="0"/>
    <cellStyle name="표준 191 3 4 4" xfId="0"/>
    <cellStyle name="표준 191 3 4 5" xfId="0"/>
    <cellStyle name="표준 191 3 4 6" xfId="0"/>
    <cellStyle name="표준 191 3 5" xfId="0"/>
    <cellStyle name="표준 191 3 5 2" xfId="0"/>
    <cellStyle name="표준 191 3 5 3" xfId="0"/>
    <cellStyle name="표준 191 3 5 4" xfId="0"/>
    <cellStyle name="표준 191 3 5 5" xfId="0"/>
    <cellStyle name="표준 191 3 5 6" xfId="0"/>
    <cellStyle name="표준 191 3 6" xfId="0"/>
    <cellStyle name="표준 191 3 7" xfId="0"/>
    <cellStyle name="표준 191 3 8" xfId="0"/>
    <cellStyle name="표준 191 3 9" xfId="0"/>
    <cellStyle name="표준 191 3_Sheet2" xfId="0"/>
    <cellStyle name="표준 191 4" xfId="0"/>
    <cellStyle name="표준 191 4 10" xfId="0"/>
    <cellStyle name="표준 191 4 2" xfId="0"/>
    <cellStyle name="표준 191 4 2 2" xfId="0"/>
    <cellStyle name="표준 191 4 2 3" xfId="0"/>
    <cellStyle name="표준 191 4 2 4" xfId="0"/>
    <cellStyle name="표준 191 4 2 5" xfId="0"/>
    <cellStyle name="표준 191 4 2 6" xfId="0"/>
    <cellStyle name="표준 191 4 3" xfId="0"/>
    <cellStyle name="표준 191 4 3 2" xfId="0"/>
    <cellStyle name="표준 191 4 3 3" xfId="0"/>
    <cellStyle name="표준 191 4 3 4" xfId="0"/>
    <cellStyle name="표준 191 4 3 5" xfId="0"/>
    <cellStyle name="표준 191 4 3 6" xfId="0"/>
    <cellStyle name="표준 191 4 4" xfId="0"/>
    <cellStyle name="표준 191 4 4 2" xfId="0"/>
    <cellStyle name="표준 191 4 4 3" xfId="0"/>
    <cellStyle name="표준 191 4 4 4" xfId="0"/>
    <cellStyle name="표준 191 4 4 5" xfId="0"/>
    <cellStyle name="표준 191 4 4 6" xfId="0"/>
    <cellStyle name="표준 191 4 5" xfId="0"/>
    <cellStyle name="표준 191 4 5 2" xfId="0"/>
    <cellStyle name="표준 191 4 5 3" xfId="0"/>
    <cellStyle name="표준 191 4 5 4" xfId="0"/>
    <cellStyle name="표준 191 4 5 5" xfId="0"/>
    <cellStyle name="표준 191 4 5 6" xfId="0"/>
    <cellStyle name="표준 191 4 6" xfId="0"/>
    <cellStyle name="표준 191 4 7" xfId="0"/>
    <cellStyle name="표준 191 4 8" xfId="0"/>
    <cellStyle name="표준 191 4 9" xfId="0"/>
    <cellStyle name="표준 191 4_Sheet2" xfId="0"/>
    <cellStyle name="표준 192" xfId="0"/>
    <cellStyle name="표준 192 2" xfId="0"/>
    <cellStyle name="표준 192 2 10" xfId="0"/>
    <cellStyle name="표준 192 2 2" xfId="0"/>
    <cellStyle name="표준 192 2 2 2" xfId="0"/>
    <cellStyle name="표준 192 2 2 3" xfId="0"/>
    <cellStyle name="표준 192 2 2 4" xfId="0"/>
    <cellStyle name="표준 192 2 2 5" xfId="0"/>
    <cellStyle name="표준 192 2 2 6" xfId="0"/>
    <cellStyle name="표준 192 2 3" xfId="0"/>
    <cellStyle name="표준 192 2 3 2" xfId="0"/>
    <cellStyle name="표준 192 2 3 3" xfId="0"/>
    <cellStyle name="표준 192 2 3 4" xfId="0"/>
    <cellStyle name="표준 192 2 3 5" xfId="0"/>
    <cellStyle name="표준 192 2 3 6" xfId="0"/>
    <cellStyle name="표준 192 2 4" xfId="0"/>
    <cellStyle name="표준 192 2 4 2" xfId="0"/>
    <cellStyle name="표준 192 2 4 3" xfId="0"/>
    <cellStyle name="표준 192 2 4 4" xfId="0"/>
    <cellStyle name="표준 192 2 4 5" xfId="0"/>
    <cellStyle name="표준 192 2 4 6" xfId="0"/>
    <cellStyle name="표준 192 2 5" xfId="0"/>
    <cellStyle name="표준 192 2 5 2" xfId="0"/>
    <cellStyle name="표준 192 2 5 3" xfId="0"/>
    <cellStyle name="표준 192 2 5 4" xfId="0"/>
    <cellStyle name="표준 192 2 5 5" xfId="0"/>
    <cellStyle name="표준 192 2 5 6" xfId="0"/>
    <cellStyle name="표준 192 2 6" xfId="0"/>
    <cellStyle name="표준 192 2 7" xfId="0"/>
    <cellStyle name="표준 192 2 8" xfId="0"/>
    <cellStyle name="표준 192 2 9" xfId="0"/>
    <cellStyle name="표준 192 2_Sheet2" xfId="0"/>
    <cellStyle name="표준 192 3" xfId="0"/>
    <cellStyle name="표준 192 3 10" xfId="0"/>
    <cellStyle name="표준 192 3 2" xfId="0"/>
    <cellStyle name="표준 192 3 2 2" xfId="0"/>
    <cellStyle name="표준 192 3 2 3" xfId="0"/>
    <cellStyle name="표준 192 3 2 4" xfId="0"/>
    <cellStyle name="표준 192 3 2 5" xfId="0"/>
    <cellStyle name="표준 192 3 2 6" xfId="0"/>
    <cellStyle name="표준 192 3 3" xfId="0"/>
    <cellStyle name="표준 192 3 3 2" xfId="0"/>
    <cellStyle name="표준 192 3 3 3" xfId="0"/>
    <cellStyle name="표준 192 3 3 4" xfId="0"/>
    <cellStyle name="표준 192 3 3 5" xfId="0"/>
    <cellStyle name="표준 192 3 3 6" xfId="0"/>
    <cellStyle name="표준 192 3 4" xfId="0"/>
    <cellStyle name="표준 192 3 4 2" xfId="0"/>
    <cellStyle name="표준 192 3 4 3" xfId="0"/>
    <cellStyle name="표준 192 3 4 4" xfId="0"/>
    <cellStyle name="표준 192 3 4 5" xfId="0"/>
    <cellStyle name="표준 192 3 4 6" xfId="0"/>
    <cellStyle name="표준 192 3 5" xfId="0"/>
    <cellStyle name="표준 192 3 5 2" xfId="0"/>
    <cellStyle name="표준 192 3 5 3" xfId="0"/>
    <cellStyle name="표준 192 3 5 4" xfId="0"/>
    <cellStyle name="표준 192 3 5 5" xfId="0"/>
    <cellStyle name="표준 192 3 5 6" xfId="0"/>
    <cellStyle name="표준 192 3 6" xfId="0"/>
    <cellStyle name="표준 192 3 7" xfId="0"/>
    <cellStyle name="표준 192 3 8" xfId="0"/>
    <cellStyle name="표준 192 3 9" xfId="0"/>
    <cellStyle name="표준 192 3_Sheet2" xfId="0"/>
    <cellStyle name="표준 192 4" xfId="0"/>
    <cellStyle name="표준 192 4 10" xfId="0"/>
    <cellStyle name="표준 192 4 2" xfId="0"/>
    <cellStyle name="표준 192 4 2 2" xfId="0"/>
    <cellStyle name="표준 192 4 2 3" xfId="0"/>
    <cellStyle name="표준 192 4 2 4" xfId="0"/>
    <cellStyle name="표준 192 4 2 5" xfId="0"/>
    <cellStyle name="표준 192 4 2 6" xfId="0"/>
    <cellStyle name="표준 192 4 3" xfId="0"/>
    <cellStyle name="표준 192 4 3 2" xfId="0"/>
    <cellStyle name="표준 192 4 3 3" xfId="0"/>
    <cellStyle name="표준 192 4 3 4" xfId="0"/>
    <cellStyle name="표준 192 4 3 5" xfId="0"/>
    <cellStyle name="표준 192 4 3 6" xfId="0"/>
    <cellStyle name="표준 192 4 4" xfId="0"/>
    <cellStyle name="표준 192 4 4 2" xfId="0"/>
    <cellStyle name="표준 192 4 4 3" xfId="0"/>
    <cellStyle name="표준 192 4 4 4" xfId="0"/>
    <cellStyle name="표준 192 4 4 5" xfId="0"/>
    <cellStyle name="표준 192 4 4 6" xfId="0"/>
    <cellStyle name="표준 192 4 5" xfId="0"/>
    <cellStyle name="표준 192 4 5 2" xfId="0"/>
    <cellStyle name="표준 192 4 5 3" xfId="0"/>
    <cellStyle name="표준 192 4 5 4" xfId="0"/>
    <cellStyle name="표준 192 4 5 5" xfId="0"/>
    <cellStyle name="표준 192 4 5 6" xfId="0"/>
    <cellStyle name="표준 192 4 6" xfId="0"/>
    <cellStyle name="표준 192 4 7" xfId="0"/>
    <cellStyle name="표준 192 4 8" xfId="0"/>
    <cellStyle name="표준 192 4 9" xfId="0"/>
    <cellStyle name="표준 192 4_Sheet2" xfId="0"/>
    <cellStyle name="표준 193" xfId="0"/>
    <cellStyle name="표준 193 2" xfId="0"/>
    <cellStyle name="표준 193 2 10" xfId="0"/>
    <cellStyle name="표준 193 2 2" xfId="0"/>
    <cellStyle name="표준 193 2 2 2" xfId="0"/>
    <cellStyle name="표준 193 2 2 3" xfId="0"/>
    <cellStyle name="표준 193 2 2 4" xfId="0"/>
    <cellStyle name="표준 193 2 2 5" xfId="0"/>
    <cellStyle name="표준 193 2 2 6" xfId="0"/>
    <cellStyle name="표준 193 2 3" xfId="0"/>
    <cellStyle name="표준 193 2 3 2" xfId="0"/>
    <cellStyle name="표준 193 2 3 3" xfId="0"/>
    <cellStyle name="표준 193 2 3 4" xfId="0"/>
    <cellStyle name="표준 193 2 3 5" xfId="0"/>
    <cellStyle name="표준 193 2 3 6" xfId="0"/>
    <cellStyle name="표준 193 2 4" xfId="0"/>
    <cellStyle name="표준 193 2 4 2" xfId="0"/>
    <cellStyle name="표준 193 2 4 3" xfId="0"/>
    <cellStyle name="표준 193 2 4 4" xfId="0"/>
    <cellStyle name="표준 193 2 4 5" xfId="0"/>
    <cellStyle name="표준 193 2 4 6" xfId="0"/>
    <cellStyle name="표준 193 2 5" xfId="0"/>
    <cellStyle name="표준 193 2 5 2" xfId="0"/>
    <cellStyle name="표준 193 2 5 3" xfId="0"/>
    <cellStyle name="표준 193 2 5 4" xfId="0"/>
    <cellStyle name="표준 193 2 5 5" xfId="0"/>
    <cellStyle name="표준 193 2 5 6" xfId="0"/>
    <cellStyle name="표준 193 2 6" xfId="0"/>
    <cellStyle name="표준 193 2 7" xfId="0"/>
    <cellStyle name="표준 193 2 8" xfId="0"/>
    <cellStyle name="표준 193 2 9" xfId="0"/>
    <cellStyle name="표준 193 2_Sheet2" xfId="0"/>
    <cellStyle name="표준 193 3" xfId="0"/>
    <cellStyle name="표준 193 3 10" xfId="0"/>
    <cellStyle name="표준 193 3 2" xfId="0"/>
    <cellStyle name="표준 193 3 2 2" xfId="0"/>
    <cellStyle name="표준 193 3 2 3" xfId="0"/>
    <cellStyle name="표준 193 3 2 4" xfId="0"/>
    <cellStyle name="표준 193 3 2 5" xfId="0"/>
    <cellStyle name="표준 193 3 2 6" xfId="0"/>
    <cellStyle name="표준 193 3 3" xfId="0"/>
    <cellStyle name="표준 193 3 3 2" xfId="0"/>
    <cellStyle name="표준 193 3 3 3" xfId="0"/>
    <cellStyle name="표준 193 3 3 4" xfId="0"/>
    <cellStyle name="표준 193 3 3 5" xfId="0"/>
    <cellStyle name="표준 193 3 3 6" xfId="0"/>
    <cellStyle name="표준 193 3 4" xfId="0"/>
    <cellStyle name="표준 193 3 4 2" xfId="0"/>
    <cellStyle name="표준 193 3 4 3" xfId="0"/>
    <cellStyle name="표준 193 3 4 4" xfId="0"/>
    <cellStyle name="표준 193 3 4 5" xfId="0"/>
    <cellStyle name="표준 193 3 4 6" xfId="0"/>
    <cellStyle name="표준 193 3 5" xfId="0"/>
    <cellStyle name="표준 193 3 5 2" xfId="0"/>
    <cellStyle name="표준 193 3 5 3" xfId="0"/>
    <cellStyle name="표준 193 3 5 4" xfId="0"/>
    <cellStyle name="표준 193 3 5 5" xfId="0"/>
    <cellStyle name="표준 193 3 5 6" xfId="0"/>
    <cellStyle name="표준 193 3 6" xfId="0"/>
    <cellStyle name="표준 193 3 7" xfId="0"/>
    <cellStyle name="표준 193 3 8" xfId="0"/>
    <cellStyle name="표준 193 3 9" xfId="0"/>
    <cellStyle name="표준 193 3_Sheet2" xfId="0"/>
    <cellStyle name="표준 193 4" xfId="0"/>
    <cellStyle name="표준 193 4 10" xfId="0"/>
    <cellStyle name="표준 193 4 2" xfId="0"/>
    <cellStyle name="표준 193 4 2 2" xfId="0"/>
    <cellStyle name="표준 193 4 2 3" xfId="0"/>
    <cellStyle name="표준 193 4 2 4" xfId="0"/>
    <cellStyle name="표준 193 4 2 5" xfId="0"/>
    <cellStyle name="표준 193 4 2 6" xfId="0"/>
    <cellStyle name="표준 193 4 3" xfId="0"/>
    <cellStyle name="표준 193 4 3 2" xfId="0"/>
    <cellStyle name="표준 193 4 3 3" xfId="0"/>
    <cellStyle name="표준 193 4 3 4" xfId="0"/>
    <cellStyle name="표준 193 4 3 5" xfId="0"/>
    <cellStyle name="표준 193 4 3 6" xfId="0"/>
    <cellStyle name="표준 193 4 4" xfId="0"/>
    <cellStyle name="표준 193 4 4 2" xfId="0"/>
    <cellStyle name="표준 193 4 4 3" xfId="0"/>
    <cellStyle name="표준 193 4 4 4" xfId="0"/>
    <cellStyle name="표준 193 4 4 5" xfId="0"/>
    <cellStyle name="표준 193 4 4 6" xfId="0"/>
    <cellStyle name="표준 193 4 5" xfId="0"/>
    <cellStyle name="표준 193 4 5 2" xfId="0"/>
    <cellStyle name="표준 193 4 5 3" xfId="0"/>
    <cellStyle name="표준 193 4 5 4" xfId="0"/>
    <cellStyle name="표준 193 4 5 5" xfId="0"/>
    <cellStyle name="표준 193 4 5 6" xfId="0"/>
    <cellStyle name="표준 193 4 6" xfId="0"/>
    <cellStyle name="표준 193 4 7" xfId="0"/>
    <cellStyle name="표준 193 4 8" xfId="0"/>
    <cellStyle name="표준 193 4 9" xfId="0"/>
    <cellStyle name="표준 193 4_Sheet2" xfId="0"/>
    <cellStyle name="표준 194" xfId="0"/>
    <cellStyle name="표준 195" xfId="0"/>
    <cellStyle name="표준 196" xfId="0"/>
    <cellStyle name="표준 197" xfId="0"/>
    <cellStyle name="표준 198" xfId="0"/>
    <cellStyle name="표준 19_6개년 결산자료(1)" xfId="0"/>
    <cellStyle name="표준 2" xfId="0"/>
    <cellStyle name="표준 2 10" xfId="0"/>
    <cellStyle name="표준 2 10 2" xfId="0"/>
    <cellStyle name="표준 2 10 2 2" xfId="0"/>
    <cellStyle name="표준 2 10 2 2 2" xfId="0"/>
    <cellStyle name="표준 2 10 2 3" xfId="0"/>
    <cellStyle name="표준 2 10 2 4" xfId="0"/>
    <cellStyle name="표준 2 10 2 5" xfId="0"/>
    <cellStyle name="표준 2 10 3" xfId="0"/>
    <cellStyle name="표준 2 10 3 2" xfId="0"/>
    <cellStyle name="표준 2 10 3 2 2" xfId="0"/>
    <cellStyle name="표준 2 10 3 3" xfId="0"/>
    <cellStyle name="표준 2 10 3 4" xfId="0"/>
    <cellStyle name="표준 2 10 4" xfId="0"/>
    <cellStyle name="표준 2 10 4 2" xfId="0"/>
    <cellStyle name="표준 2 10 4 3" xfId="0"/>
    <cellStyle name="표준 2 10 5" xfId="0"/>
    <cellStyle name="표준 2 10 5 2" xfId="0"/>
    <cellStyle name="표준 2 10 5 3" xfId="0"/>
    <cellStyle name="표준 2 10 6" xfId="0"/>
    <cellStyle name="표준 2 10 6 2" xfId="0"/>
    <cellStyle name="표준 2 10 7" xfId="0"/>
    <cellStyle name="표준 2 10 8" xfId="0"/>
    <cellStyle name="표준 2 10 9" xfId="0"/>
    <cellStyle name="표준 2 11" xfId="0"/>
    <cellStyle name="표준 2 11 2" xfId="0"/>
    <cellStyle name="표준 2 11 2 2" xfId="0"/>
    <cellStyle name="표준 2 11 2 2 2" xfId="0"/>
    <cellStyle name="표준 2 11 2 3" xfId="0"/>
    <cellStyle name="표준 2 11 2 4" xfId="0"/>
    <cellStyle name="표준 2 11 2 5" xfId="0"/>
    <cellStyle name="표준 2 11 3" xfId="0"/>
    <cellStyle name="표준 2 11 3 2" xfId="0"/>
    <cellStyle name="표준 2 11 3 2 2" xfId="0"/>
    <cellStyle name="표준 2 11 3 3" xfId="0"/>
    <cellStyle name="표준 2 11 3 4" xfId="0"/>
    <cellStyle name="표준 2 11 3 5" xfId="0"/>
    <cellStyle name="표준 2 11 4" xfId="0"/>
    <cellStyle name="표준 2 11 4 2" xfId="0"/>
    <cellStyle name="표준 2 11 4 3" xfId="0"/>
    <cellStyle name="표준 2 11 5" xfId="0"/>
    <cellStyle name="표준 2 11 5 2" xfId="0"/>
    <cellStyle name="표준 2 11 5 3" xfId="0"/>
    <cellStyle name="표준 2 11 6" xfId="0"/>
    <cellStyle name="표준 2 11 6 2" xfId="0"/>
    <cellStyle name="표준 2 11 7" xfId="0"/>
    <cellStyle name="표준 2 11 8" xfId="0"/>
    <cellStyle name="표준 2 11 9" xfId="0"/>
    <cellStyle name="표준 2 12" xfId="0"/>
    <cellStyle name="표준 2 12 2" xfId="0"/>
    <cellStyle name="표준 2 12 2 2" xfId="0"/>
    <cellStyle name="표준 2 12 2 3" xfId="0"/>
    <cellStyle name="표준 2 12 3" xfId="0"/>
    <cellStyle name="표준 2 12 4" xfId="0"/>
    <cellStyle name="표준 2 12 5" xfId="0"/>
    <cellStyle name="표준 2 12 6" xfId="0"/>
    <cellStyle name="표준 2 13" xfId="0"/>
    <cellStyle name="표준 2 13 2" xfId="0"/>
    <cellStyle name="표준 2 13 2 2" xfId="0"/>
    <cellStyle name="표준 2 13 2 3" xfId="0"/>
    <cellStyle name="표준 2 13 3" xfId="0"/>
    <cellStyle name="표준 2 13 3 2" xfId="0"/>
    <cellStyle name="표준 2 13 4" xfId="0"/>
    <cellStyle name="표준 2 13 5" xfId="0"/>
    <cellStyle name="표준 2 13 6" xfId="0"/>
    <cellStyle name="표준 2 14" xfId="0"/>
    <cellStyle name="표준 2 14 2" xfId="0"/>
    <cellStyle name="표준 2 14 2 2" xfId="0"/>
    <cellStyle name="표준 2 14 2 3" xfId="0"/>
    <cellStyle name="표준 2 14 2 4" xfId="0"/>
    <cellStyle name="표준 2 14 3" xfId="0"/>
    <cellStyle name="표준 2 14 3 2" xfId="0"/>
    <cellStyle name="표준 2 14 4" xfId="0"/>
    <cellStyle name="표준 2 14 5" xfId="0"/>
    <cellStyle name="표준 2 14 6" xfId="0"/>
    <cellStyle name="표준 2 15" xfId="0"/>
    <cellStyle name="표준 2 15 2" xfId="0"/>
    <cellStyle name="표준 2 15 2 2" xfId="0"/>
    <cellStyle name="표준 2 15 2 3" xfId="0"/>
    <cellStyle name="표준 2 15 3" xfId="0"/>
    <cellStyle name="표준 2 15 4" xfId="0"/>
    <cellStyle name="표준 2 15 5" xfId="0"/>
    <cellStyle name="표준 2 15 6" xfId="0"/>
    <cellStyle name="표준 2 16" xfId="0"/>
    <cellStyle name="표준 2 16 2" xfId="0"/>
    <cellStyle name="표준 2 16 2 2" xfId="0"/>
    <cellStyle name="표준 2 16 3" xfId="0"/>
    <cellStyle name="표준 2 16 4" xfId="0"/>
    <cellStyle name="표준 2 16 5" xfId="0"/>
    <cellStyle name="표준 2 16 6" xfId="0"/>
    <cellStyle name="표준 2 17" xfId="0"/>
    <cellStyle name="표준 2 17 2" xfId="0"/>
    <cellStyle name="표준 2 17 3" xfId="0"/>
    <cellStyle name="표준 2 18" xfId="0"/>
    <cellStyle name="표준 2 18 2" xfId="0"/>
    <cellStyle name="표준 2 18 3" xfId="0"/>
    <cellStyle name="표준 2 19" xfId="0"/>
    <cellStyle name="표준 2 19 2" xfId="0"/>
    <cellStyle name="표준 2 2" xfId="0"/>
    <cellStyle name="표준 2 2 10" xfId="0"/>
    <cellStyle name="표준 2 2 10 2" xfId="0"/>
    <cellStyle name="표준 2 2 10 2 2" xfId="0"/>
    <cellStyle name="표준 2 2 10 3" xfId="0"/>
    <cellStyle name="표준 2 2 11" xfId="0"/>
    <cellStyle name="표준 2 2 11 2" xfId="0"/>
    <cellStyle name="표준 2 2 11 3" xfId="0"/>
    <cellStyle name="표준 2 2 12" xfId="0"/>
    <cellStyle name="표준 2 2 12 2" xfId="0"/>
    <cellStyle name="표준 2 2 13" xfId="0"/>
    <cellStyle name="표준 2 2 14" xfId="0"/>
    <cellStyle name="표준 2 2 15" xfId="0"/>
    <cellStyle name="표준 2 2 16" xfId="0"/>
    <cellStyle name="표준 2 2 17" xfId="0"/>
    <cellStyle name="표준 2 2 18" xfId="0"/>
    <cellStyle name="표준 2 2 19" xfId="0"/>
    <cellStyle name="표준 2 2 2" xfId="0"/>
    <cellStyle name="표준 2 2 2 2" xfId="0"/>
    <cellStyle name="표준 2 2 2 2 2" xfId="0"/>
    <cellStyle name="표준 2 2 2 3" xfId="0"/>
    <cellStyle name="표준 2 2 2 3 2" xfId="0"/>
    <cellStyle name="표준 2 2 2 4" xfId="0"/>
    <cellStyle name="표준 2 2 2 5" xfId="0"/>
    <cellStyle name="표준 2 2 2 6" xfId="0"/>
    <cellStyle name="표준 2 2 2 7" xfId="0"/>
    <cellStyle name="표준 2 2 20" xfId="0"/>
    <cellStyle name="표준 2 2 21" xfId="0"/>
    <cellStyle name="표준 2 2 22" xfId="0"/>
    <cellStyle name="표준 2 2 23" xfId="0"/>
    <cellStyle name="표준 2 2 24" xfId="0"/>
    <cellStyle name="표준 2 2 25" xfId="0"/>
    <cellStyle name="표준 2 2 26" xfId="0"/>
    <cellStyle name="표준 2 2 27" xfId="0"/>
    <cellStyle name="표준 2 2 28" xfId="0"/>
    <cellStyle name="표준 2 2 3" xfId="0"/>
    <cellStyle name="표준 2 2 3 2" xfId="0"/>
    <cellStyle name="표준 2 2 3 2 2" xfId="0"/>
    <cellStyle name="표준 2 2 3 2 2 2" xfId="0"/>
    <cellStyle name="표준 2 2 3 2 3" xfId="0"/>
    <cellStyle name="표준 2 2 3 2 4" xfId="0"/>
    <cellStyle name="표준 2 2 3 2 5" xfId="0"/>
    <cellStyle name="표준 2 2 3 3" xfId="0"/>
    <cellStyle name="표준 2 2 3 3 2" xfId="0"/>
    <cellStyle name="표준 2 2 3 3 2 2" xfId="0"/>
    <cellStyle name="표준 2 2 3 3 3" xfId="0"/>
    <cellStyle name="표준 2 2 3 3 4" xfId="0"/>
    <cellStyle name="표준 2 2 3 4" xfId="0"/>
    <cellStyle name="표준 2 2 3 4 2" xfId="0"/>
    <cellStyle name="표준 2 2 3 4 3" xfId="0"/>
    <cellStyle name="표준 2 2 3 5" xfId="0"/>
    <cellStyle name="표준 2 2 3 5 2" xfId="0"/>
    <cellStyle name="표준 2 2 3 5 3" xfId="0"/>
    <cellStyle name="표준 2 2 3 6" xfId="0"/>
    <cellStyle name="표준 2 2 3 6 2" xfId="0"/>
    <cellStyle name="표준 2 2 3 7" xfId="0"/>
    <cellStyle name="표준 2 2 3 7 2" xfId="0"/>
    <cellStyle name="표준 2 2 3 8" xfId="0"/>
    <cellStyle name="표준 2 2 4" xfId="0"/>
    <cellStyle name="표준 2 2 4 2" xfId="0"/>
    <cellStyle name="표준 2 2 4 2 2" xfId="0"/>
    <cellStyle name="표준 2 2 4 2 2 2" xfId="0"/>
    <cellStyle name="표준 2 2 4 2 3" xfId="0"/>
    <cellStyle name="표준 2 2 4 2 4" xfId="0"/>
    <cellStyle name="표준 2 2 4 2 5" xfId="0"/>
    <cellStyle name="표준 2 2 4 3" xfId="0"/>
    <cellStyle name="표준 2 2 4 3 2" xfId="0"/>
    <cellStyle name="표준 2 2 4 3 2 2" xfId="0"/>
    <cellStyle name="표준 2 2 4 3 3" xfId="0"/>
    <cellStyle name="표준 2 2 4 3 4" xfId="0"/>
    <cellStyle name="표준 2 2 4 3 5" xfId="0"/>
    <cellStyle name="표준 2 2 4 4" xfId="0"/>
    <cellStyle name="표준 2 2 4 4 2" xfId="0"/>
    <cellStyle name="표준 2 2 4 4 3" xfId="0"/>
    <cellStyle name="표준 2 2 4 5" xfId="0"/>
    <cellStyle name="표준 2 2 4 5 2" xfId="0"/>
    <cellStyle name="표준 2 2 4 5 3" xfId="0"/>
    <cellStyle name="표준 2 2 4 6" xfId="0"/>
    <cellStyle name="표준 2 2 4 6 2" xfId="0"/>
    <cellStyle name="표준 2 2 4 7" xfId="0"/>
    <cellStyle name="표준 2 2 4 7 2" xfId="0"/>
    <cellStyle name="표준 2 2 4 8" xfId="0"/>
    <cellStyle name="표준 2 2 5" xfId="0"/>
    <cellStyle name="표준 2 2 5 2" xfId="0"/>
    <cellStyle name="표준 2 2 5 2 2" xfId="0"/>
    <cellStyle name="표준 2 2 5 2 2 2" xfId="0"/>
    <cellStyle name="표준 2 2 5 2 3" xfId="0"/>
    <cellStyle name="표준 2 2 5 2 4" xfId="0"/>
    <cellStyle name="표준 2 2 5 2 5" xfId="0"/>
    <cellStyle name="표준 2 2 5 3" xfId="0"/>
    <cellStyle name="표준 2 2 5 3 2" xfId="0"/>
    <cellStyle name="표준 2 2 5 3 2 2" xfId="0"/>
    <cellStyle name="표준 2 2 5 3 3" xfId="0"/>
    <cellStyle name="표준 2 2 5 3 4" xfId="0"/>
    <cellStyle name="표준 2 2 5 4" xfId="0"/>
    <cellStyle name="표준 2 2 5 4 2" xfId="0"/>
    <cellStyle name="표준 2 2 5 4 3" xfId="0"/>
    <cellStyle name="표준 2 2 5 5" xfId="0"/>
    <cellStyle name="표준 2 2 5 5 2" xfId="0"/>
    <cellStyle name="표준 2 2 5 5 3" xfId="0"/>
    <cellStyle name="표준 2 2 5 6" xfId="0"/>
    <cellStyle name="표준 2 2 5 6 2" xfId="0"/>
    <cellStyle name="표준 2 2 5 7" xfId="0"/>
    <cellStyle name="표준 2 2 5 8" xfId="0"/>
    <cellStyle name="표준 2 2 5 9" xfId="0"/>
    <cellStyle name="표준 2 2 6" xfId="0"/>
    <cellStyle name="표준 2 2 6 2" xfId="0"/>
    <cellStyle name="표준 2 2 6 2 2" xfId="0"/>
    <cellStyle name="표준 2 2 6 2 3" xfId="0"/>
    <cellStyle name="표준 2 2 6 3" xfId="0"/>
    <cellStyle name="표준 2 2 6 4" xfId="0"/>
    <cellStyle name="표준 2 2 6 5" xfId="0"/>
    <cellStyle name="표준 2 2 6 6" xfId="0"/>
    <cellStyle name="표준 2 2 7" xfId="0"/>
    <cellStyle name="표준 2 2 7 2" xfId="0"/>
    <cellStyle name="표준 2 2 7 2 2" xfId="0"/>
    <cellStyle name="표준 2 2 7 2 3" xfId="0"/>
    <cellStyle name="표준 2 2 7 3" xfId="0"/>
    <cellStyle name="표준 2 2 7 4" xfId="0"/>
    <cellStyle name="표준 2 2 7 5" xfId="0"/>
    <cellStyle name="표준 2 2 8" xfId="0"/>
    <cellStyle name="표준 2 2 8 2" xfId="0"/>
    <cellStyle name="표준 2 2 8 3" xfId="0"/>
    <cellStyle name="표준 2 2 8 4" xfId="0"/>
    <cellStyle name="표준 2 2 9" xfId="0"/>
    <cellStyle name="표준 2 2 9 2" xfId="0"/>
    <cellStyle name="표준 2 2 9 3" xfId="0"/>
    <cellStyle name="표준 2 2 9 4" xfId="0"/>
    <cellStyle name="표준 2 20" xfId="0"/>
    <cellStyle name="표준 2 20 2" xfId="0"/>
    <cellStyle name="표준 2 21" xfId="0"/>
    <cellStyle name="표준 2 21 2" xfId="0"/>
    <cellStyle name="표준 2 22" xfId="0"/>
    <cellStyle name="표준 2 22 2" xfId="0"/>
    <cellStyle name="표준 2 23" xfId="0"/>
    <cellStyle name="표준 2 23 2" xfId="0"/>
    <cellStyle name="표준 2 24" xfId="0"/>
    <cellStyle name="표준 2 24 2" xfId="0"/>
    <cellStyle name="표준 2 25" xfId="0"/>
    <cellStyle name="표준 2 25 2" xfId="0"/>
    <cellStyle name="표준 2 26 2" xfId="0"/>
    <cellStyle name="표준 2 27 2" xfId="0"/>
    <cellStyle name="표준 2 28 2" xfId="0"/>
    <cellStyle name="표준 2 29 2" xfId="0"/>
    <cellStyle name="표준 2 2_※_1011 실질충당금_회계_기존_kpmg기준_12월결산_기존_60_V5.0(최종)" xfId="0"/>
    <cellStyle name="표준 2 3" xfId="0"/>
    <cellStyle name="표준 2 3 10" xfId="0"/>
    <cellStyle name="표준 2 3 11" xfId="0"/>
    <cellStyle name="표준 2 3 12" xfId="0"/>
    <cellStyle name="표준 2 3 13" xfId="0"/>
    <cellStyle name="표준 2 3 14" xfId="0"/>
    <cellStyle name="표준 2 3 15" xfId="0"/>
    <cellStyle name="표준 2 3 2" xfId="0"/>
    <cellStyle name="표준 2 3 2 2" xfId="0"/>
    <cellStyle name="표준 2 3 2 2 2" xfId="0"/>
    <cellStyle name="표준 2 3 2 3" xfId="0"/>
    <cellStyle name="표준 2 3 2 4" xfId="0"/>
    <cellStyle name="표준 2 3 2 5" xfId="0"/>
    <cellStyle name="표준 2 3 2 6" xfId="0"/>
    <cellStyle name="표준 2 3 2 7" xfId="0"/>
    <cellStyle name="표준 2 3 2 8" xfId="0"/>
    <cellStyle name="표준 2 3 3" xfId="0"/>
    <cellStyle name="표준 2 3 3 2" xfId="0"/>
    <cellStyle name="표준 2 3 3 3" xfId="0"/>
    <cellStyle name="표준 2 3 3 4" xfId="0"/>
    <cellStyle name="표준 2 3 3 5" xfId="0"/>
    <cellStyle name="표준 2 3 3 6" xfId="0"/>
    <cellStyle name="표준 2 3 3 7" xfId="0"/>
    <cellStyle name="표준 2 3 4" xfId="0"/>
    <cellStyle name="표준 2 3 4 2" xfId="0"/>
    <cellStyle name="표준 2 3 4 3" xfId="0"/>
    <cellStyle name="표준 2 3 4 4" xfId="0"/>
    <cellStyle name="표준 2 3 4 5" xfId="0"/>
    <cellStyle name="표준 2 3 4 6" xfId="0"/>
    <cellStyle name="표준 2 3 4 7" xfId="0"/>
    <cellStyle name="표준 2 3 5" xfId="0"/>
    <cellStyle name="표준 2 3 5 2" xfId="0"/>
    <cellStyle name="표준 2 3 5 3" xfId="0"/>
    <cellStyle name="표준 2 3 5 4" xfId="0"/>
    <cellStyle name="표준 2 3 5 5" xfId="0"/>
    <cellStyle name="표준 2 3 5 6" xfId="0"/>
    <cellStyle name="표준 2 3 5 7" xfId="0"/>
    <cellStyle name="표준 2 3 6" xfId="0"/>
    <cellStyle name="표준 2 3 7" xfId="0"/>
    <cellStyle name="표준 2 3 8" xfId="0"/>
    <cellStyle name="표준 2 3 9" xfId="0"/>
    <cellStyle name="표준 2 30 2" xfId="0"/>
    <cellStyle name="표준 2 31" xfId="0"/>
    <cellStyle name="표준 2 32" xfId="0"/>
    <cellStyle name="표준 2 33" xfId="0"/>
    <cellStyle name="표준 2 34" xfId="0"/>
    <cellStyle name="표준 2 35" xfId="0"/>
    <cellStyle name="표준 2 36" xfId="0"/>
    <cellStyle name="표준 2 37" xfId="0"/>
    <cellStyle name="표준 2 38" xfId="0"/>
    <cellStyle name="표준 2 39" xfId="0"/>
    <cellStyle name="표준 2 3_Sheet2" xfId="0"/>
    <cellStyle name="표준 2 4" xfId="0"/>
    <cellStyle name="표준 2 4 10" xfId="0"/>
    <cellStyle name="표준 2 4 11" xfId="0"/>
    <cellStyle name="표준 2 4 12" xfId="0"/>
    <cellStyle name="표준 2 4 2" xfId="0"/>
    <cellStyle name="표준 2 4 2 2" xfId="0"/>
    <cellStyle name="표준 2 4 2 3" xfId="0"/>
    <cellStyle name="표준 2 4 2 4" xfId="0"/>
    <cellStyle name="표준 2 4 2 5" xfId="0"/>
    <cellStyle name="표준 2 4 2 6" xfId="0"/>
    <cellStyle name="표준 2 4 2 7" xfId="0"/>
    <cellStyle name="표준 2 4 3" xfId="0"/>
    <cellStyle name="표준 2 4 3 2" xfId="0"/>
    <cellStyle name="표준 2 4 3 3" xfId="0"/>
    <cellStyle name="표준 2 4 3 4" xfId="0"/>
    <cellStyle name="표준 2 4 3 5" xfId="0"/>
    <cellStyle name="표준 2 4 3 6" xfId="0"/>
    <cellStyle name="표준 2 4 3 7" xfId="0"/>
    <cellStyle name="표준 2 4 4" xfId="0"/>
    <cellStyle name="표준 2 4 4 2" xfId="0"/>
    <cellStyle name="표준 2 4 4 3" xfId="0"/>
    <cellStyle name="표준 2 4 4 4" xfId="0"/>
    <cellStyle name="표준 2 4 4 5" xfId="0"/>
    <cellStyle name="표준 2 4 4 6" xfId="0"/>
    <cellStyle name="표준 2 4 4 7" xfId="0"/>
    <cellStyle name="표준 2 4 5" xfId="0"/>
    <cellStyle name="표준 2 4 5 2" xfId="0"/>
    <cellStyle name="표준 2 4 5 3" xfId="0"/>
    <cellStyle name="표준 2 4 5 4" xfId="0"/>
    <cellStyle name="표준 2 4 5 5" xfId="0"/>
    <cellStyle name="표준 2 4 5 6" xfId="0"/>
    <cellStyle name="표준 2 4 6" xfId="0"/>
    <cellStyle name="표준 2 4 7" xfId="0"/>
    <cellStyle name="표준 2 4 8" xfId="0"/>
    <cellStyle name="표준 2 4 9" xfId="0"/>
    <cellStyle name="표준 2 40" xfId="0"/>
    <cellStyle name="표준 2 41" xfId="0"/>
    <cellStyle name="표준 2 42" xfId="0"/>
    <cellStyle name="표준 2 43" xfId="0"/>
    <cellStyle name="표준 2 44" xfId="0"/>
    <cellStyle name="표준 2 45" xfId="0"/>
    <cellStyle name="표준 2 46" xfId="0"/>
    <cellStyle name="표준 2 47" xfId="0"/>
    <cellStyle name="표준 2 48" xfId="0"/>
    <cellStyle name="표준 2 49" xfId="0"/>
    <cellStyle name="표준 2 4_Sheet2" xfId="0"/>
    <cellStyle name="표준 2 5" xfId="0"/>
    <cellStyle name="표준 2 5 10" xfId="0"/>
    <cellStyle name="표준 2 5 11" xfId="0"/>
    <cellStyle name="표준 2 5 12" xfId="0"/>
    <cellStyle name="표준 2 5 13" xfId="0"/>
    <cellStyle name="표준 2 5 2" xfId="0"/>
    <cellStyle name="표준 2 5 2 2" xfId="0"/>
    <cellStyle name="표준 2 5 2 3" xfId="0"/>
    <cellStyle name="표준 2 5 2 4" xfId="0"/>
    <cellStyle name="표준 2 5 2 5" xfId="0"/>
    <cellStyle name="표준 2 5 2 6" xfId="0"/>
    <cellStyle name="표준 2 5 2 7" xfId="0"/>
    <cellStyle name="표준 2 5 3" xfId="0"/>
    <cellStyle name="표준 2 5 3 2" xfId="0"/>
    <cellStyle name="표준 2 5 3 3" xfId="0"/>
    <cellStyle name="표준 2 5 3 4" xfId="0"/>
    <cellStyle name="표준 2 5 3 5" xfId="0"/>
    <cellStyle name="표준 2 5 3 6" xfId="0"/>
    <cellStyle name="표준 2 5 4" xfId="0"/>
    <cellStyle name="표준 2 5 4 2" xfId="0"/>
    <cellStyle name="표준 2 5 4 3" xfId="0"/>
    <cellStyle name="표준 2 5 4 4" xfId="0"/>
    <cellStyle name="표준 2 5 4 5" xfId="0"/>
    <cellStyle name="표준 2 5 4 6" xfId="0"/>
    <cellStyle name="표준 2 5 5" xfId="0"/>
    <cellStyle name="표준 2 5 5 2" xfId="0"/>
    <cellStyle name="표준 2 5 5 3" xfId="0"/>
    <cellStyle name="표준 2 5 5 4" xfId="0"/>
    <cellStyle name="표준 2 5 5 5" xfId="0"/>
    <cellStyle name="표준 2 5 5 6" xfId="0"/>
    <cellStyle name="표준 2 5 6" xfId="0"/>
    <cellStyle name="표준 2 5 7" xfId="0"/>
    <cellStyle name="표준 2 5 8" xfId="0"/>
    <cellStyle name="표준 2 5 9" xfId="0"/>
    <cellStyle name="표준 2 50" xfId="0"/>
    <cellStyle name="표준 2 51" xfId="0"/>
    <cellStyle name="표준 2 52" xfId="0"/>
    <cellStyle name="표준 2 53" xfId="0"/>
    <cellStyle name="표준 2 54" xfId="0"/>
    <cellStyle name="표준 2 55" xfId="0"/>
    <cellStyle name="표준 2 56" xfId="0"/>
    <cellStyle name="표준 2 57" xfId="0"/>
    <cellStyle name="표준 2 58" xfId="0"/>
    <cellStyle name="표준 2 59" xfId="0"/>
    <cellStyle name="표준 2 5_Sheet2" xfId="0"/>
    <cellStyle name="표준 2 6" xfId="0"/>
    <cellStyle name="표준 2 6 10" xfId="0"/>
    <cellStyle name="표준 2 6 11" xfId="0"/>
    <cellStyle name="표준 2 6 12" xfId="0"/>
    <cellStyle name="표준 2 6 2" xfId="0"/>
    <cellStyle name="표준 2 6 2 2" xfId="0"/>
    <cellStyle name="표준 2 6 2 2 2" xfId="0"/>
    <cellStyle name="표준 2 6 2 2 3" xfId="0"/>
    <cellStyle name="표준 2 6 2 3" xfId="0"/>
    <cellStyle name="표준 2 6 2 3 2" xfId="0"/>
    <cellStyle name="표준 2 6 2 4" xfId="0"/>
    <cellStyle name="표준 2 6 2 5" xfId="0"/>
    <cellStyle name="표준 2 6 2 6" xfId="0"/>
    <cellStyle name="표준 2 6 2 7" xfId="0"/>
    <cellStyle name="표준 2 6 2 8" xfId="0"/>
    <cellStyle name="표준 2 6 3" xfId="0"/>
    <cellStyle name="표준 2 6 3 2" xfId="0"/>
    <cellStyle name="표준 2 6 3 2 2" xfId="0"/>
    <cellStyle name="표준 2 6 3 2 3" xfId="0"/>
    <cellStyle name="표준 2 6 3 3" xfId="0"/>
    <cellStyle name="표준 2 6 3 3 2" xfId="0"/>
    <cellStyle name="표준 2 6 3 4" xfId="0"/>
    <cellStyle name="표준 2 6 3 5" xfId="0"/>
    <cellStyle name="표준 2 6 3 6" xfId="0"/>
    <cellStyle name="표준 2 6 3 7" xfId="0"/>
    <cellStyle name="표준 2 6 3 8" xfId="0"/>
    <cellStyle name="표준 2 6 4" xfId="0"/>
    <cellStyle name="표준 2 6 4 2" xfId="0"/>
    <cellStyle name="표준 2 6 4 2 2" xfId="0"/>
    <cellStyle name="표준 2 6 4 3" xfId="0"/>
    <cellStyle name="표준 2 6 4 4" xfId="0"/>
    <cellStyle name="표준 2 6 4 5" xfId="0"/>
    <cellStyle name="표준 2 6 4 6" xfId="0"/>
    <cellStyle name="표준 2 6 4 7" xfId="0"/>
    <cellStyle name="표준 2 6 4 8" xfId="0"/>
    <cellStyle name="표준 2 6 5" xfId="0"/>
    <cellStyle name="표준 2 6 5 2" xfId="0"/>
    <cellStyle name="표준 2 6 5 2 2" xfId="0"/>
    <cellStyle name="표준 2 6 5 3" xfId="0"/>
    <cellStyle name="표준 2 6 5 4" xfId="0"/>
    <cellStyle name="표준 2 6 5 5" xfId="0"/>
    <cellStyle name="표준 2 6 5 6" xfId="0"/>
    <cellStyle name="표준 2 6 5 7" xfId="0"/>
    <cellStyle name="표준 2 6 6" xfId="0"/>
    <cellStyle name="표준 2 6 6 2" xfId="0"/>
    <cellStyle name="표준 2 6 7" xfId="0"/>
    <cellStyle name="표준 2 6 7 2" xfId="0"/>
    <cellStyle name="표준 2 6 8" xfId="0"/>
    <cellStyle name="표준 2 6 9" xfId="0"/>
    <cellStyle name="표준 2 60" xfId="0"/>
    <cellStyle name="표준 2 61" xfId="0"/>
    <cellStyle name="표준 2 6_Sheet2" xfId="0"/>
    <cellStyle name="표준 2 7" xfId="0"/>
    <cellStyle name="표준 2 7 10" xfId="0"/>
    <cellStyle name="표준 2 7 11" xfId="0"/>
    <cellStyle name="표준 2 7 12" xfId="0"/>
    <cellStyle name="표준 2 7 2" xfId="0"/>
    <cellStyle name="표준 2 7 2 2" xfId="0"/>
    <cellStyle name="표준 2 7 2 2 2" xfId="0"/>
    <cellStyle name="표준 2 7 2 2 3" xfId="0"/>
    <cellStyle name="표준 2 7 2 3" xfId="0"/>
    <cellStyle name="표준 2 7 2 3 2" xfId="0"/>
    <cellStyle name="표준 2 7 2 4" xfId="0"/>
    <cellStyle name="표준 2 7 2 5" xfId="0"/>
    <cellStyle name="표준 2 7 2 6" xfId="0"/>
    <cellStyle name="표준 2 7 2 7" xfId="0"/>
    <cellStyle name="표준 2 7 2 8" xfId="0"/>
    <cellStyle name="표준 2 7 3" xfId="0"/>
    <cellStyle name="표준 2 7 3 2" xfId="0"/>
    <cellStyle name="표준 2 7 3 2 2" xfId="0"/>
    <cellStyle name="표준 2 7 3 2 3" xfId="0"/>
    <cellStyle name="표준 2 7 3 3" xfId="0"/>
    <cellStyle name="표준 2 7 3 3 2" xfId="0"/>
    <cellStyle name="표준 2 7 3 4" xfId="0"/>
    <cellStyle name="표준 2 7 3 5" xfId="0"/>
    <cellStyle name="표준 2 7 3 6" xfId="0"/>
    <cellStyle name="표준 2 7 3 7" xfId="0"/>
    <cellStyle name="표준 2 7 4" xfId="0"/>
    <cellStyle name="표준 2 7 4 2" xfId="0"/>
    <cellStyle name="표준 2 7 4 2 2" xfId="0"/>
    <cellStyle name="표준 2 7 4 3" xfId="0"/>
    <cellStyle name="표준 2 7 4 4" xfId="0"/>
    <cellStyle name="표준 2 7 4 5" xfId="0"/>
    <cellStyle name="표준 2 7 4 6" xfId="0"/>
    <cellStyle name="표준 2 7 4 7" xfId="0"/>
    <cellStyle name="표준 2 7 5" xfId="0"/>
    <cellStyle name="표준 2 7 5 2" xfId="0"/>
    <cellStyle name="표준 2 7 5 2 2" xfId="0"/>
    <cellStyle name="표준 2 7 5 3" xfId="0"/>
    <cellStyle name="표준 2 7 5 4" xfId="0"/>
    <cellStyle name="표준 2 7 5 5" xfId="0"/>
    <cellStyle name="표준 2 7 5 6" xfId="0"/>
    <cellStyle name="표준 2 7 5 7" xfId="0"/>
    <cellStyle name="표준 2 7 6" xfId="0"/>
    <cellStyle name="표준 2 7 6 2" xfId="0"/>
    <cellStyle name="표준 2 7 7" xfId="0"/>
    <cellStyle name="표준 2 7 7 2" xfId="0"/>
    <cellStyle name="표준 2 7 8" xfId="0"/>
    <cellStyle name="표준 2 7 9" xfId="0"/>
    <cellStyle name="표준 2 7_Sheet2" xfId="0"/>
    <cellStyle name="표준 2 8" xfId="0"/>
    <cellStyle name="표준 2 8 10" xfId="0"/>
    <cellStyle name="표준 2 8 11" xfId="0"/>
    <cellStyle name="표준 2 8 12" xfId="0"/>
    <cellStyle name="표준 2 8 2" xfId="0"/>
    <cellStyle name="표준 2 8 2 2" xfId="0"/>
    <cellStyle name="표준 2 8 2 2 2" xfId="0"/>
    <cellStyle name="표준 2 8 2 2 3" xfId="0"/>
    <cellStyle name="표준 2 8 2 3" xfId="0"/>
    <cellStyle name="표준 2 8 2 3 2" xfId="0"/>
    <cellStyle name="표준 2 8 2 4" xfId="0"/>
    <cellStyle name="표준 2 8 2 5" xfId="0"/>
    <cellStyle name="표준 2 8 2 6" xfId="0"/>
    <cellStyle name="표준 2 8 2 7" xfId="0"/>
    <cellStyle name="표준 2 8 2 8" xfId="0"/>
    <cellStyle name="표준 2 8 3" xfId="0"/>
    <cellStyle name="표준 2 8 3 2" xfId="0"/>
    <cellStyle name="표준 2 8 3 2 2" xfId="0"/>
    <cellStyle name="표준 2 8 3 2 3" xfId="0"/>
    <cellStyle name="표준 2 8 3 3" xfId="0"/>
    <cellStyle name="표준 2 8 3 3 2" xfId="0"/>
    <cellStyle name="표준 2 8 3 4" xfId="0"/>
    <cellStyle name="표준 2 8 3 5" xfId="0"/>
    <cellStyle name="표준 2 8 3 6" xfId="0"/>
    <cellStyle name="표준 2 8 3 7" xfId="0"/>
    <cellStyle name="표준 2 8 4" xfId="0"/>
    <cellStyle name="표준 2 8 4 2" xfId="0"/>
    <cellStyle name="표준 2 8 4 2 2" xfId="0"/>
    <cellStyle name="표준 2 8 4 3" xfId="0"/>
    <cellStyle name="표준 2 8 4 4" xfId="0"/>
    <cellStyle name="표준 2 8 4 5" xfId="0"/>
    <cellStyle name="표준 2 8 4 6" xfId="0"/>
    <cellStyle name="표준 2 8 4 7" xfId="0"/>
    <cellStyle name="표준 2 8 5" xfId="0"/>
    <cellStyle name="표준 2 8 5 2" xfId="0"/>
    <cellStyle name="표준 2 8 5 2 2" xfId="0"/>
    <cellStyle name="표준 2 8 5 3" xfId="0"/>
    <cellStyle name="표준 2 8 5 4" xfId="0"/>
    <cellStyle name="표준 2 8 5 5" xfId="0"/>
    <cellStyle name="표준 2 8 5 6" xfId="0"/>
    <cellStyle name="표준 2 8 5 7" xfId="0"/>
    <cellStyle name="표준 2 8 6" xfId="0"/>
    <cellStyle name="표준 2 8 6 2" xfId="0"/>
    <cellStyle name="표준 2 8 7" xfId="0"/>
    <cellStyle name="표준 2 8 7 2" xfId="0"/>
    <cellStyle name="표준 2 8 8" xfId="0"/>
    <cellStyle name="표준 2 8 9" xfId="0"/>
    <cellStyle name="표준 2 8_Sheet2" xfId="0"/>
    <cellStyle name="표준 2 9" xfId="0"/>
    <cellStyle name="표준 2 9 10" xfId="0"/>
    <cellStyle name="표준 2 9 11" xfId="0"/>
    <cellStyle name="표준 2 9 12" xfId="0"/>
    <cellStyle name="표준 2 9 2" xfId="0"/>
    <cellStyle name="표준 2 9 2 2" xfId="0"/>
    <cellStyle name="표준 2 9 2 2 2" xfId="0"/>
    <cellStyle name="표준 2 9 2 2 3" xfId="0"/>
    <cellStyle name="표준 2 9 2 3" xfId="0"/>
    <cellStyle name="표준 2 9 2 3 2" xfId="0"/>
    <cellStyle name="표준 2 9 2 4" xfId="0"/>
    <cellStyle name="표준 2 9 2 5" xfId="0"/>
    <cellStyle name="표준 2 9 2 6" xfId="0"/>
    <cellStyle name="표준 2 9 2 7" xfId="0"/>
    <cellStyle name="표준 2 9 2 8" xfId="0"/>
    <cellStyle name="표준 2 9 3" xfId="0"/>
    <cellStyle name="표준 2 9 3 2" xfId="0"/>
    <cellStyle name="표준 2 9 3 2 2" xfId="0"/>
    <cellStyle name="표준 2 9 3 2 3" xfId="0"/>
    <cellStyle name="표준 2 9 3 3" xfId="0"/>
    <cellStyle name="표준 2 9 3 3 2" xfId="0"/>
    <cellStyle name="표준 2 9 3 4" xfId="0"/>
    <cellStyle name="표준 2 9 3 5" xfId="0"/>
    <cellStyle name="표준 2 9 3 6" xfId="0"/>
    <cellStyle name="표준 2 9 3 7" xfId="0"/>
    <cellStyle name="표준 2 9 4" xfId="0"/>
    <cellStyle name="표준 2 9 4 2" xfId="0"/>
    <cellStyle name="표준 2 9 4 2 2" xfId="0"/>
    <cellStyle name="표준 2 9 4 3" xfId="0"/>
    <cellStyle name="표준 2 9 4 4" xfId="0"/>
    <cellStyle name="표준 2 9 4 5" xfId="0"/>
    <cellStyle name="표준 2 9 4 6" xfId="0"/>
    <cellStyle name="표준 2 9 4 7" xfId="0"/>
    <cellStyle name="표준 2 9 5" xfId="0"/>
    <cellStyle name="표준 2 9 5 2" xfId="0"/>
    <cellStyle name="표준 2 9 5 2 2" xfId="0"/>
    <cellStyle name="표준 2 9 5 3" xfId="0"/>
    <cellStyle name="표준 2 9 5 4" xfId="0"/>
    <cellStyle name="표준 2 9 5 5" xfId="0"/>
    <cellStyle name="표준 2 9 5 6" xfId="0"/>
    <cellStyle name="표준 2 9 5 7" xfId="0"/>
    <cellStyle name="표준 2 9 6" xfId="0"/>
    <cellStyle name="표준 2 9 6 2" xfId="0"/>
    <cellStyle name="표준 2 9 7" xfId="0"/>
    <cellStyle name="표준 2 9 7 2" xfId="0"/>
    <cellStyle name="표준 2 9 8" xfId="0"/>
    <cellStyle name="표준 2 9 9" xfId="0"/>
    <cellStyle name="표준 2 9_Sheet2" xfId="0"/>
    <cellStyle name="표준 20" xfId="0"/>
    <cellStyle name="표준 20 10" xfId="0"/>
    <cellStyle name="표준 20 10 2" xfId="0"/>
    <cellStyle name="표준 20 11" xfId="0"/>
    <cellStyle name="표준 20 11 2" xfId="0"/>
    <cellStyle name="표준 20 12" xfId="0"/>
    <cellStyle name="표준 20 12 2" xfId="0"/>
    <cellStyle name="표준 20 13" xfId="0"/>
    <cellStyle name="표준 20 14" xfId="0"/>
    <cellStyle name="표준 20 15" xfId="0"/>
    <cellStyle name="표준 20 16" xfId="0"/>
    <cellStyle name="표준 20 17" xfId="0"/>
    <cellStyle name="표준 20 18" xfId="0"/>
    <cellStyle name="표준 20 19" xfId="0"/>
    <cellStyle name="표준 20 2" xfId="0"/>
    <cellStyle name="표준 20 2 10" xfId="0"/>
    <cellStyle name="표준 20 2 11" xfId="0"/>
    <cellStyle name="표준 20 2 2" xfId="0"/>
    <cellStyle name="표준 20 2 2 10" xfId="0"/>
    <cellStyle name="표준 20 2 2 2" xfId="0"/>
    <cellStyle name="표준 20 2 2 2 2" xfId="0"/>
    <cellStyle name="표준 20 2 2 2 2 2" xfId="0"/>
    <cellStyle name="표준 20 2 2 2 2 2 2" xfId="0"/>
    <cellStyle name="표준 20 2 2 2 2 2 2 2" xfId="0"/>
    <cellStyle name="표준 20 2 2 2 2 2 2 3" xfId="0"/>
    <cellStyle name="표준 20 2 2 2 2 2 3" xfId="0"/>
    <cellStyle name="표준 20 2 2 2 2 2 3 2" xfId="0"/>
    <cellStyle name="표준 20 2 2 2 2 2 4" xfId="0"/>
    <cellStyle name="표준 20 2 2 2 2 2 5" xfId="0"/>
    <cellStyle name="표준 20 2 2 2 2 3" xfId="0"/>
    <cellStyle name="표준 20 2 2 2 2 3 2" xfId="0"/>
    <cellStyle name="표준 20 2 2 2 2 3 3" xfId="0"/>
    <cellStyle name="표준 20 2 2 2 2 4" xfId="0"/>
    <cellStyle name="표준 20 2 2 2 2 4 2" xfId="0"/>
    <cellStyle name="표준 20 2 2 2 2 5" xfId="0"/>
    <cellStyle name="표준 20 2 2 2 2 6" xfId="0"/>
    <cellStyle name="표준 20 2 2 2 3" xfId="0"/>
    <cellStyle name="표준 20 2 2 2 3 2" xfId="0"/>
    <cellStyle name="표준 20 2 2 2 3 2 2" xfId="0"/>
    <cellStyle name="표준 20 2 2 2 3 2 3" xfId="0"/>
    <cellStyle name="표준 20 2 2 2 3 3" xfId="0"/>
    <cellStyle name="표준 20 2 2 2 3 3 2" xfId="0"/>
    <cellStyle name="표준 20 2 2 2 3 4" xfId="0"/>
    <cellStyle name="표준 20 2 2 2 3 5" xfId="0"/>
    <cellStyle name="표준 20 2 2 2 4" xfId="0"/>
    <cellStyle name="표준 20 2 2 2 4 2" xfId="0"/>
    <cellStyle name="표준 20 2 2 2 4 3" xfId="0"/>
    <cellStyle name="표준 20 2 2 2 5" xfId="0"/>
    <cellStyle name="표준 20 2 2 2 5 2" xfId="0"/>
    <cellStyle name="표준 20 2 2 2 6" xfId="0"/>
    <cellStyle name="표준 20 2 2 2 7" xfId="0"/>
    <cellStyle name="표준 20 2 2 2 8" xfId="0"/>
    <cellStyle name="표준 20 2 2 3" xfId="0"/>
    <cellStyle name="표준 20 2 2 3 2" xfId="0"/>
    <cellStyle name="표준 20 2 2 3 2 2" xfId="0"/>
    <cellStyle name="표준 20 2 2 3 2 2 2" xfId="0"/>
    <cellStyle name="표준 20 2 2 3 2 2 3" xfId="0"/>
    <cellStyle name="표준 20 2 2 3 2 3" xfId="0"/>
    <cellStyle name="표준 20 2 2 3 2 3 2" xfId="0"/>
    <cellStyle name="표준 20 2 2 3 2 4" xfId="0"/>
    <cellStyle name="표준 20 2 2 3 2 5" xfId="0"/>
    <cellStyle name="표준 20 2 2 3 3" xfId="0"/>
    <cellStyle name="표준 20 2 2 3 3 2" xfId="0"/>
    <cellStyle name="표준 20 2 2 3 3 3" xfId="0"/>
    <cellStyle name="표준 20 2 2 3 4" xfId="0"/>
    <cellStyle name="표준 20 2 2 3 4 2" xfId="0"/>
    <cellStyle name="표준 20 2 2 3 5" xfId="0"/>
    <cellStyle name="표준 20 2 2 3 6" xfId="0"/>
    <cellStyle name="표준 20 2 2 3 7" xfId="0"/>
    <cellStyle name="표준 20 2 2 4" xfId="0"/>
    <cellStyle name="표준 20 2 2 4 2" xfId="0"/>
    <cellStyle name="표준 20 2 2 4 2 2" xfId="0"/>
    <cellStyle name="표준 20 2 2 4 2 3" xfId="0"/>
    <cellStyle name="표준 20 2 2 4 3" xfId="0"/>
    <cellStyle name="표준 20 2 2 4 3 2" xfId="0"/>
    <cellStyle name="표준 20 2 2 4 4" xfId="0"/>
    <cellStyle name="표준 20 2 2 4 5" xfId="0"/>
    <cellStyle name="표준 20 2 2 5" xfId="0"/>
    <cellStyle name="표준 20 2 2 5 2" xfId="0"/>
    <cellStyle name="표준 20 2 2 5 3" xfId="0"/>
    <cellStyle name="표준 20 2 2 5 4" xfId="0"/>
    <cellStyle name="표준 20 2 2 6" xfId="0"/>
    <cellStyle name="표준 20 2 2 6 2" xfId="0"/>
    <cellStyle name="표준 20 2 2 6 3" xfId="0"/>
    <cellStyle name="표준 20 2 2 7" xfId="0"/>
    <cellStyle name="표준 20 2 2 8" xfId="0"/>
    <cellStyle name="표준 20 2 2 9" xfId="0"/>
    <cellStyle name="표준 20 2 3" xfId="0"/>
    <cellStyle name="표준 20 2 3 2" xfId="0"/>
    <cellStyle name="표준 20 2 3 2 2" xfId="0"/>
    <cellStyle name="표준 20 2 3 2 2 2" xfId="0"/>
    <cellStyle name="표준 20 2 3 2 2 2 2" xfId="0"/>
    <cellStyle name="표준 20 2 3 2 2 2 3" xfId="0"/>
    <cellStyle name="표준 20 2 3 2 2 3" xfId="0"/>
    <cellStyle name="표준 20 2 3 2 2 3 2" xfId="0"/>
    <cellStyle name="표준 20 2 3 2 2 4" xfId="0"/>
    <cellStyle name="표준 20 2 3 2 2 5" xfId="0"/>
    <cellStyle name="표준 20 2 3 2 3" xfId="0"/>
    <cellStyle name="표준 20 2 3 2 3 2" xfId="0"/>
    <cellStyle name="표준 20 2 3 2 3 3" xfId="0"/>
    <cellStyle name="표준 20 2 3 2 4" xfId="0"/>
    <cellStyle name="표준 20 2 3 2 4 2" xfId="0"/>
    <cellStyle name="표준 20 2 3 2 5" xfId="0"/>
    <cellStyle name="표준 20 2 3 2 6" xfId="0"/>
    <cellStyle name="표준 20 2 3 3" xfId="0"/>
    <cellStyle name="표준 20 2 3 3 2" xfId="0"/>
    <cellStyle name="표준 20 2 3 3 2 2" xfId="0"/>
    <cellStyle name="표준 20 2 3 3 2 3" xfId="0"/>
    <cellStyle name="표준 20 2 3 3 3" xfId="0"/>
    <cellStyle name="표준 20 2 3 3 3 2" xfId="0"/>
    <cellStyle name="표준 20 2 3 3 4" xfId="0"/>
    <cellStyle name="표준 20 2 3 3 5" xfId="0"/>
    <cellStyle name="표준 20 2 3 4" xfId="0"/>
    <cellStyle name="표준 20 2 3 4 2" xfId="0"/>
    <cellStyle name="표준 20 2 3 4 3" xfId="0"/>
    <cellStyle name="표준 20 2 3 5" xfId="0"/>
    <cellStyle name="표준 20 2 3 5 2" xfId="0"/>
    <cellStyle name="표준 20 2 3 6" xfId="0"/>
    <cellStyle name="표준 20 2 3 7" xfId="0"/>
    <cellStyle name="표준 20 2 4" xfId="0"/>
    <cellStyle name="표준 20 2 4 2" xfId="0"/>
    <cellStyle name="표준 20 2 4 2 2" xfId="0"/>
    <cellStyle name="표준 20 2 4 2 2 2" xfId="0"/>
    <cellStyle name="표준 20 2 4 2 2 3" xfId="0"/>
    <cellStyle name="표준 20 2 4 2 3" xfId="0"/>
    <cellStyle name="표준 20 2 4 2 3 2" xfId="0"/>
    <cellStyle name="표준 20 2 4 2 4" xfId="0"/>
    <cellStyle name="표준 20 2 4 2 5" xfId="0"/>
    <cellStyle name="표준 20 2 4 3" xfId="0"/>
    <cellStyle name="표준 20 2 4 3 2" xfId="0"/>
    <cellStyle name="표준 20 2 4 3 3" xfId="0"/>
    <cellStyle name="표준 20 2 4 4" xfId="0"/>
    <cellStyle name="표준 20 2 4 4 2" xfId="0"/>
    <cellStyle name="표준 20 2 4 5" xfId="0"/>
    <cellStyle name="표준 20 2 4 6" xfId="0"/>
    <cellStyle name="표준 20 2 5" xfId="0"/>
    <cellStyle name="표준 20 2 5 2" xfId="0"/>
    <cellStyle name="표준 20 2 5 2 2" xfId="0"/>
    <cellStyle name="표준 20 2 5 2 3" xfId="0"/>
    <cellStyle name="표준 20 2 5 3" xfId="0"/>
    <cellStyle name="표준 20 2 5 3 2" xfId="0"/>
    <cellStyle name="표준 20 2 5 4" xfId="0"/>
    <cellStyle name="표준 20 2 5 5" xfId="0"/>
    <cellStyle name="표준 20 2 6" xfId="0"/>
    <cellStyle name="표준 20 2 6 2" xfId="0"/>
    <cellStyle name="표준 20 2 6 3" xfId="0"/>
    <cellStyle name="표준 20 2 6 4" xfId="0"/>
    <cellStyle name="표준 20 2 7" xfId="0"/>
    <cellStyle name="표준 20 2 7 2" xfId="0"/>
    <cellStyle name="표준 20 2 7 3" xfId="0"/>
    <cellStyle name="표준 20 2 8" xfId="0"/>
    <cellStyle name="표준 20 2 9" xfId="0"/>
    <cellStyle name="표준 20 20" xfId="0"/>
    <cellStyle name="표준 20 21" xfId="0"/>
    <cellStyle name="표준 20 22" xfId="0"/>
    <cellStyle name="표준 20 23" xfId="0"/>
    <cellStyle name="표준 20 24" xfId="0"/>
    <cellStyle name="표준 20 25" xfId="0"/>
    <cellStyle name="표준 20 26" xfId="0"/>
    <cellStyle name="표준 20 27" xfId="0"/>
    <cellStyle name="표준 20 28" xfId="0"/>
    <cellStyle name="표준 20 3" xfId="0"/>
    <cellStyle name="표준 20 3 10" xfId="0"/>
    <cellStyle name="표준 20 3 2" xfId="0"/>
    <cellStyle name="표준 20 3 2 2" xfId="0"/>
    <cellStyle name="표준 20 3 2 2 2" xfId="0"/>
    <cellStyle name="표준 20 3 2 2 2 2" xfId="0"/>
    <cellStyle name="표준 20 3 2 2 2 2 2" xfId="0"/>
    <cellStyle name="표준 20 3 2 2 2 2 3" xfId="0"/>
    <cellStyle name="표준 20 3 2 2 2 3" xfId="0"/>
    <cellStyle name="표준 20 3 2 2 2 3 2" xfId="0"/>
    <cellStyle name="표준 20 3 2 2 2 4" xfId="0"/>
    <cellStyle name="표준 20 3 2 2 2 5" xfId="0"/>
    <cellStyle name="표준 20 3 2 2 3" xfId="0"/>
    <cellStyle name="표준 20 3 2 2 3 2" xfId="0"/>
    <cellStyle name="표준 20 3 2 2 3 3" xfId="0"/>
    <cellStyle name="표준 20 3 2 2 4" xfId="0"/>
    <cellStyle name="표준 20 3 2 2 4 2" xfId="0"/>
    <cellStyle name="표준 20 3 2 2 5" xfId="0"/>
    <cellStyle name="표준 20 3 2 2 6" xfId="0"/>
    <cellStyle name="표준 20 3 2 3" xfId="0"/>
    <cellStyle name="표준 20 3 2 3 2" xfId="0"/>
    <cellStyle name="표준 20 3 2 3 2 2" xfId="0"/>
    <cellStyle name="표준 20 3 2 3 2 3" xfId="0"/>
    <cellStyle name="표준 20 3 2 3 3" xfId="0"/>
    <cellStyle name="표준 20 3 2 3 3 2" xfId="0"/>
    <cellStyle name="표준 20 3 2 3 4" xfId="0"/>
    <cellStyle name="표준 20 3 2 3 5" xfId="0"/>
    <cellStyle name="표준 20 3 2 4" xfId="0"/>
    <cellStyle name="표준 20 3 2 4 2" xfId="0"/>
    <cellStyle name="표준 20 3 2 4 3" xfId="0"/>
    <cellStyle name="표준 20 3 2 5" xfId="0"/>
    <cellStyle name="표준 20 3 2 5 2" xfId="0"/>
    <cellStyle name="표준 20 3 2 6" xfId="0"/>
    <cellStyle name="표준 20 3 2 7" xfId="0"/>
    <cellStyle name="표준 20 3 2 8" xfId="0"/>
    <cellStyle name="표준 20 3 3" xfId="0"/>
    <cellStyle name="표준 20 3 3 2" xfId="0"/>
    <cellStyle name="표준 20 3 3 2 2" xfId="0"/>
    <cellStyle name="표준 20 3 3 2 2 2" xfId="0"/>
    <cellStyle name="표준 20 3 3 2 2 3" xfId="0"/>
    <cellStyle name="표준 20 3 3 2 3" xfId="0"/>
    <cellStyle name="표준 20 3 3 2 3 2" xfId="0"/>
    <cellStyle name="표준 20 3 3 2 4" xfId="0"/>
    <cellStyle name="표준 20 3 3 2 5" xfId="0"/>
    <cellStyle name="표준 20 3 3 3" xfId="0"/>
    <cellStyle name="표준 20 3 3 3 2" xfId="0"/>
    <cellStyle name="표준 20 3 3 3 3" xfId="0"/>
    <cellStyle name="표준 20 3 3 4" xfId="0"/>
    <cellStyle name="표준 20 3 3 4 2" xfId="0"/>
    <cellStyle name="표준 20 3 3 5" xfId="0"/>
    <cellStyle name="표준 20 3 3 6" xfId="0"/>
    <cellStyle name="표준 20 3 4" xfId="0"/>
    <cellStyle name="표준 20 3 4 2" xfId="0"/>
    <cellStyle name="표준 20 3 4 2 2" xfId="0"/>
    <cellStyle name="표준 20 3 4 2 3" xfId="0"/>
    <cellStyle name="표준 20 3 4 3" xfId="0"/>
    <cellStyle name="표준 20 3 4 3 2" xfId="0"/>
    <cellStyle name="표준 20 3 4 4" xfId="0"/>
    <cellStyle name="표준 20 3 4 5" xfId="0"/>
    <cellStyle name="표준 20 3 5" xfId="0"/>
    <cellStyle name="표준 20 3 5 2" xfId="0"/>
    <cellStyle name="표준 20 3 5 3" xfId="0"/>
    <cellStyle name="표준 20 3 5 4" xfId="0"/>
    <cellStyle name="표준 20 3 6" xfId="0"/>
    <cellStyle name="표준 20 3 6 2" xfId="0"/>
    <cellStyle name="표준 20 3 6 3" xfId="0"/>
    <cellStyle name="표준 20 3 7" xfId="0"/>
    <cellStyle name="표준 20 3 8" xfId="0"/>
    <cellStyle name="표준 20 3 9" xfId="0"/>
    <cellStyle name="표준 20 4" xfId="0"/>
    <cellStyle name="표준 20 4 2" xfId="0"/>
    <cellStyle name="표준 20 4 2 2" xfId="0"/>
    <cellStyle name="표준 20 4 2 2 2" xfId="0"/>
    <cellStyle name="표준 20 4 2 2 2 2" xfId="0"/>
    <cellStyle name="표준 20 4 2 2 2 3" xfId="0"/>
    <cellStyle name="표준 20 4 2 2 3" xfId="0"/>
    <cellStyle name="표준 20 4 2 2 3 2" xfId="0"/>
    <cellStyle name="표준 20 4 2 2 4" xfId="0"/>
    <cellStyle name="표준 20 4 2 2 5" xfId="0"/>
    <cellStyle name="표준 20 4 2 3" xfId="0"/>
    <cellStyle name="표준 20 4 2 3 2" xfId="0"/>
    <cellStyle name="표준 20 4 2 3 3" xfId="0"/>
    <cellStyle name="표준 20 4 2 4" xfId="0"/>
    <cellStyle name="표준 20 4 2 4 2" xfId="0"/>
    <cellStyle name="표준 20 4 2 5" xfId="0"/>
    <cellStyle name="표준 20 4 2 6" xfId="0"/>
    <cellStyle name="표준 20 4 2 7" xfId="0"/>
    <cellStyle name="표준 20 4 3" xfId="0"/>
    <cellStyle name="표준 20 4 3 2" xfId="0"/>
    <cellStyle name="표준 20 4 3 2 2" xfId="0"/>
    <cellStyle name="표준 20 4 3 2 3" xfId="0"/>
    <cellStyle name="표준 20 4 3 3" xfId="0"/>
    <cellStyle name="표준 20 4 3 3 2" xfId="0"/>
    <cellStyle name="표준 20 4 3 4" xfId="0"/>
    <cellStyle name="표준 20 4 3 5" xfId="0"/>
    <cellStyle name="표준 20 4 3 6" xfId="0"/>
    <cellStyle name="표준 20 4 4" xfId="0"/>
    <cellStyle name="표준 20 4 4 2" xfId="0"/>
    <cellStyle name="표준 20 4 4 3" xfId="0"/>
    <cellStyle name="표준 20 4 4 4" xfId="0"/>
    <cellStyle name="표준 20 4 5" xfId="0"/>
    <cellStyle name="표준 20 4 5 2" xfId="0"/>
    <cellStyle name="표준 20 4 5 3" xfId="0"/>
    <cellStyle name="표준 20 4 6" xfId="0"/>
    <cellStyle name="표준 20 4 7" xfId="0"/>
    <cellStyle name="표준 20 4 8" xfId="0"/>
    <cellStyle name="표준 20 4 9" xfId="0"/>
    <cellStyle name="표준 20 5" xfId="0"/>
    <cellStyle name="표준 20 5 2" xfId="0"/>
    <cellStyle name="표준 20 5 2 2" xfId="0"/>
    <cellStyle name="표준 20 5 2 2 2" xfId="0"/>
    <cellStyle name="표준 20 5 2 2 2 2" xfId="0"/>
    <cellStyle name="표준 20 5 2 2 2 3" xfId="0"/>
    <cellStyle name="표준 20 5 2 2 3" xfId="0"/>
    <cellStyle name="표준 20 5 2 2 3 2" xfId="0"/>
    <cellStyle name="표준 20 5 2 2 4" xfId="0"/>
    <cellStyle name="표준 20 5 2 2 5" xfId="0"/>
    <cellStyle name="표준 20 5 2 3" xfId="0"/>
    <cellStyle name="표준 20 5 2 3 2" xfId="0"/>
    <cellStyle name="표준 20 5 2 3 3" xfId="0"/>
    <cellStyle name="표준 20 5 2 4" xfId="0"/>
    <cellStyle name="표준 20 5 2 4 2" xfId="0"/>
    <cellStyle name="표준 20 5 2 5" xfId="0"/>
    <cellStyle name="표준 20 5 2 6" xfId="0"/>
    <cellStyle name="표준 20 5 2 7" xfId="0"/>
    <cellStyle name="표준 20 5 3" xfId="0"/>
    <cellStyle name="표준 20 5 3 2" xfId="0"/>
    <cellStyle name="표준 20 5 3 2 2" xfId="0"/>
    <cellStyle name="표준 20 5 3 2 3" xfId="0"/>
    <cellStyle name="표준 20 5 3 3" xfId="0"/>
    <cellStyle name="표준 20 5 3 3 2" xfId="0"/>
    <cellStyle name="표준 20 5 3 4" xfId="0"/>
    <cellStyle name="표준 20 5 3 5" xfId="0"/>
    <cellStyle name="표준 20 5 4" xfId="0"/>
    <cellStyle name="표준 20 5 4 2" xfId="0"/>
    <cellStyle name="표준 20 5 4 3" xfId="0"/>
    <cellStyle name="표준 20 5 5" xfId="0"/>
    <cellStyle name="표준 20 5 5 2" xfId="0"/>
    <cellStyle name="표준 20 5 6" xfId="0"/>
    <cellStyle name="표준 20 5 7" xfId="0"/>
    <cellStyle name="표준 20 5 8" xfId="0"/>
    <cellStyle name="표준 20 6" xfId="0"/>
    <cellStyle name="표준 20 6 2" xfId="0"/>
    <cellStyle name="표준 20 6 2 2" xfId="0"/>
    <cellStyle name="표준 20 6 2 2 2" xfId="0"/>
    <cellStyle name="표준 20 6 2 2 3" xfId="0"/>
    <cellStyle name="표준 20 6 2 3" xfId="0"/>
    <cellStyle name="표준 20 6 2 3 2" xfId="0"/>
    <cellStyle name="표준 20 6 2 4" xfId="0"/>
    <cellStyle name="표준 20 6 2 5" xfId="0"/>
    <cellStyle name="표준 20 6 2 6" xfId="0"/>
    <cellStyle name="표준 20 6 3" xfId="0"/>
    <cellStyle name="표준 20 6 3 2" xfId="0"/>
    <cellStyle name="표준 20 6 3 3" xfId="0"/>
    <cellStyle name="표준 20 6 4" xfId="0"/>
    <cellStyle name="표준 20 6 4 2" xfId="0"/>
    <cellStyle name="표준 20 6 5" xfId="0"/>
    <cellStyle name="표준 20 6 6" xfId="0"/>
    <cellStyle name="표준 20 6 7" xfId="0"/>
    <cellStyle name="표준 20 7" xfId="0"/>
    <cellStyle name="표준 20 7 2" xfId="0"/>
    <cellStyle name="표준 20 7 2 2" xfId="0"/>
    <cellStyle name="표준 20 7 2 3" xfId="0"/>
    <cellStyle name="표준 20 7 3" xfId="0"/>
    <cellStyle name="표준 20 7 3 2" xfId="0"/>
    <cellStyle name="표준 20 7 4" xfId="0"/>
    <cellStyle name="표준 20 7 5" xfId="0"/>
    <cellStyle name="표준 20 7 6" xfId="0"/>
    <cellStyle name="표준 20 8" xfId="0"/>
    <cellStyle name="표준 20 8 2" xfId="0"/>
    <cellStyle name="표준 20 8 3" xfId="0"/>
    <cellStyle name="표준 20 8 4" xfId="0"/>
    <cellStyle name="표준 20 8 5" xfId="0"/>
    <cellStyle name="표준 20 9" xfId="0"/>
    <cellStyle name="표준 20 9 2" xfId="0"/>
    <cellStyle name="표준 20 9 3" xfId="0"/>
    <cellStyle name="표준 20 9 4" xfId="0"/>
    <cellStyle name="표준 20_6개년 결산자료(1)" xfId="0"/>
    <cellStyle name="표준 21" xfId="0"/>
    <cellStyle name="표준 21 10" xfId="0"/>
    <cellStyle name="표준 21 10 2" xfId="0"/>
    <cellStyle name="표준 21 11" xfId="0"/>
    <cellStyle name="표준 21 11 2" xfId="0"/>
    <cellStyle name="표준 21 12" xfId="0"/>
    <cellStyle name="표준 21 12 2" xfId="0"/>
    <cellStyle name="표준 21 13" xfId="0"/>
    <cellStyle name="표준 21 14" xfId="0"/>
    <cellStyle name="표준 21 15" xfId="0"/>
    <cellStyle name="표준 21 16" xfId="0"/>
    <cellStyle name="표준 21 17" xfId="0"/>
    <cellStyle name="표준 21 18" xfId="0"/>
    <cellStyle name="표준 21 19" xfId="0"/>
    <cellStyle name="표준 21 2" xfId="0"/>
    <cellStyle name="표준 21 2 10" xfId="0"/>
    <cellStyle name="표준 21 2 11" xfId="0"/>
    <cellStyle name="표준 21 2 2" xfId="0"/>
    <cellStyle name="표준 21 2 2 10" xfId="0"/>
    <cellStyle name="표준 21 2 2 2" xfId="0"/>
    <cellStyle name="표준 21 2 2 2 2" xfId="0"/>
    <cellStyle name="표준 21 2 2 2 2 2" xfId="0"/>
    <cellStyle name="표준 21 2 2 2 2 2 2" xfId="0"/>
    <cellStyle name="표준 21 2 2 2 2 2 2 2" xfId="0"/>
    <cellStyle name="표준 21 2 2 2 2 2 2 3" xfId="0"/>
    <cellStyle name="표준 21 2 2 2 2 2 3" xfId="0"/>
    <cellStyle name="표준 21 2 2 2 2 2 3 2" xfId="0"/>
    <cellStyle name="표준 21 2 2 2 2 2 4" xfId="0"/>
    <cellStyle name="표준 21 2 2 2 2 2 5" xfId="0"/>
    <cellStyle name="표준 21 2 2 2 2 3" xfId="0"/>
    <cellStyle name="표준 21 2 2 2 2 3 2" xfId="0"/>
    <cellStyle name="표준 21 2 2 2 2 3 3" xfId="0"/>
    <cellStyle name="표준 21 2 2 2 2 4" xfId="0"/>
    <cellStyle name="표준 21 2 2 2 2 4 2" xfId="0"/>
    <cellStyle name="표준 21 2 2 2 2 5" xfId="0"/>
    <cellStyle name="표준 21 2 2 2 2 6" xfId="0"/>
    <cellStyle name="표준 21 2 2 2 3" xfId="0"/>
    <cellStyle name="표준 21 2 2 2 3 2" xfId="0"/>
    <cellStyle name="표준 21 2 2 2 3 2 2" xfId="0"/>
    <cellStyle name="표준 21 2 2 2 3 2 3" xfId="0"/>
    <cellStyle name="표준 21 2 2 2 3 3" xfId="0"/>
    <cellStyle name="표준 21 2 2 2 3 3 2" xfId="0"/>
    <cellStyle name="표준 21 2 2 2 3 4" xfId="0"/>
    <cellStyle name="표준 21 2 2 2 3 5" xfId="0"/>
    <cellStyle name="표준 21 2 2 2 4" xfId="0"/>
    <cellStyle name="표준 21 2 2 2 4 2" xfId="0"/>
    <cellStyle name="표준 21 2 2 2 4 3" xfId="0"/>
    <cellStyle name="표준 21 2 2 2 5" xfId="0"/>
    <cellStyle name="표준 21 2 2 2 5 2" xfId="0"/>
    <cellStyle name="표준 21 2 2 2 6" xfId="0"/>
    <cellStyle name="표준 21 2 2 2 7" xfId="0"/>
    <cellStyle name="표준 21 2 2 2 8" xfId="0"/>
    <cellStyle name="표준 21 2 2 3" xfId="0"/>
    <cellStyle name="표준 21 2 2 3 2" xfId="0"/>
    <cellStyle name="표준 21 2 2 3 2 2" xfId="0"/>
    <cellStyle name="표준 21 2 2 3 2 2 2" xfId="0"/>
    <cellStyle name="표준 21 2 2 3 2 2 3" xfId="0"/>
    <cellStyle name="표준 21 2 2 3 2 3" xfId="0"/>
    <cellStyle name="표준 21 2 2 3 2 3 2" xfId="0"/>
    <cellStyle name="표준 21 2 2 3 2 4" xfId="0"/>
    <cellStyle name="표준 21 2 2 3 2 5" xfId="0"/>
    <cellStyle name="표준 21 2 2 3 3" xfId="0"/>
    <cellStyle name="표준 21 2 2 3 3 2" xfId="0"/>
    <cellStyle name="표준 21 2 2 3 3 3" xfId="0"/>
    <cellStyle name="표준 21 2 2 3 4" xfId="0"/>
    <cellStyle name="표준 21 2 2 3 4 2" xfId="0"/>
    <cellStyle name="표준 21 2 2 3 5" xfId="0"/>
    <cellStyle name="표준 21 2 2 3 6" xfId="0"/>
    <cellStyle name="표준 21 2 2 3 7" xfId="0"/>
    <cellStyle name="표준 21 2 2 4" xfId="0"/>
    <cellStyle name="표준 21 2 2 4 2" xfId="0"/>
    <cellStyle name="표준 21 2 2 4 2 2" xfId="0"/>
    <cellStyle name="표준 21 2 2 4 2 3" xfId="0"/>
    <cellStyle name="표준 21 2 2 4 3" xfId="0"/>
    <cellStyle name="표준 21 2 2 4 3 2" xfId="0"/>
    <cellStyle name="표준 21 2 2 4 4" xfId="0"/>
    <cellStyle name="표준 21 2 2 4 5" xfId="0"/>
    <cellStyle name="표준 21 2 2 5" xfId="0"/>
    <cellStyle name="표준 21 2 2 5 2" xfId="0"/>
    <cellStyle name="표준 21 2 2 5 3" xfId="0"/>
    <cellStyle name="표준 21 2 2 5 4" xfId="0"/>
    <cellStyle name="표준 21 2 2 6" xfId="0"/>
    <cellStyle name="표준 21 2 2 6 2" xfId="0"/>
    <cellStyle name="표준 21 2 2 6 3" xfId="0"/>
    <cellStyle name="표준 21 2 2 7" xfId="0"/>
    <cellStyle name="표준 21 2 2 8" xfId="0"/>
    <cellStyle name="표준 21 2 2 9" xfId="0"/>
    <cellStyle name="표준 21 2 3" xfId="0"/>
    <cellStyle name="표준 21 2 3 2" xfId="0"/>
    <cellStyle name="표준 21 2 3 2 2" xfId="0"/>
    <cellStyle name="표준 21 2 3 2 2 2" xfId="0"/>
    <cellStyle name="표준 21 2 3 2 2 2 2" xfId="0"/>
    <cellStyle name="표준 21 2 3 2 2 2 3" xfId="0"/>
    <cellStyle name="표준 21 2 3 2 2 3" xfId="0"/>
    <cellStyle name="표준 21 2 3 2 2 3 2" xfId="0"/>
    <cellStyle name="표준 21 2 3 2 2 4" xfId="0"/>
    <cellStyle name="표준 21 2 3 2 2 5" xfId="0"/>
    <cellStyle name="표준 21 2 3 2 3" xfId="0"/>
    <cellStyle name="표준 21 2 3 2 3 2" xfId="0"/>
    <cellStyle name="표준 21 2 3 2 3 3" xfId="0"/>
    <cellStyle name="표준 21 2 3 2 4" xfId="0"/>
    <cellStyle name="표준 21 2 3 2 4 2" xfId="0"/>
    <cellStyle name="표준 21 2 3 2 5" xfId="0"/>
    <cellStyle name="표준 21 2 3 2 6" xfId="0"/>
    <cellStyle name="표준 21 2 3 3" xfId="0"/>
    <cellStyle name="표준 21 2 3 3 2" xfId="0"/>
    <cellStyle name="표준 21 2 3 3 2 2" xfId="0"/>
    <cellStyle name="표준 21 2 3 3 2 3" xfId="0"/>
    <cellStyle name="표준 21 2 3 3 3" xfId="0"/>
    <cellStyle name="표준 21 2 3 3 3 2" xfId="0"/>
    <cellStyle name="표준 21 2 3 3 4" xfId="0"/>
    <cellStyle name="표준 21 2 3 3 5" xfId="0"/>
    <cellStyle name="표준 21 2 3 4" xfId="0"/>
    <cellStyle name="표준 21 2 3 4 2" xfId="0"/>
    <cellStyle name="표준 21 2 3 4 3" xfId="0"/>
    <cellStyle name="표준 21 2 3 5" xfId="0"/>
    <cellStyle name="표준 21 2 3 5 2" xfId="0"/>
    <cellStyle name="표준 21 2 3 6" xfId="0"/>
    <cellStyle name="표준 21 2 3 7" xfId="0"/>
    <cellStyle name="표준 21 2 4" xfId="0"/>
    <cellStyle name="표준 21 2 4 2" xfId="0"/>
    <cellStyle name="표준 21 2 4 2 2" xfId="0"/>
    <cellStyle name="표준 21 2 4 2 2 2" xfId="0"/>
    <cellStyle name="표준 21 2 4 2 2 3" xfId="0"/>
    <cellStyle name="표준 21 2 4 2 3" xfId="0"/>
    <cellStyle name="표준 21 2 4 2 3 2" xfId="0"/>
    <cellStyle name="표준 21 2 4 2 4" xfId="0"/>
    <cellStyle name="표준 21 2 4 2 5" xfId="0"/>
    <cellStyle name="표준 21 2 4 3" xfId="0"/>
    <cellStyle name="표준 21 2 4 3 2" xfId="0"/>
    <cellStyle name="표준 21 2 4 3 3" xfId="0"/>
    <cellStyle name="표준 21 2 4 4" xfId="0"/>
    <cellStyle name="표준 21 2 4 4 2" xfId="0"/>
    <cellStyle name="표준 21 2 4 5" xfId="0"/>
    <cellStyle name="표준 21 2 4 6" xfId="0"/>
    <cellStyle name="표준 21 2 5" xfId="0"/>
    <cellStyle name="표준 21 2 5 2" xfId="0"/>
    <cellStyle name="표준 21 2 5 2 2" xfId="0"/>
    <cellStyle name="표준 21 2 5 2 3" xfId="0"/>
    <cellStyle name="표준 21 2 5 3" xfId="0"/>
    <cellStyle name="표준 21 2 5 3 2" xfId="0"/>
    <cellStyle name="표준 21 2 5 4" xfId="0"/>
    <cellStyle name="표준 21 2 5 5" xfId="0"/>
    <cellStyle name="표준 21 2 6" xfId="0"/>
    <cellStyle name="표준 21 2 6 2" xfId="0"/>
    <cellStyle name="표준 21 2 6 3" xfId="0"/>
    <cellStyle name="표준 21 2 6 4" xfId="0"/>
    <cellStyle name="표준 21 2 7" xfId="0"/>
    <cellStyle name="표준 21 2 7 2" xfId="0"/>
    <cellStyle name="표준 21 2 7 3" xfId="0"/>
    <cellStyle name="표준 21 2 8" xfId="0"/>
    <cellStyle name="표준 21 2 9" xfId="0"/>
    <cellStyle name="표준 21 20" xfId="0"/>
    <cellStyle name="표준 21 21" xfId="0"/>
    <cellStyle name="표준 21 22" xfId="0"/>
    <cellStyle name="표준 21 23" xfId="0"/>
    <cellStyle name="표준 21 24" xfId="0"/>
    <cellStyle name="표준 21 25" xfId="0"/>
    <cellStyle name="표준 21 26" xfId="0"/>
    <cellStyle name="표준 21 27" xfId="0"/>
    <cellStyle name="표준 21 28" xfId="0"/>
    <cellStyle name="표준 21 29" xfId="0"/>
    <cellStyle name="표준 21 3" xfId="0"/>
    <cellStyle name="표준 21 3 10" xfId="0"/>
    <cellStyle name="표준 21 3 2" xfId="0"/>
    <cellStyle name="표준 21 3 2 2" xfId="0"/>
    <cellStyle name="표준 21 3 2 2 2" xfId="0"/>
    <cellStyle name="표준 21 3 2 2 2 2" xfId="0"/>
    <cellStyle name="표준 21 3 2 2 2 2 2" xfId="0"/>
    <cellStyle name="표준 21 3 2 2 2 2 3" xfId="0"/>
    <cellStyle name="표준 21 3 2 2 2 3" xfId="0"/>
    <cellStyle name="표준 21 3 2 2 2 3 2" xfId="0"/>
    <cellStyle name="표준 21 3 2 2 2 4" xfId="0"/>
    <cellStyle name="표준 21 3 2 2 2 5" xfId="0"/>
    <cellStyle name="표준 21 3 2 2 3" xfId="0"/>
    <cellStyle name="표준 21 3 2 2 3 2" xfId="0"/>
    <cellStyle name="표준 21 3 2 2 3 3" xfId="0"/>
    <cellStyle name="표준 21 3 2 2 4" xfId="0"/>
    <cellStyle name="표준 21 3 2 2 4 2" xfId="0"/>
    <cellStyle name="표준 21 3 2 2 5" xfId="0"/>
    <cellStyle name="표준 21 3 2 2 6" xfId="0"/>
    <cellStyle name="표준 21 3 2 3" xfId="0"/>
    <cellStyle name="표준 21 3 2 3 2" xfId="0"/>
    <cellStyle name="표준 21 3 2 3 2 2" xfId="0"/>
    <cellStyle name="표준 21 3 2 3 2 3" xfId="0"/>
    <cellStyle name="표준 21 3 2 3 3" xfId="0"/>
    <cellStyle name="표준 21 3 2 3 3 2" xfId="0"/>
    <cellStyle name="표준 21 3 2 3 4" xfId="0"/>
    <cellStyle name="표준 21 3 2 3 5" xfId="0"/>
    <cellStyle name="표준 21 3 2 4" xfId="0"/>
    <cellStyle name="표준 21 3 2 4 2" xfId="0"/>
    <cellStyle name="표준 21 3 2 4 3" xfId="0"/>
    <cellStyle name="표준 21 3 2 5" xfId="0"/>
    <cellStyle name="표준 21 3 2 5 2" xfId="0"/>
    <cellStyle name="표준 21 3 2 6" xfId="0"/>
    <cellStyle name="표준 21 3 2 7" xfId="0"/>
    <cellStyle name="표준 21 3 2 8" xfId="0"/>
    <cellStyle name="표준 21 3 3" xfId="0"/>
    <cellStyle name="표준 21 3 3 2" xfId="0"/>
    <cellStyle name="표준 21 3 3 2 2" xfId="0"/>
    <cellStyle name="표준 21 3 3 2 2 2" xfId="0"/>
    <cellStyle name="표준 21 3 3 2 2 3" xfId="0"/>
    <cellStyle name="표준 21 3 3 2 3" xfId="0"/>
    <cellStyle name="표준 21 3 3 2 3 2" xfId="0"/>
    <cellStyle name="표준 21 3 3 2 4" xfId="0"/>
    <cellStyle name="표준 21 3 3 2 5" xfId="0"/>
    <cellStyle name="표준 21 3 3 3" xfId="0"/>
    <cellStyle name="표준 21 3 3 3 2" xfId="0"/>
    <cellStyle name="표준 21 3 3 3 3" xfId="0"/>
    <cellStyle name="표준 21 3 3 4" xfId="0"/>
    <cellStyle name="표준 21 3 3 4 2" xfId="0"/>
    <cellStyle name="표준 21 3 3 5" xfId="0"/>
    <cellStyle name="표준 21 3 3 6" xfId="0"/>
    <cellStyle name="표준 21 3 4" xfId="0"/>
    <cellStyle name="표준 21 3 4 2" xfId="0"/>
    <cellStyle name="표준 21 3 4 2 2" xfId="0"/>
    <cellStyle name="표준 21 3 4 2 3" xfId="0"/>
    <cellStyle name="표준 21 3 4 3" xfId="0"/>
    <cellStyle name="표준 21 3 4 3 2" xfId="0"/>
    <cellStyle name="표준 21 3 4 4" xfId="0"/>
    <cellStyle name="표준 21 3 4 5" xfId="0"/>
    <cellStyle name="표준 21 3 5" xfId="0"/>
    <cellStyle name="표준 21 3 5 2" xfId="0"/>
    <cellStyle name="표준 21 3 5 3" xfId="0"/>
    <cellStyle name="표준 21 3 5 4" xfId="0"/>
    <cellStyle name="표준 21 3 6" xfId="0"/>
    <cellStyle name="표준 21 3 6 2" xfId="0"/>
    <cellStyle name="표준 21 3 6 3" xfId="0"/>
    <cellStyle name="표준 21 3 7" xfId="0"/>
    <cellStyle name="표준 21 3 8" xfId="0"/>
    <cellStyle name="표준 21 3 9" xfId="0"/>
    <cellStyle name="표준 21 4" xfId="0"/>
    <cellStyle name="표준 21 4 2" xfId="0"/>
    <cellStyle name="표준 21 4 2 2" xfId="0"/>
    <cellStyle name="표준 21 4 2 2 2" xfId="0"/>
    <cellStyle name="표준 21 4 2 2 2 2" xfId="0"/>
    <cellStyle name="표준 21 4 2 2 2 3" xfId="0"/>
    <cellStyle name="표준 21 4 2 2 3" xfId="0"/>
    <cellStyle name="표준 21 4 2 2 3 2" xfId="0"/>
    <cellStyle name="표준 21 4 2 2 4" xfId="0"/>
    <cellStyle name="표준 21 4 2 2 5" xfId="0"/>
    <cellStyle name="표준 21 4 2 3" xfId="0"/>
    <cellStyle name="표준 21 4 2 3 2" xfId="0"/>
    <cellStyle name="표준 21 4 2 3 3" xfId="0"/>
    <cellStyle name="표준 21 4 2 4" xfId="0"/>
    <cellStyle name="표준 21 4 2 4 2" xfId="0"/>
    <cellStyle name="표준 21 4 2 5" xfId="0"/>
    <cellStyle name="표준 21 4 2 6" xfId="0"/>
    <cellStyle name="표준 21 4 2 7" xfId="0"/>
    <cellStyle name="표준 21 4 3" xfId="0"/>
    <cellStyle name="표준 21 4 3 2" xfId="0"/>
    <cellStyle name="표준 21 4 3 2 2" xfId="0"/>
    <cellStyle name="표준 21 4 3 2 3" xfId="0"/>
    <cellStyle name="표준 21 4 3 3" xfId="0"/>
    <cellStyle name="표준 21 4 3 3 2" xfId="0"/>
    <cellStyle name="표준 21 4 3 4" xfId="0"/>
    <cellStyle name="표준 21 4 3 5" xfId="0"/>
    <cellStyle name="표준 21 4 3 6" xfId="0"/>
    <cellStyle name="표준 21 4 4" xfId="0"/>
    <cellStyle name="표준 21 4 4 2" xfId="0"/>
    <cellStyle name="표준 21 4 4 3" xfId="0"/>
    <cellStyle name="표준 21 4 4 4" xfId="0"/>
    <cellStyle name="표준 21 4 5" xfId="0"/>
    <cellStyle name="표준 21 4 5 2" xfId="0"/>
    <cellStyle name="표준 21 4 5 3" xfId="0"/>
    <cellStyle name="표준 21 4 6" xfId="0"/>
    <cellStyle name="표준 21 4 7" xfId="0"/>
    <cellStyle name="표준 21 4 8" xfId="0"/>
    <cellStyle name="표준 21 4 9" xfId="0"/>
    <cellStyle name="표준 21 5" xfId="0"/>
    <cellStyle name="표준 21 5 2" xfId="0"/>
    <cellStyle name="표준 21 5 2 2" xfId="0"/>
    <cellStyle name="표준 21 5 2 2 2" xfId="0"/>
    <cellStyle name="표준 21 5 2 2 2 2" xfId="0"/>
    <cellStyle name="표준 21 5 2 2 2 3" xfId="0"/>
    <cellStyle name="표준 21 5 2 2 3" xfId="0"/>
    <cellStyle name="표준 21 5 2 2 3 2" xfId="0"/>
    <cellStyle name="표준 21 5 2 2 4" xfId="0"/>
    <cellStyle name="표준 21 5 2 2 5" xfId="0"/>
    <cellStyle name="표준 21 5 2 3" xfId="0"/>
    <cellStyle name="표준 21 5 2 3 2" xfId="0"/>
    <cellStyle name="표준 21 5 2 3 3" xfId="0"/>
    <cellStyle name="표준 21 5 2 4" xfId="0"/>
    <cellStyle name="표준 21 5 2 4 2" xfId="0"/>
    <cellStyle name="표준 21 5 2 5" xfId="0"/>
    <cellStyle name="표준 21 5 2 6" xfId="0"/>
    <cellStyle name="표준 21 5 2 7" xfId="0"/>
    <cellStyle name="표준 21 5 3" xfId="0"/>
    <cellStyle name="표준 21 5 3 2" xfId="0"/>
    <cellStyle name="표준 21 5 3 2 2" xfId="0"/>
    <cellStyle name="표준 21 5 3 2 3" xfId="0"/>
    <cellStyle name="표준 21 5 3 3" xfId="0"/>
    <cellStyle name="표준 21 5 3 3 2" xfId="0"/>
    <cellStyle name="표준 21 5 3 4" xfId="0"/>
    <cellStyle name="표준 21 5 3 5" xfId="0"/>
    <cellStyle name="표준 21 5 4" xfId="0"/>
    <cellStyle name="표준 21 5 4 2" xfId="0"/>
    <cellStyle name="표준 21 5 4 3" xfId="0"/>
    <cellStyle name="표준 21 5 5" xfId="0"/>
    <cellStyle name="표준 21 5 5 2" xfId="0"/>
    <cellStyle name="표준 21 5 6" xfId="0"/>
    <cellStyle name="표준 21 5 7" xfId="0"/>
    <cellStyle name="표준 21 5 8" xfId="0"/>
    <cellStyle name="표준 21 6" xfId="0"/>
    <cellStyle name="표준 21 6 2" xfId="0"/>
    <cellStyle name="표준 21 6 2 2" xfId="0"/>
    <cellStyle name="표준 21 6 2 2 2" xfId="0"/>
    <cellStyle name="표준 21 6 2 2 3" xfId="0"/>
    <cellStyle name="표준 21 6 2 3" xfId="0"/>
    <cellStyle name="표준 21 6 2 3 2" xfId="0"/>
    <cellStyle name="표준 21 6 2 4" xfId="0"/>
    <cellStyle name="표준 21 6 2 5" xfId="0"/>
    <cellStyle name="표준 21 6 2 6" xfId="0"/>
    <cellStyle name="표준 21 6 3" xfId="0"/>
    <cellStyle name="표준 21 6 3 2" xfId="0"/>
    <cellStyle name="표준 21 6 3 3" xfId="0"/>
    <cellStyle name="표준 21 6 4" xfId="0"/>
    <cellStyle name="표준 21 6 4 2" xfId="0"/>
    <cellStyle name="표준 21 6 5" xfId="0"/>
    <cellStyle name="표준 21 6 6" xfId="0"/>
    <cellStyle name="표준 21 6 7" xfId="0"/>
    <cellStyle name="표준 21 7" xfId="0"/>
    <cellStyle name="표준 21 7 2" xfId="0"/>
    <cellStyle name="표준 21 7 2 2" xfId="0"/>
    <cellStyle name="표준 21 7 2 3" xfId="0"/>
    <cellStyle name="표준 21 7 3" xfId="0"/>
    <cellStyle name="표준 21 7 3 2" xfId="0"/>
    <cellStyle name="표준 21 7 4" xfId="0"/>
    <cellStyle name="표준 21 7 5" xfId="0"/>
    <cellStyle name="표준 21 7 6" xfId="0"/>
    <cellStyle name="표준 21 8" xfId="0"/>
    <cellStyle name="표준 21 8 2" xfId="0"/>
    <cellStyle name="표준 21 8 3" xfId="0"/>
    <cellStyle name="표준 21 8 4" xfId="0"/>
    <cellStyle name="표준 21 8 5" xfId="0"/>
    <cellStyle name="표준 21 9" xfId="0"/>
    <cellStyle name="표준 21 9 2" xfId="0"/>
    <cellStyle name="표준 21 9 3" xfId="0"/>
    <cellStyle name="표준 21 9 4" xfId="0"/>
    <cellStyle name="표준 21_6개년 결산자료(1)" xfId="0"/>
    <cellStyle name="표준 22" xfId="0"/>
    <cellStyle name="표준 22 10" xfId="0"/>
    <cellStyle name="표준 22 10 2" xfId="0"/>
    <cellStyle name="표준 22 11" xfId="0"/>
    <cellStyle name="표준 22 11 2" xfId="0"/>
    <cellStyle name="표준 22 12" xfId="0"/>
    <cellStyle name="표준 22 12 2" xfId="0"/>
    <cellStyle name="표준 22 13" xfId="0"/>
    <cellStyle name="표준 22 14" xfId="0"/>
    <cellStyle name="표준 22 15" xfId="0"/>
    <cellStyle name="표준 22 16" xfId="0"/>
    <cellStyle name="표준 22 17" xfId="0"/>
    <cellStyle name="표준 22 18" xfId="0"/>
    <cellStyle name="표준 22 19" xfId="0"/>
    <cellStyle name="표준 22 2" xfId="0"/>
    <cellStyle name="표준 22 2 10" xfId="0"/>
    <cellStyle name="표준 22 2 2" xfId="0"/>
    <cellStyle name="표준 22 2 2 10" xfId="0"/>
    <cellStyle name="표준 22 2 2 2" xfId="0"/>
    <cellStyle name="표준 22 2 2 2 2" xfId="0"/>
    <cellStyle name="표준 22 2 2 2 2 2" xfId="0"/>
    <cellStyle name="표준 22 2 2 2 2 2 2" xfId="0"/>
    <cellStyle name="표준 22 2 2 2 2 2 2 2" xfId="0"/>
    <cellStyle name="표준 22 2 2 2 2 2 2 3" xfId="0"/>
    <cellStyle name="표준 22 2 2 2 2 2 3" xfId="0"/>
    <cellStyle name="표준 22 2 2 2 2 2 3 2" xfId="0"/>
    <cellStyle name="표준 22 2 2 2 2 2 4" xfId="0"/>
    <cellStyle name="표준 22 2 2 2 2 2 5" xfId="0"/>
    <cellStyle name="표준 22 2 2 2 2 3" xfId="0"/>
    <cellStyle name="표준 22 2 2 2 2 3 2" xfId="0"/>
    <cellStyle name="표준 22 2 2 2 2 3 3" xfId="0"/>
    <cellStyle name="표준 22 2 2 2 2 4" xfId="0"/>
    <cellStyle name="표준 22 2 2 2 2 4 2" xfId="0"/>
    <cellStyle name="표준 22 2 2 2 2 5" xfId="0"/>
    <cellStyle name="표준 22 2 2 2 2 6" xfId="0"/>
    <cellStyle name="표준 22 2 2 2 3" xfId="0"/>
    <cellStyle name="표준 22 2 2 2 3 2" xfId="0"/>
    <cellStyle name="표준 22 2 2 2 3 2 2" xfId="0"/>
    <cellStyle name="표준 22 2 2 2 3 2 3" xfId="0"/>
    <cellStyle name="표준 22 2 2 2 3 3" xfId="0"/>
    <cellStyle name="표준 22 2 2 2 3 3 2" xfId="0"/>
    <cellStyle name="표준 22 2 2 2 3 4" xfId="0"/>
    <cellStyle name="표준 22 2 2 2 3 5" xfId="0"/>
    <cellStyle name="표준 22 2 2 2 4" xfId="0"/>
    <cellStyle name="표준 22 2 2 2 4 2" xfId="0"/>
    <cellStyle name="표준 22 2 2 2 4 3" xfId="0"/>
    <cellStyle name="표준 22 2 2 2 5" xfId="0"/>
    <cellStyle name="표준 22 2 2 2 5 2" xfId="0"/>
    <cellStyle name="표준 22 2 2 2 6" xfId="0"/>
    <cellStyle name="표준 22 2 2 2 7" xfId="0"/>
    <cellStyle name="표준 22 2 2 3" xfId="0"/>
    <cellStyle name="표준 22 2 2 3 2" xfId="0"/>
    <cellStyle name="표준 22 2 2 3 2 2" xfId="0"/>
    <cellStyle name="표준 22 2 2 3 2 2 2" xfId="0"/>
    <cellStyle name="표준 22 2 2 3 2 2 3" xfId="0"/>
    <cellStyle name="표준 22 2 2 3 2 3" xfId="0"/>
    <cellStyle name="표준 22 2 2 3 2 3 2" xfId="0"/>
    <cellStyle name="표준 22 2 2 3 2 4" xfId="0"/>
    <cellStyle name="표준 22 2 2 3 2 5" xfId="0"/>
    <cellStyle name="표준 22 2 2 3 3" xfId="0"/>
    <cellStyle name="표준 22 2 2 3 3 2" xfId="0"/>
    <cellStyle name="표준 22 2 2 3 3 3" xfId="0"/>
    <cellStyle name="표준 22 2 2 3 4" xfId="0"/>
    <cellStyle name="표준 22 2 2 3 4 2" xfId="0"/>
    <cellStyle name="표준 22 2 2 3 5" xfId="0"/>
    <cellStyle name="표준 22 2 2 3 6" xfId="0"/>
    <cellStyle name="표준 22 2 2 4" xfId="0"/>
    <cellStyle name="표준 22 2 2 4 2" xfId="0"/>
    <cellStyle name="표준 22 2 2 4 2 2" xfId="0"/>
    <cellStyle name="표준 22 2 2 4 2 3" xfId="0"/>
    <cellStyle name="표준 22 2 2 4 3" xfId="0"/>
    <cellStyle name="표준 22 2 2 4 3 2" xfId="0"/>
    <cellStyle name="표준 22 2 2 4 4" xfId="0"/>
    <cellStyle name="표준 22 2 2 4 5" xfId="0"/>
    <cellStyle name="표준 22 2 2 5" xfId="0"/>
    <cellStyle name="표준 22 2 2 5 2" xfId="0"/>
    <cellStyle name="표준 22 2 2 5 3" xfId="0"/>
    <cellStyle name="표준 22 2 2 5 4" xfId="0"/>
    <cellStyle name="표준 22 2 2 6" xfId="0"/>
    <cellStyle name="표준 22 2 2 6 2" xfId="0"/>
    <cellStyle name="표준 22 2 2 6 3" xfId="0"/>
    <cellStyle name="표준 22 2 2 7" xfId="0"/>
    <cellStyle name="표준 22 2 2 8" xfId="0"/>
    <cellStyle name="표준 22 2 2 9" xfId="0"/>
    <cellStyle name="표준 22 2 3" xfId="0"/>
    <cellStyle name="표준 22 2 3 2" xfId="0"/>
    <cellStyle name="표준 22 2 3 2 2" xfId="0"/>
    <cellStyle name="표준 22 2 3 2 2 2" xfId="0"/>
    <cellStyle name="표준 22 2 3 2 2 2 2" xfId="0"/>
    <cellStyle name="표준 22 2 3 2 2 2 3" xfId="0"/>
    <cellStyle name="표준 22 2 3 2 2 3" xfId="0"/>
    <cellStyle name="표준 22 2 3 2 2 3 2" xfId="0"/>
    <cellStyle name="표준 22 2 3 2 2 4" xfId="0"/>
    <cellStyle name="표준 22 2 3 2 2 5" xfId="0"/>
    <cellStyle name="표준 22 2 3 2 3" xfId="0"/>
    <cellStyle name="표준 22 2 3 2 3 2" xfId="0"/>
    <cellStyle name="표준 22 2 3 2 3 3" xfId="0"/>
    <cellStyle name="표준 22 2 3 2 4" xfId="0"/>
    <cellStyle name="표준 22 2 3 2 4 2" xfId="0"/>
    <cellStyle name="표준 22 2 3 2 5" xfId="0"/>
    <cellStyle name="표준 22 2 3 2 6" xfId="0"/>
    <cellStyle name="표준 22 2 3 2 7" xfId="0"/>
    <cellStyle name="표준 22 2 3 3" xfId="0"/>
    <cellStyle name="표준 22 2 3 3 2" xfId="0"/>
    <cellStyle name="표준 22 2 3 3 2 2" xfId="0"/>
    <cellStyle name="표준 22 2 3 3 2 3" xfId="0"/>
    <cellStyle name="표준 22 2 3 3 3" xfId="0"/>
    <cellStyle name="표준 22 2 3 3 3 2" xfId="0"/>
    <cellStyle name="표준 22 2 3 3 4" xfId="0"/>
    <cellStyle name="표준 22 2 3 3 5" xfId="0"/>
    <cellStyle name="표준 22 2 3 3 6" xfId="0"/>
    <cellStyle name="표준 22 2 3 4" xfId="0"/>
    <cellStyle name="표준 22 2 3 4 2" xfId="0"/>
    <cellStyle name="표준 22 2 3 4 3" xfId="0"/>
    <cellStyle name="표준 22 2 3 5" xfId="0"/>
    <cellStyle name="표준 22 2 3 5 2" xfId="0"/>
    <cellStyle name="표준 22 2 3 6" xfId="0"/>
    <cellStyle name="표준 22 2 3 7" xfId="0"/>
    <cellStyle name="표준 22 2 3 8" xfId="0"/>
    <cellStyle name="표준 22 2 4" xfId="0"/>
    <cellStyle name="표준 22 2 4 2" xfId="0"/>
    <cellStyle name="표준 22 2 4 2 2" xfId="0"/>
    <cellStyle name="표준 22 2 4 2 2 2" xfId="0"/>
    <cellStyle name="표준 22 2 4 2 2 3" xfId="0"/>
    <cellStyle name="표준 22 2 4 2 3" xfId="0"/>
    <cellStyle name="표준 22 2 4 2 3 2" xfId="0"/>
    <cellStyle name="표준 22 2 4 2 4" xfId="0"/>
    <cellStyle name="표준 22 2 4 2 5" xfId="0"/>
    <cellStyle name="표준 22 2 4 3" xfId="0"/>
    <cellStyle name="표준 22 2 4 3 2" xfId="0"/>
    <cellStyle name="표준 22 2 4 3 3" xfId="0"/>
    <cellStyle name="표준 22 2 4 4" xfId="0"/>
    <cellStyle name="표준 22 2 4 4 2" xfId="0"/>
    <cellStyle name="표준 22 2 4 5" xfId="0"/>
    <cellStyle name="표준 22 2 4 6" xfId="0"/>
    <cellStyle name="표준 22 2 5" xfId="0"/>
    <cellStyle name="표준 22 2 5 2" xfId="0"/>
    <cellStyle name="표준 22 2 5 2 2" xfId="0"/>
    <cellStyle name="표준 22 2 5 2 3" xfId="0"/>
    <cellStyle name="표준 22 2 5 3" xfId="0"/>
    <cellStyle name="표준 22 2 5 3 2" xfId="0"/>
    <cellStyle name="표준 22 2 5 4" xfId="0"/>
    <cellStyle name="표준 22 2 5 5" xfId="0"/>
    <cellStyle name="표준 22 2 6" xfId="0"/>
    <cellStyle name="표준 22 2 6 2" xfId="0"/>
    <cellStyle name="표준 22 2 6 3" xfId="0"/>
    <cellStyle name="표준 22 2 6 4" xfId="0"/>
    <cellStyle name="표준 22 2 7" xfId="0"/>
    <cellStyle name="표준 22 2 7 2" xfId="0"/>
    <cellStyle name="표준 22 2 7 3" xfId="0"/>
    <cellStyle name="표준 22 2 8" xfId="0"/>
    <cellStyle name="표준 22 2 9" xfId="0"/>
    <cellStyle name="표준 22 20" xfId="0"/>
    <cellStyle name="표준 22 21" xfId="0"/>
    <cellStyle name="표준 22 22" xfId="0"/>
    <cellStyle name="표준 22 23" xfId="0"/>
    <cellStyle name="표준 22 24" xfId="0"/>
    <cellStyle name="표준 22 25" xfId="0"/>
    <cellStyle name="표준 22 26" xfId="0"/>
    <cellStyle name="표준 22 27" xfId="0"/>
    <cellStyle name="표준 22 28" xfId="0"/>
    <cellStyle name="표준 22 29" xfId="0"/>
    <cellStyle name="표준 22 3" xfId="0"/>
    <cellStyle name="표준 22 3 10" xfId="0"/>
    <cellStyle name="표준 22 3 2" xfId="0"/>
    <cellStyle name="표준 22 3 2 2" xfId="0"/>
    <cellStyle name="표준 22 3 2 2 2" xfId="0"/>
    <cellStyle name="표준 22 3 2 2 2 2" xfId="0"/>
    <cellStyle name="표준 22 3 2 2 2 2 2" xfId="0"/>
    <cellStyle name="표준 22 3 2 2 2 2 3" xfId="0"/>
    <cellStyle name="표준 22 3 2 2 2 3" xfId="0"/>
    <cellStyle name="표준 22 3 2 2 2 3 2" xfId="0"/>
    <cellStyle name="표준 22 3 2 2 2 4" xfId="0"/>
    <cellStyle name="표준 22 3 2 2 2 5" xfId="0"/>
    <cellStyle name="표준 22 3 2 2 3" xfId="0"/>
    <cellStyle name="표준 22 3 2 2 3 2" xfId="0"/>
    <cellStyle name="표준 22 3 2 2 3 3" xfId="0"/>
    <cellStyle name="표준 22 3 2 2 4" xfId="0"/>
    <cellStyle name="표준 22 3 2 2 4 2" xfId="0"/>
    <cellStyle name="표준 22 3 2 2 5" xfId="0"/>
    <cellStyle name="표준 22 3 2 2 6" xfId="0"/>
    <cellStyle name="표준 22 3 2 3" xfId="0"/>
    <cellStyle name="표준 22 3 2 3 2" xfId="0"/>
    <cellStyle name="표준 22 3 2 3 2 2" xfId="0"/>
    <cellStyle name="표준 22 3 2 3 2 3" xfId="0"/>
    <cellStyle name="표준 22 3 2 3 3" xfId="0"/>
    <cellStyle name="표준 22 3 2 3 3 2" xfId="0"/>
    <cellStyle name="표준 22 3 2 3 4" xfId="0"/>
    <cellStyle name="표준 22 3 2 3 5" xfId="0"/>
    <cellStyle name="표준 22 3 2 4" xfId="0"/>
    <cellStyle name="표준 22 3 2 4 2" xfId="0"/>
    <cellStyle name="표준 22 3 2 4 3" xfId="0"/>
    <cellStyle name="표준 22 3 2 5" xfId="0"/>
    <cellStyle name="표준 22 3 2 5 2" xfId="0"/>
    <cellStyle name="표준 22 3 2 6" xfId="0"/>
    <cellStyle name="표준 22 3 2 7" xfId="0"/>
    <cellStyle name="표준 22 3 2 8" xfId="0"/>
    <cellStyle name="표준 22 3 3" xfId="0"/>
    <cellStyle name="표준 22 3 3 2" xfId="0"/>
    <cellStyle name="표준 22 3 3 2 2" xfId="0"/>
    <cellStyle name="표준 22 3 3 2 2 2" xfId="0"/>
    <cellStyle name="표준 22 3 3 2 2 3" xfId="0"/>
    <cellStyle name="표준 22 3 3 2 3" xfId="0"/>
    <cellStyle name="표준 22 3 3 2 3 2" xfId="0"/>
    <cellStyle name="표준 22 3 3 2 4" xfId="0"/>
    <cellStyle name="표준 22 3 3 2 5" xfId="0"/>
    <cellStyle name="표준 22 3 3 3" xfId="0"/>
    <cellStyle name="표준 22 3 3 3 2" xfId="0"/>
    <cellStyle name="표준 22 3 3 3 3" xfId="0"/>
    <cellStyle name="표준 22 3 3 4" xfId="0"/>
    <cellStyle name="표준 22 3 3 4 2" xfId="0"/>
    <cellStyle name="표준 22 3 3 5" xfId="0"/>
    <cellStyle name="표준 22 3 3 6" xfId="0"/>
    <cellStyle name="표준 22 3 3 7" xfId="0"/>
    <cellStyle name="표준 22 3 4" xfId="0"/>
    <cellStyle name="표준 22 3 4 2" xfId="0"/>
    <cellStyle name="표준 22 3 4 2 2" xfId="0"/>
    <cellStyle name="표준 22 3 4 2 3" xfId="0"/>
    <cellStyle name="표준 22 3 4 3" xfId="0"/>
    <cellStyle name="표준 22 3 4 3 2" xfId="0"/>
    <cellStyle name="표준 22 3 4 4" xfId="0"/>
    <cellStyle name="표준 22 3 4 5" xfId="0"/>
    <cellStyle name="표준 22 3 5" xfId="0"/>
    <cellStyle name="표준 22 3 5 2" xfId="0"/>
    <cellStyle name="표준 22 3 5 3" xfId="0"/>
    <cellStyle name="표준 22 3 5 4" xfId="0"/>
    <cellStyle name="표준 22 3 6" xfId="0"/>
    <cellStyle name="표준 22 3 6 2" xfId="0"/>
    <cellStyle name="표준 22 3 6 3" xfId="0"/>
    <cellStyle name="표준 22 3 7" xfId="0"/>
    <cellStyle name="표준 22 3 8" xfId="0"/>
    <cellStyle name="표준 22 3 9" xfId="0"/>
    <cellStyle name="표준 22 4" xfId="0"/>
    <cellStyle name="표준 22 4 2" xfId="0"/>
    <cellStyle name="표준 22 4 2 2" xfId="0"/>
    <cellStyle name="표준 22 4 2 2 2" xfId="0"/>
    <cellStyle name="표준 22 4 2 2 2 2" xfId="0"/>
    <cellStyle name="표준 22 4 2 2 2 3" xfId="0"/>
    <cellStyle name="표준 22 4 2 2 3" xfId="0"/>
    <cellStyle name="표준 22 4 2 2 3 2" xfId="0"/>
    <cellStyle name="표준 22 4 2 2 4" xfId="0"/>
    <cellStyle name="표준 22 4 2 2 5" xfId="0"/>
    <cellStyle name="표준 22 4 2 3" xfId="0"/>
    <cellStyle name="표준 22 4 2 3 2" xfId="0"/>
    <cellStyle name="표준 22 4 2 3 3" xfId="0"/>
    <cellStyle name="표준 22 4 2 4" xfId="0"/>
    <cellStyle name="표준 22 4 2 4 2" xfId="0"/>
    <cellStyle name="표준 22 4 2 5" xfId="0"/>
    <cellStyle name="표준 22 4 2 6" xfId="0"/>
    <cellStyle name="표준 22 4 2 7" xfId="0"/>
    <cellStyle name="표준 22 4 3" xfId="0"/>
    <cellStyle name="표준 22 4 3 2" xfId="0"/>
    <cellStyle name="표준 22 4 3 2 2" xfId="0"/>
    <cellStyle name="표준 22 4 3 2 3" xfId="0"/>
    <cellStyle name="표준 22 4 3 3" xfId="0"/>
    <cellStyle name="표준 22 4 3 3 2" xfId="0"/>
    <cellStyle name="표준 22 4 3 4" xfId="0"/>
    <cellStyle name="표준 22 4 3 5" xfId="0"/>
    <cellStyle name="표준 22 4 3 6" xfId="0"/>
    <cellStyle name="표준 22 4 4" xfId="0"/>
    <cellStyle name="표준 22 4 4 2" xfId="0"/>
    <cellStyle name="표준 22 4 4 3" xfId="0"/>
    <cellStyle name="표준 22 4 4 4" xfId="0"/>
    <cellStyle name="표준 22 4 5" xfId="0"/>
    <cellStyle name="표준 22 4 5 2" xfId="0"/>
    <cellStyle name="표준 22 4 5 3" xfId="0"/>
    <cellStyle name="표준 22 4 6" xfId="0"/>
    <cellStyle name="표준 22 4 7" xfId="0"/>
    <cellStyle name="표준 22 4 8" xfId="0"/>
    <cellStyle name="표준 22 4 9" xfId="0"/>
    <cellStyle name="표준 22 5" xfId="0"/>
    <cellStyle name="표준 22 5 2" xfId="0"/>
    <cellStyle name="표준 22 5 2 2" xfId="0"/>
    <cellStyle name="표준 22 5 2 2 2" xfId="0"/>
    <cellStyle name="표준 22 5 2 2 2 2" xfId="0"/>
    <cellStyle name="표준 22 5 2 2 2 3" xfId="0"/>
    <cellStyle name="표준 22 5 2 2 3" xfId="0"/>
    <cellStyle name="표준 22 5 2 2 3 2" xfId="0"/>
    <cellStyle name="표준 22 5 2 2 4" xfId="0"/>
    <cellStyle name="표준 22 5 2 2 5" xfId="0"/>
    <cellStyle name="표준 22 5 2 3" xfId="0"/>
    <cellStyle name="표준 22 5 2 3 2" xfId="0"/>
    <cellStyle name="표준 22 5 2 3 3" xfId="0"/>
    <cellStyle name="표준 22 5 2 4" xfId="0"/>
    <cellStyle name="표준 22 5 2 4 2" xfId="0"/>
    <cellStyle name="표준 22 5 2 5" xfId="0"/>
    <cellStyle name="표준 22 5 2 6" xfId="0"/>
    <cellStyle name="표준 22 5 2 7" xfId="0"/>
    <cellStyle name="표준 22 5 3" xfId="0"/>
    <cellStyle name="표준 22 5 3 2" xfId="0"/>
    <cellStyle name="표준 22 5 3 2 2" xfId="0"/>
    <cellStyle name="표준 22 5 3 2 3" xfId="0"/>
    <cellStyle name="표준 22 5 3 3" xfId="0"/>
    <cellStyle name="표준 22 5 3 3 2" xfId="0"/>
    <cellStyle name="표준 22 5 3 4" xfId="0"/>
    <cellStyle name="표준 22 5 3 5" xfId="0"/>
    <cellStyle name="표준 22 5 4" xfId="0"/>
    <cellStyle name="표준 22 5 4 2" xfId="0"/>
    <cellStyle name="표준 22 5 4 3" xfId="0"/>
    <cellStyle name="표준 22 5 5" xfId="0"/>
    <cellStyle name="표준 22 5 5 2" xfId="0"/>
    <cellStyle name="표준 22 5 6" xfId="0"/>
    <cellStyle name="표준 22 5 7" xfId="0"/>
    <cellStyle name="표준 22 5 8" xfId="0"/>
    <cellStyle name="표준 22 6" xfId="0"/>
    <cellStyle name="표준 22 6 2" xfId="0"/>
    <cellStyle name="표준 22 6 2 2" xfId="0"/>
    <cellStyle name="표준 22 6 2 2 2" xfId="0"/>
    <cellStyle name="표준 22 6 2 2 3" xfId="0"/>
    <cellStyle name="표준 22 6 2 3" xfId="0"/>
    <cellStyle name="표준 22 6 2 3 2" xfId="0"/>
    <cellStyle name="표준 22 6 2 4" xfId="0"/>
    <cellStyle name="표준 22 6 2 5" xfId="0"/>
    <cellStyle name="표준 22 6 2 6" xfId="0"/>
    <cellStyle name="표준 22 6 3" xfId="0"/>
    <cellStyle name="표준 22 6 3 2" xfId="0"/>
    <cellStyle name="표준 22 6 3 3" xfId="0"/>
    <cellStyle name="표준 22 6 4" xfId="0"/>
    <cellStyle name="표준 22 6 4 2" xfId="0"/>
    <cellStyle name="표준 22 6 5" xfId="0"/>
    <cellStyle name="표준 22 6 6" xfId="0"/>
    <cellStyle name="표준 22 6 7" xfId="0"/>
    <cellStyle name="표준 22 7" xfId="0"/>
    <cellStyle name="표준 22 7 2" xfId="0"/>
    <cellStyle name="표준 22 7 2 2" xfId="0"/>
    <cellStyle name="표준 22 7 2 3" xfId="0"/>
    <cellStyle name="표준 22 7 3" xfId="0"/>
    <cellStyle name="표준 22 7 3 2" xfId="0"/>
    <cellStyle name="표준 22 7 4" xfId="0"/>
    <cellStyle name="표준 22 7 5" xfId="0"/>
    <cellStyle name="표준 22 7 6" xfId="0"/>
    <cellStyle name="표준 22 8" xfId="0"/>
    <cellStyle name="표준 22 8 2" xfId="0"/>
    <cellStyle name="표준 22 8 3" xfId="0"/>
    <cellStyle name="표준 22 8 4" xfId="0"/>
    <cellStyle name="표준 22 8 5" xfId="0"/>
    <cellStyle name="표준 22 9" xfId="0"/>
    <cellStyle name="표준 22 9 2" xfId="0"/>
    <cellStyle name="표준 22 9 3" xfId="0"/>
    <cellStyle name="표준 22 9 4" xfId="0"/>
    <cellStyle name="표준 22_6개년 결산자료(1)" xfId="0"/>
    <cellStyle name="표준 23" xfId="0"/>
    <cellStyle name="표준 23 10" xfId="0"/>
    <cellStyle name="표준 23 11" xfId="0"/>
    <cellStyle name="표준 23 12" xfId="0"/>
    <cellStyle name="표준 23 13" xfId="0"/>
    <cellStyle name="표준 23 14" xfId="0"/>
    <cellStyle name="표준 23 15" xfId="0"/>
    <cellStyle name="표준 23 16" xfId="0"/>
    <cellStyle name="표준 23 17" xfId="0"/>
    <cellStyle name="표준 23 18" xfId="0"/>
    <cellStyle name="표준 23 19" xfId="0"/>
    <cellStyle name="표준 23 2" xfId="0"/>
    <cellStyle name="표준 23 2 2" xfId="0"/>
    <cellStyle name="표준 23 2 2 2" xfId="0"/>
    <cellStyle name="표준 23 2 2 2 2" xfId="0"/>
    <cellStyle name="표준 23 2 2 2 2 2" xfId="0"/>
    <cellStyle name="표준 23 2 2 2 2 3" xfId="0"/>
    <cellStyle name="표준 23 2 2 2 3" xfId="0"/>
    <cellStyle name="표준 23 2 2 2 3 2" xfId="0"/>
    <cellStyle name="표준 23 2 2 2 4" xfId="0"/>
    <cellStyle name="표준 23 2 2 2 5" xfId="0"/>
    <cellStyle name="표준 23 2 2 2 6" xfId="0"/>
    <cellStyle name="표준 23 2 2 3" xfId="0"/>
    <cellStyle name="표준 23 2 2 3 2" xfId="0"/>
    <cellStyle name="표준 23 2 2 3 3" xfId="0"/>
    <cellStyle name="표준 23 2 2 4" xfId="0"/>
    <cellStyle name="표준 23 2 2 4 2" xfId="0"/>
    <cellStyle name="표준 23 2 2 5" xfId="0"/>
    <cellStyle name="표준 23 2 2 6" xfId="0"/>
    <cellStyle name="표준 23 2 2 7" xfId="0"/>
    <cellStyle name="표준 23 2 3" xfId="0"/>
    <cellStyle name="표준 23 2 3 2" xfId="0"/>
    <cellStyle name="표준 23 2 3 2 2" xfId="0"/>
    <cellStyle name="표준 23 2 3 2 3" xfId="0"/>
    <cellStyle name="표준 23 2 3 3" xfId="0"/>
    <cellStyle name="표준 23 2 3 3 2" xfId="0"/>
    <cellStyle name="표준 23 2 3 4" xfId="0"/>
    <cellStyle name="표준 23 2 3 5" xfId="0"/>
    <cellStyle name="표준 23 2 3 6" xfId="0"/>
    <cellStyle name="표준 23 2 4" xfId="0"/>
    <cellStyle name="표준 23 2 4 2" xfId="0"/>
    <cellStyle name="표준 23 2 4 3" xfId="0"/>
    <cellStyle name="표준 23 2 5" xfId="0"/>
    <cellStyle name="표준 23 2 5 2" xfId="0"/>
    <cellStyle name="표준 23 2 6" xfId="0"/>
    <cellStyle name="표준 23 2 7" xfId="0"/>
    <cellStyle name="표준 23 20" xfId="0"/>
    <cellStyle name="표준 23 21" xfId="0"/>
    <cellStyle name="표준 23 22" xfId="0"/>
    <cellStyle name="표준 23 23" xfId="0"/>
    <cellStyle name="표준 23 24" xfId="0"/>
    <cellStyle name="표준 23 25" xfId="0"/>
    <cellStyle name="표준 23 26" xfId="0"/>
    <cellStyle name="표준 23 27" xfId="0"/>
    <cellStyle name="표준 23 3" xfId="0"/>
    <cellStyle name="표준 23 3 2" xfId="0"/>
    <cellStyle name="표준 23 3 2 2" xfId="0"/>
    <cellStyle name="표준 23 3 2 2 2" xfId="0"/>
    <cellStyle name="표준 23 3 2 2 3" xfId="0"/>
    <cellStyle name="표준 23 3 2 3" xfId="0"/>
    <cellStyle name="표준 23 3 2 3 2" xfId="0"/>
    <cellStyle name="표준 23 3 2 4" xfId="0"/>
    <cellStyle name="표준 23 3 2 5" xfId="0"/>
    <cellStyle name="표준 23 3 2 6" xfId="0"/>
    <cellStyle name="표준 23 3 3" xfId="0"/>
    <cellStyle name="표준 23 3 3 2" xfId="0"/>
    <cellStyle name="표준 23 3 3 3" xfId="0"/>
    <cellStyle name="표준 23 3 3 4" xfId="0"/>
    <cellStyle name="표준 23 3 4" xfId="0"/>
    <cellStyle name="표준 23 3 4 2" xfId="0"/>
    <cellStyle name="표준 23 3 5" xfId="0"/>
    <cellStyle name="표준 23 3 6" xfId="0"/>
    <cellStyle name="표준 23 3 7" xfId="0"/>
    <cellStyle name="표준 23 4" xfId="0"/>
    <cellStyle name="표준 23 4 2" xfId="0"/>
    <cellStyle name="표준 23 4 2 2" xfId="0"/>
    <cellStyle name="표준 23 4 2 3" xfId="0"/>
    <cellStyle name="표준 23 4 2 4" xfId="0"/>
    <cellStyle name="표준 23 4 3" xfId="0"/>
    <cellStyle name="표준 23 4 3 2" xfId="0"/>
    <cellStyle name="표준 23 4 4" xfId="0"/>
    <cellStyle name="표준 23 4 5" xfId="0"/>
    <cellStyle name="표준 23 4 6" xfId="0"/>
    <cellStyle name="표준 23 5" xfId="0"/>
    <cellStyle name="표준 23 5 2" xfId="0"/>
    <cellStyle name="표준 23 5 2 2" xfId="0"/>
    <cellStyle name="표준 23 5 3" xfId="0"/>
    <cellStyle name="표준 23 5 4" xfId="0"/>
    <cellStyle name="표준 23 5 5" xfId="0"/>
    <cellStyle name="표준 23 6" xfId="0"/>
    <cellStyle name="표준 23 6 2" xfId="0"/>
    <cellStyle name="표준 23 6 2 2" xfId="0"/>
    <cellStyle name="표준 23 6 3" xfId="0"/>
    <cellStyle name="표준 23 6 4" xfId="0"/>
    <cellStyle name="표준 23 7" xfId="0"/>
    <cellStyle name="표준 23 7 2" xfId="0"/>
    <cellStyle name="표준 23 8" xfId="0"/>
    <cellStyle name="표준 23 8 2" xfId="0"/>
    <cellStyle name="표준 23 9" xfId="0"/>
    <cellStyle name="표준 23 9 2" xfId="0"/>
    <cellStyle name="표준 24" xfId="0"/>
    <cellStyle name="표준 24 10" xfId="0"/>
    <cellStyle name="표준 24 11" xfId="0"/>
    <cellStyle name="표준 24 12" xfId="0"/>
    <cellStyle name="표준 24 13" xfId="0"/>
    <cellStyle name="표준 24 14" xfId="0"/>
    <cellStyle name="표준 24 15" xfId="0"/>
    <cellStyle name="표준 24 16" xfId="0"/>
    <cellStyle name="표준 24 17" xfId="0"/>
    <cellStyle name="표준 24 18" xfId="0"/>
    <cellStyle name="표준 24 19" xfId="0"/>
    <cellStyle name="표준 24 2" xfId="0"/>
    <cellStyle name="표준 24 2 2" xfId="0"/>
    <cellStyle name="표준 24 2 2 2" xfId="0"/>
    <cellStyle name="표준 24 2 2 2 2" xfId="0"/>
    <cellStyle name="표준 24 2 2 2 2 2" xfId="0"/>
    <cellStyle name="표준 24 2 2 2 2 3" xfId="0"/>
    <cellStyle name="표준 24 2 2 2 3" xfId="0"/>
    <cellStyle name="표준 24 2 2 2 3 2" xfId="0"/>
    <cellStyle name="표준 24 2 2 2 4" xfId="0"/>
    <cellStyle name="표준 24 2 2 2 5" xfId="0"/>
    <cellStyle name="표준 24 2 2 2 6" xfId="0"/>
    <cellStyle name="표준 24 2 2 3" xfId="0"/>
    <cellStyle name="표준 24 2 2 3 2" xfId="0"/>
    <cellStyle name="표준 24 2 2 3 3" xfId="0"/>
    <cellStyle name="표준 24 2 2 4" xfId="0"/>
    <cellStyle name="표준 24 2 2 4 2" xfId="0"/>
    <cellStyle name="표준 24 2 2 5" xfId="0"/>
    <cellStyle name="표준 24 2 2 6" xfId="0"/>
    <cellStyle name="표준 24 2 2 7" xfId="0"/>
    <cellStyle name="표준 24 2 3" xfId="0"/>
    <cellStyle name="표준 24 2 3 2" xfId="0"/>
    <cellStyle name="표준 24 2 3 2 2" xfId="0"/>
    <cellStyle name="표준 24 2 3 2 3" xfId="0"/>
    <cellStyle name="표준 24 2 3 3" xfId="0"/>
    <cellStyle name="표준 24 2 3 3 2" xfId="0"/>
    <cellStyle name="표준 24 2 3 4" xfId="0"/>
    <cellStyle name="표준 24 2 3 5" xfId="0"/>
    <cellStyle name="표준 24 2 3 6" xfId="0"/>
    <cellStyle name="표준 24 2 4" xfId="0"/>
    <cellStyle name="표준 24 2 4 2" xfId="0"/>
    <cellStyle name="표준 24 2 4 3" xfId="0"/>
    <cellStyle name="표준 24 2 5" xfId="0"/>
    <cellStyle name="표준 24 2 5 2" xfId="0"/>
    <cellStyle name="표준 24 2 6" xfId="0"/>
    <cellStyle name="표준 24 2 7" xfId="0"/>
    <cellStyle name="표준 24 20" xfId="0"/>
    <cellStyle name="표준 24 21" xfId="0"/>
    <cellStyle name="표준 24 22" xfId="0"/>
    <cellStyle name="표준 24 23" xfId="0"/>
    <cellStyle name="표준 24 24" xfId="0"/>
    <cellStyle name="표준 24 25" xfId="0"/>
    <cellStyle name="표준 24 26" xfId="0"/>
    <cellStyle name="표준 24 27" xfId="0"/>
    <cellStyle name="표준 24 3" xfId="0"/>
    <cellStyle name="표준 24 3 2" xfId="0"/>
    <cellStyle name="표준 24 3 2 2" xfId="0"/>
    <cellStyle name="표준 24 3 2 2 2" xfId="0"/>
    <cellStyle name="표준 24 3 2 2 3" xfId="0"/>
    <cellStyle name="표준 24 3 2 3" xfId="0"/>
    <cellStyle name="표준 24 3 2 3 2" xfId="0"/>
    <cellStyle name="표준 24 3 2 4" xfId="0"/>
    <cellStyle name="표준 24 3 2 5" xfId="0"/>
    <cellStyle name="표준 24 3 2 6" xfId="0"/>
    <cellStyle name="표준 24 3 3" xfId="0"/>
    <cellStyle name="표준 24 3 3 2" xfId="0"/>
    <cellStyle name="표준 24 3 3 3" xfId="0"/>
    <cellStyle name="표준 24 3 3 4" xfId="0"/>
    <cellStyle name="표준 24 3 4" xfId="0"/>
    <cellStyle name="표준 24 3 4 2" xfId="0"/>
    <cellStyle name="표준 24 3 5" xfId="0"/>
    <cellStyle name="표준 24 3 6" xfId="0"/>
    <cellStyle name="표준 24 3 7" xfId="0"/>
    <cellStyle name="표준 24 4" xfId="0"/>
    <cellStyle name="표준 24 4 2" xfId="0"/>
    <cellStyle name="표준 24 4 2 2" xfId="0"/>
    <cellStyle name="표준 24 4 2 3" xfId="0"/>
    <cellStyle name="표준 24 4 2 4" xfId="0"/>
    <cellStyle name="표준 24 4 3" xfId="0"/>
    <cellStyle name="표준 24 4 3 2" xfId="0"/>
    <cellStyle name="표준 24 4 4" xfId="0"/>
    <cellStyle name="표준 24 4 5" xfId="0"/>
    <cellStyle name="표준 24 4 6" xfId="0"/>
    <cellStyle name="표준 24 5" xfId="0"/>
    <cellStyle name="표준 24 5 2" xfId="0"/>
    <cellStyle name="표준 24 5 2 2" xfId="0"/>
    <cellStyle name="표준 24 5 3" xfId="0"/>
    <cellStyle name="표준 24 5 4" xfId="0"/>
    <cellStyle name="표준 24 5 5" xfId="0"/>
    <cellStyle name="표준 24 6" xfId="0"/>
    <cellStyle name="표준 24 6 2" xfId="0"/>
    <cellStyle name="표준 24 6 2 2" xfId="0"/>
    <cellStyle name="표준 24 6 3" xfId="0"/>
    <cellStyle name="표준 24 6 4" xfId="0"/>
    <cellStyle name="표준 24 7" xfId="0"/>
    <cellStyle name="표준 24 7 2" xfId="0"/>
    <cellStyle name="표준 24 8" xfId="0"/>
    <cellStyle name="표준 24 8 2" xfId="0"/>
    <cellStyle name="표준 24 9" xfId="0"/>
    <cellStyle name="표준 24 9 2" xfId="0"/>
    <cellStyle name="표준 25" xfId="0"/>
    <cellStyle name="표준 25 10" xfId="0"/>
    <cellStyle name="표준 25 11" xfId="0"/>
    <cellStyle name="표준 25 12" xfId="0"/>
    <cellStyle name="표준 25 13" xfId="0"/>
    <cellStyle name="표준 25 14" xfId="0"/>
    <cellStyle name="표준 25 15" xfId="0"/>
    <cellStyle name="표준 25 16" xfId="0"/>
    <cellStyle name="표준 25 17" xfId="0"/>
    <cellStyle name="표준 25 18" xfId="0"/>
    <cellStyle name="표준 25 19" xfId="0"/>
    <cellStyle name="표준 25 2" xfId="0"/>
    <cellStyle name="표준 25 2 2" xfId="0"/>
    <cellStyle name="표준 25 2 2 2" xfId="0"/>
    <cellStyle name="표준 25 2 2 2 2" xfId="0"/>
    <cellStyle name="표준 25 2 2 2 3" xfId="0"/>
    <cellStyle name="표준 25 2 2 3" xfId="0"/>
    <cellStyle name="표준 25 2 2 3 2" xfId="0"/>
    <cellStyle name="표준 25 2 2 4" xfId="0"/>
    <cellStyle name="표준 25 2 2 5" xfId="0"/>
    <cellStyle name="표준 25 2 2 6" xfId="0"/>
    <cellStyle name="표준 25 2 3" xfId="0"/>
    <cellStyle name="표준 25 2 3 2" xfId="0"/>
    <cellStyle name="표준 25 2 3 3" xfId="0"/>
    <cellStyle name="표준 25 2 3 4" xfId="0"/>
    <cellStyle name="표준 25 2 4" xfId="0"/>
    <cellStyle name="표준 25 2 4 2" xfId="0"/>
    <cellStyle name="표준 25 2 5" xfId="0"/>
    <cellStyle name="표준 25 2 6" xfId="0"/>
    <cellStyle name="표준 25 20" xfId="0"/>
    <cellStyle name="표준 25 21" xfId="0"/>
    <cellStyle name="표준 25 22" xfId="0"/>
    <cellStyle name="표준 25 23" xfId="0"/>
    <cellStyle name="표준 25 24" xfId="0"/>
    <cellStyle name="표준 25 25" xfId="0"/>
    <cellStyle name="표준 25 26" xfId="0"/>
    <cellStyle name="표준 25 27" xfId="0"/>
    <cellStyle name="표준 25 28" xfId="0"/>
    <cellStyle name="표준 25 3" xfId="0"/>
    <cellStyle name="표준 25 3 2" xfId="0"/>
    <cellStyle name="표준 25 3 2 2" xfId="0"/>
    <cellStyle name="표준 25 3 2 3" xfId="0"/>
    <cellStyle name="표준 25 3 2 4" xfId="0"/>
    <cellStyle name="표준 25 3 3" xfId="0"/>
    <cellStyle name="표준 25 3 3 2" xfId="0"/>
    <cellStyle name="표준 25 3 3 3" xfId="0"/>
    <cellStyle name="표준 25 3 4" xfId="0"/>
    <cellStyle name="표준 25 3 4 2" xfId="0"/>
    <cellStyle name="표준 25 3 5" xfId="0"/>
    <cellStyle name="표준 25 3 6" xfId="0"/>
    <cellStyle name="표준 25 4" xfId="0"/>
    <cellStyle name="표준 25 4 2" xfId="0"/>
    <cellStyle name="표준 25 4 2 2" xfId="0"/>
    <cellStyle name="표준 25 4 3" xfId="0"/>
    <cellStyle name="표준 25 4 4" xfId="0"/>
    <cellStyle name="표준 25 4 5" xfId="0"/>
    <cellStyle name="표준 25 5" xfId="0"/>
    <cellStyle name="표준 25 5 2" xfId="0"/>
    <cellStyle name="표준 25 5 2 2" xfId="0"/>
    <cellStyle name="표준 25 5 3" xfId="0"/>
    <cellStyle name="표준 25 5 4" xfId="0"/>
    <cellStyle name="표준 25 6" xfId="0"/>
    <cellStyle name="표준 25 6 2" xfId="0"/>
    <cellStyle name="표준 25 7" xfId="0"/>
    <cellStyle name="표준 25 7 2" xfId="0"/>
    <cellStyle name="표준 25 8" xfId="0"/>
    <cellStyle name="표준 25 8 2" xfId="0"/>
    <cellStyle name="표준 25 9" xfId="0"/>
    <cellStyle name="표준 26" xfId="0"/>
    <cellStyle name="표준 26 10" xfId="0"/>
    <cellStyle name="표준 26 11" xfId="0"/>
    <cellStyle name="표준 26 12" xfId="0"/>
    <cellStyle name="표준 26 13" xfId="0"/>
    <cellStyle name="표준 26 14" xfId="0"/>
    <cellStyle name="표준 26 15" xfId="0"/>
    <cellStyle name="표준 26 16" xfId="0"/>
    <cellStyle name="표준 26 17" xfId="0"/>
    <cellStyle name="표준 26 18" xfId="0"/>
    <cellStyle name="표준 26 19" xfId="0"/>
    <cellStyle name="표준 26 2" xfId="0"/>
    <cellStyle name="표준 26 2 2" xfId="0"/>
    <cellStyle name="표준 26 2 2 2" xfId="0"/>
    <cellStyle name="표준 26 2 2 2 2" xfId="0"/>
    <cellStyle name="표준 26 2 2 2 3" xfId="0"/>
    <cellStyle name="표준 26 2 2 2 4" xfId="0"/>
    <cellStyle name="표준 26 2 2 3" xfId="0"/>
    <cellStyle name="표준 26 2 2 3 2" xfId="0"/>
    <cellStyle name="표준 26 2 2 4" xfId="0"/>
    <cellStyle name="표준 26 2 2 5" xfId="0"/>
    <cellStyle name="표준 26 2 2 6" xfId="0"/>
    <cellStyle name="표준 26 2 3" xfId="0"/>
    <cellStyle name="표준 26 2 3 2" xfId="0"/>
    <cellStyle name="표준 26 2 3 3" xfId="0"/>
    <cellStyle name="표준 26 2 3 4" xfId="0"/>
    <cellStyle name="표준 26 2 4" xfId="0"/>
    <cellStyle name="표준 26 2 4 2" xfId="0"/>
    <cellStyle name="표준 26 2 5" xfId="0"/>
    <cellStyle name="표준 26 2 6" xfId="0"/>
    <cellStyle name="표준 26 20" xfId="0"/>
    <cellStyle name="표준 26 21" xfId="0"/>
    <cellStyle name="표준 26 22" xfId="0"/>
    <cellStyle name="표준 26 23" xfId="0"/>
    <cellStyle name="표준 26 24" xfId="0"/>
    <cellStyle name="표준 26 25" xfId="0"/>
    <cellStyle name="표준 26 26" xfId="0"/>
    <cellStyle name="표준 26 27" xfId="0"/>
    <cellStyle name="표준 26 3" xfId="0"/>
    <cellStyle name="표준 26 3 2" xfId="0"/>
    <cellStyle name="표준 26 3 2 2" xfId="0"/>
    <cellStyle name="표준 26 3 2 3" xfId="0"/>
    <cellStyle name="표준 26 3 2 4" xfId="0"/>
    <cellStyle name="표준 26 3 3" xfId="0"/>
    <cellStyle name="표준 26 3 3 2" xfId="0"/>
    <cellStyle name="표준 26 3 3 3" xfId="0"/>
    <cellStyle name="표준 26 3 4" xfId="0"/>
    <cellStyle name="표준 26 3 4 2" xfId="0"/>
    <cellStyle name="표준 26 3 5" xfId="0"/>
    <cellStyle name="표준 26 3 6" xfId="0"/>
    <cellStyle name="표준 26 4" xfId="0"/>
    <cellStyle name="표준 26 4 2" xfId="0"/>
    <cellStyle name="표준 26 4 2 2" xfId="0"/>
    <cellStyle name="표준 26 4 3" xfId="0"/>
    <cellStyle name="표준 26 4 4" xfId="0"/>
    <cellStyle name="표준 26 4 5" xfId="0"/>
    <cellStyle name="표준 26 5" xfId="0"/>
    <cellStyle name="표준 26 5 2" xfId="0"/>
    <cellStyle name="표준 26 5 2 2" xfId="0"/>
    <cellStyle name="표준 26 5 3" xfId="0"/>
    <cellStyle name="표준 26 5 4" xfId="0"/>
    <cellStyle name="표준 26 6" xfId="0"/>
    <cellStyle name="표준 26 6 2" xfId="0"/>
    <cellStyle name="표준 26 6 3" xfId="0"/>
    <cellStyle name="표준 26 7" xfId="0"/>
    <cellStyle name="표준 26 7 2" xfId="0"/>
    <cellStyle name="표준 26 8" xfId="0"/>
    <cellStyle name="표준 26 8 2" xfId="0"/>
    <cellStyle name="표준 26 9" xfId="0"/>
    <cellStyle name="표준 27" xfId="0"/>
    <cellStyle name="표준 27 10" xfId="0"/>
    <cellStyle name="표준 27 11" xfId="0"/>
    <cellStyle name="표준 27 12" xfId="0"/>
    <cellStyle name="표준 27 13" xfId="0"/>
    <cellStyle name="표준 27 14" xfId="0"/>
    <cellStyle name="표준 27 15" xfId="0"/>
    <cellStyle name="표준 27 16" xfId="0"/>
    <cellStyle name="표준 27 17" xfId="0"/>
    <cellStyle name="표준 27 18" xfId="0"/>
    <cellStyle name="표준 27 19" xfId="0"/>
    <cellStyle name="표준 27 2" xfId="0"/>
    <cellStyle name="표준 27 2 2" xfId="0"/>
    <cellStyle name="표준 27 2 2 2" xfId="0"/>
    <cellStyle name="표준 27 2 2 2 2" xfId="0"/>
    <cellStyle name="표준 27 2 2 2 3" xfId="0"/>
    <cellStyle name="표준 27 2 2 2 4" xfId="0"/>
    <cellStyle name="표준 27 2 2 3" xfId="0"/>
    <cellStyle name="표준 27 2 2 3 2" xfId="0"/>
    <cellStyle name="표준 27 2 2 4" xfId="0"/>
    <cellStyle name="표준 27 2 2 5" xfId="0"/>
    <cellStyle name="표준 27 2 2 6" xfId="0"/>
    <cellStyle name="표준 27 2 2 7" xfId="0"/>
    <cellStyle name="표준 27 2 3" xfId="0"/>
    <cellStyle name="표준 27 2 3 2" xfId="0"/>
    <cellStyle name="표준 27 2 3 3" xfId="0"/>
    <cellStyle name="표준 27 2 3 4" xfId="0"/>
    <cellStyle name="표준 27 2 4" xfId="0"/>
    <cellStyle name="표준 27 2 4 2" xfId="0"/>
    <cellStyle name="표준 27 2 5" xfId="0"/>
    <cellStyle name="표준 27 2 6" xfId="0"/>
    <cellStyle name="표준 27 2 7" xfId="0"/>
    <cellStyle name="표준 27 20" xfId="0"/>
    <cellStyle name="표준 27 21" xfId="0"/>
    <cellStyle name="표준 27 22" xfId="0"/>
    <cellStyle name="표준 27 23" xfId="0"/>
    <cellStyle name="표준 27 24" xfId="0"/>
    <cellStyle name="표준 27 25" xfId="0"/>
    <cellStyle name="표준 27 26" xfId="0"/>
    <cellStyle name="표준 27 27" xfId="0"/>
    <cellStyle name="표준 27 3" xfId="0"/>
    <cellStyle name="표준 27 3 2" xfId="0"/>
    <cellStyle name="표준 27 3 2 2" xfId="0"/>
    <cellStyle name="표준 27 3 2 3" xfId="0"/>
    <cellStyle name="표준 27 3 2 4" xfId="0"/>
    <cellStyle name="표준 27 3 3" xfId="0"/>
    <cellStyle name="표준 27 3 3 2" xfId="0"/>
    <cellStyle name="표준 27 3 3 3" xfId="0"/>
    <cellStyle name="표준 27 3 4" xfId="0"/>
    <cellStyle name="표준 27 3 5" xfId="0"/>
    <cellStyle name="표준 27 3 6" xfId="0"/>
    <cellStyle name="표준 27 3 7" xfId="0"/>
    <cellStyle name="표준 27 4" xfId="0"/>
    <cellStyle name="표준 27 4 2" xfId="0"/>
    <cellStyle name="표준 27 4 2 2" xfId="0"/>
    <cellStyle name="표준 27 4 3" xfId="0"/>
    <cellStyle name="표준 27 4 4" xfId="0"/>
    <cellStyle name="표준 27 4 5" xfId="0"/>
    <cellStyle name="표준 27 5" xfId="0"/>
    <cellStyle name="표준 27 5 2" xfId="0"/>
    <cellStyle name="표준 27 5 2 2" xfId="0"/>
    <cellStyle name="표준 27 5 3" xfId="0"/>
    <cellStyle name="표준 27 5 4" xfId="0"/>
    <cellStyle name="표준 27 6" xfId="0"/>
    <cellStyle name="표준 27 6 2" xfId="0"/>
    <cellStyle name="표준 27 6 3" xfId="0"/>
    <cellStyle name="표준 27 7" xfId="0"/>
    <cellStyle name="표준 27 7 2" xfId="0"/>
    <cellStyle name="표준 27 8" xfId="0"/>
    <cellStyle name="표준 27 8 2" xfId="0"/>
    <cellStyle name="표준 27 9" xfId="0"/>
    <cellStyle name="표준 28" xfId="0"/>
    <cellStyle name="표준 28 10" xfId="0"/>
    <cellStyle name="표준 28 11" xfId="0"/>
    <cellStyle name="표준 28 12" xfId="0"/>
    <cellStyle name="표준 28 13" xfId="0"/>
    <cellStyle name="표준 28 14" xfId="0"/>
    <cellStyle name="표준 28 15" xfId="0"/>
    <cellStyle name="표준 28 16" xfId="0"/>
    <cellStyle name="표준 28 17" xfId="0"/>
    <cellStyle name="표준 28 18" xfId="0"/>
    <cellStyle name="표준 28 19" xfId="0"/>
    <cellStyle name="표준 28 2" xfId="0"/>
    <cellStyle name="표준 28 2 10" xfId="0"/>
    <cellStyle name="표준 28 2 11" xfId="0"/>
    <cellStyle name="표준 28 2 12" xfId="0"/>
    <cellStyle name="표준 28 2 13" xfId="0"/>
    <cellStyle name="표준 28 2 2" xfId="0"/>
    <cellStyle name="표준 28 2 2 2" xfId="0"/>
    <cellStyle name="표준 28 2 2 2 2" xfId="0"/>
    <cellStyle name="표준 28 2 2 2 3" xfId="0"/>
    <cellStyle name="표준 28 2 2 2 4" xfId="0"/>
    <cellStyle name="표준 28 2 2 2 5" xfId="0"/>
    <cellStyle name="표준 28 2 2 3" xfId="0"/>
    <cellStyle name="표준 28 2 2 3 2" xfId="0"/>
    <cellStyle name="표준 28 2 2 3 3" xfId="0"/>
    <cellStyle name="표준 28 2 2 4" xfId="0"/>
    <cellStyle name="표준 28 2 2 4 2" xfId="0"/>
    <cellStyle name="표준 28 2 2 5" xfId="0"/>
    <cellStyle name="표준 28 2 2 5 2" xfId="0"/>
    <cellStyle name="표준 28 2 2 6" xfId="0"/>
    <cellStyle name="표준 28 2 2 7" xfId="0"/>
    <cellStyle name="표준 28 2 2 8" xfId="0"/>
    <cellStyle name="표준 28 2 3" xfId="0"/>
    <cellStyle name="표준 28 2 3 2" xfId="0"/>
    <cellStyle name="표준 28 2 3 2 2" xfId="0"/>
    <cellStyle name="표준 28 2 3 3" xfId="0"/>
    <cellStyle name="표준 28 2 3 3 2" xfId="0"/>
    <cellStyle name="표준 28 2 3 4" xfId="0"/>
    <cellStyle name="표준 28 2 3 5" xfId="0"/>
    <cellStyle name="표준 28 2 3 6" xfId="0"/>
    <cellStyle name="표준 28 2 3 7" xfId="0"/>
    <cellStyle name="표준 28 2 3 8" xfId="0"/>
    <cellStyle name="표준 28 2 4" xfId="0"/>
    <cellStyle name="표준 28 2 4 2" xfId="0"/>
    <cellStyle name="표준 28 2 4 2 2" xfId="0"/>
    <cellStyle name="표준 28 2 4 3" xfId="0"/>
    <cellStyle name="표준 28 2 4 4" xfId="0"/>
    <cellStyle name="표준 28 2 4 5" xfId="0"/>
    <cellStyle name="표준 28 2 4 6" xfId="0"/>
    <cellStyle name="표준 28 2 4 7" xfId="0"/>
    <cellStyle name="표준 28 2 5" xfId="0"/>
    <cellStyle name="표준 28 2 5 2" xfId="0"/>
    <cellStyle name="표준 28 2 5 3" xfId="0"/>
    <cellStyle name="표준 28 2 5 4" xfId="0"/>
    <cellStyle name="표준 28 2 5 5" xfId="0"/>
    <cellStyle name="표준 28 2 5 6" xfId="0"/>
    <cellStyle name="표준 28 2 5 7" xfId="0"/>
    <cellStyle name="표준 28 2 6" xfId="0"/>
    <cellStyle name="표준 28 2 6 2" xfId="0"/>
    <cellStyle name="표준 28 2 7" xfId="0"/>
    <cellStyle name="표준 28 2 8" xfId="0"/>
    <cellStyle name="표준 28 2 9" xfId="0"/>
    <cellStyle name="표준 28 20" xfId="0"/>
    <cellStyle name="표준 28 21" xfId="0"/>
    <cellStyle name="표준 28 22" xfId="0"/>
    <cellStyle name="표준 28 23" xfId="0"/>
    <cellStyle name="표준 28 24" xfId="0"/>
    <cellStyle name="표준 28 25" xfId="0"/>
    <cellStyle name="표준 28 26" xfId="0"/>
    <cellStyle name="표준 28 27" xfId="0"/>
    <cellStyle name="표준 28 2_Sheet2" xfId="0"/>
    <cellStyle name="표준 28 3" xfId="0"/>
    <cellStyle name="표준 28 3 10" xfId="0"/>
    <cellStyle name="표준 28 3 11" xfId="0"/>
    <cellStyle name="표준 28 3 12" xfId="0"/>
    <cellStyle name="표준 28 3 2" xfId="0"/>
    <cellStyle name="표준 28 3 2 2" xfId="0"/>
    <cellStyle name="표준 28 3 2 2 2" xfId="0"/>
    <cellStyle name="표준 28 3 2 3" xfId="0"/>
    <cellStyle name="표준 28 3 2 3 2" xfId="0"/>
    <cellStyle name="표준 28 3 2 4" xfId="0"/>
    <cellStyle name="표준 28 3 2 5" xfId="0"/>
    <cellStyle name="표준 28 3 2 6" xfId="0"/>
    <cellStyle name="표준 28 3 2 7" xfId="0"/>
    <cellStyle name="표준 28 3 2 8" xfId="0"/>
    <cellStyle name="표준 28 3 3" xfId="0"/>
    <cellStyle name="표준 28 3 3 2" xfId="0"/>
    <cellStyle name="표준 28 3 3 2 2" xfId="0"/>
    <cellStyle name="표준 28 3 3 3" xfId="0"/>
    <cellStyle name="표준 28 3 3 4" xfId="0"/>
    <cellStyle name="표준 28 3 3 5" xfId="0"/>
    <cellStyle name="표준 28 3 3 6" xfId="0"/>
    <cellStyle name="표준 28 3 3 7" xfId="0"/>
    <cellStyle name="표준 28 3 3 8" xfId="0"/>
    <cellStyle name="표준 28 3 4" xfId="0"/>
    <cellStyle name="표준 28 3 4 2" xfId="0"/>
    <cellStyle name="표준 28 3 4 3" xfId="0"/>
    <cellStyle name="표준 28 3 4 4" xfId="0"/>
    <cellStyle name="표준 28 3 4 5" xfId="0"/>
    <cellStyle name="표준 28 3 4 6" xfId="0"/>
    <cellStyle name="표준 28 3 4 7" xfId="0"/>
    <cellStyle name="표준 28 3 4 8" xfId="0"/>
    <cellStyle name="표준 28 3 5" xfId="0"/>
    <cellStyle name="표준 28 3 5 2" xfId="0"/>
    <cellStyle name="표준 28 3 5 3" xfId="0"/>
    <cellStyle name="표준 28 3 5 4" xfId="0"/>
    <cellStyle name="표준 28 3 5 5" xfId="0"/>
    <cellStyle name="표준 28 3 5 6" xfId="0"/>
    <cellStyle name="표준 28 3 5 7" xfId="0"/>
    <cellStyle name="표준 28 3 6" xfId="0"/>
    <cellStyle name="표준 28 3 7" xfId="0"/>
    <cellStyle name="표준 28 3 8" xfId="0"/>
    <cellStyle name="표준 28 3 9" xfId="0"/>
    <cellStyle name="표준 28 3_Sheet2" xfId="0"/>
    <cellStyle name="표준 28 4" xfId="0"/>
    <cellStyle name="표준 28 4 10" xfId="0"/>
    <cellStyle name="표준 28 4 11" xfId="0"/>
    <cellStyle name="표준 28 4 12" xfId="0"/>
    <cellStyle name="표준 28 4 2" xfId="0"/>
    <cellStyle name="표준 28 4 2 2" xfId="0"/>
    <cellStyle name="표준 28 4 2 3" xfId="0"/>
    <cellStyle name="표준 28 4 2 4" xfId="0"/>
    <cellStyle name="표준 28 4 2 5" xfId="0"/>
    <cellStyle name="표준 28 4 2 6" xfId="0"/>
    <cellStyle name="표준 28 4 2 7" xfId="0"/>
    <cellStyle name="표준 28 4 2 8" xfId="0"/>
    <cellStyle name="표준 28 4 3" xfId="0"/>
    <cellStyle name="표준 28 4 3 2" xfId="0"/>
    <cellStyle name="표준 28 4 3 3" xfId="0"/>
    <cellStyle name="표준 28 4 3 4" xfId="0"/>
    <cellStyle name="표준 28 4 3 5" xfId="0"/>
    <cellStyle name="표준 28 4 3 6" xfId="0"/>
    <cellStyle name="표준 28 4 3 7" xfId="0"/>
    <cellStyle name="표준 28 4 4" xfId="0"/>
    <cellStyle name="표준 28 4 4 2" xfId="0"/>
    <cellStyle name="표준 28 4 4 3" xfId="0"/>
    <cellStyle name="표준 28 4 4 4" xfId="0"/>
    <cellStyle name="표준 28 4 4 5" xfId="0"/>
    <cellStyle name="표준 28 4 4 6" xfId="0"/>
    <cellStyle name="표준 28 4 4 7" xfId="0"/>
    <cellStyle name="표준 28 4 5" xfId="0"/>
    <cellStyle name="표준 28 4 5 2" xfId="0"/>
    <cellStyle name="표준 28 4 5 3" xfId="0"/>
    <cellStyle name="표준 28 4 5 4" xfId="0"/>
    <cellStyle name="표준 28 4 5 5" xfId="0"/>
    <cellStyle name="표준 28 4 5 6" xfId="0"/>
    <cellStyle name="표준 28 4 6" xfId="0"/>
    <cellStyle name="표준 28 4 7" xfId="0"/>
    <cellStyle name="표준 28 4 8" xfId="0"/>
    <cellStyle name="표준 28 4 9" xfId="0"/>
    <cellStyle name="표준 28 4_Sheet2" xfId="0"/>
    <cellStyle name="표준 28 5" xfId="0"/>
    <cellStyle name="표준 28 5 10" xfId="0"/>
    <cellStyle name="표준 28 5 11" xfId="0"/>
    <cellStyle name="표준 28 5 12" xfId="0"/>
    <cellStyle name="표준 28 5 2" xfId="0"/>
    <cellStyle name="표준 28 5 2 2" xfId="0"/>
    <cellStyle name="표준 28 5 2 3" xfId="0"/>
    <cellStyle name="표준 28 5 2 4" xfId="0"/>
    <cellStyle name="표준 28 5 2 5" xfId="0"/>
    <cellStyle name="표준 28 5 2 6" xfId="0"/>
    <cellStyle name="표준 28 5 2 7" xfId="0"/>
    <cellStyle name="표준 28 5 2 8" xfId="0"/>
    <cellStyle name="표준 28 5 3" xfId="0"/>
    <cellStyle name="표준 28 5 3 2" xfId="0"/>
    <cellStyle name="표준 28 5 3 3" xfId="0"/>
    <cellStyle name="표준 28 5 3 4" xfId="0"/>
    <cellStyle name="표준 28 5 3 5" xfId="0"/>
    <cellStyle name="표준 28 5 3 6" xfId="0"/>
    <cellStyle name="표준 28 5 3 7" xfId="0"/>
    <cellStyle name="표준 28 5 4" xfId="0"/>
    <cellStyle name="표준 28 5 4 2" xfId="0"/>
    <cellStyle name="표준 28 5 4 3" xfId="0"/>
    <cellStyle name="표준 28 5 4 4" xfId="0"/>
    <cellStyle name="표준 28 5 4 5" xfId="0"/>
    <cellStyle name="표준 28 5 4 6" xfId="0"/>
    <cellStyle name="표준 28 5 5" xfId="0"/>
    <cellStyle name="표준 28 5 5 2" xfId="0"/>
    <cellStyle name="표준 28 5 5 3" xfId="0"/>
    <cellStyle name="표준 28 5 5 4" xfId="0"/>
    <cellStyle name="표준 28 5 5 5" xfId="0"/>
    <cellStyle name="표준 28 5 5 6" xfId="0"/>
    <cellStyle name="표준 28 5 6" xfId="0"/>
    <cellStyle name="표준 28 5 7" xfId="0"/>
    <cellStyle name="표준 28 5 8" xfId="0"/>
    <cellStyle name="표준 28 5 9" xfId="0"/>
    <cellStyle name="표준 28 5_Sheet2" xfId="0"/>
    <cellStyle name="표준 28 6" xfId="0"/>
    <cellStyle name="표준 28 6 2" xfId="0"/>
    <cellStyle name="표준 28 6 2 2" xfId="0"/>
    <cellStyle name="표준 28 7" xfId="0"/>
    <cellStyle name="표준 28 7 2" xfId="0"/>
    <cellStyle name="표준 28 8" xfId="0"/>
    <cellStyle name="표준 28 8 2" xfId="0"/>
    <cellStyle name="표준 28 9" xfId="0"/>
    <cellStyle name="표준 29" xfId="0"/>
    <cellStyle name="표준 29 10" xfId="0"/>
    <cellStyle name="표준 29 11" xfId="0"/>
    <cellStyle name="표준 29 12" xfId="0"/>
    <cellStyle name="표준 29 13" xfId="0"/>
    <cellStyle name="표준 29 14" xfId="0"/>
    <cellStyle name="표준 29 15" xfId="0"/>
    <cellStyle name="표준 29 16" xfId="0"/>
    <cellStyle name="표준 29 17" xfId="0"/>
    <cellStyle name="표준 29 18" xfId="0"/>
    <cellStyle name="표준 29 19" xfId="0"/>
    <cellStyle name="표준 29 2" xfId="0"/>
    <cellStyle name="표준 29 2 10" xfId="0"/>
    <cellStyle name="표준 29 2 11" xfId="0"/>
    <cellStyle name="표준 29 2 12" xfId="0"/>
    <cellStyle name="표준 29 2 13" xfId="0"/>
    <cellStyle name="표준 29 2 2" xfId="0"/>
    <cellStyle name="표준 29 2 2 2" xfId="0"/>
    <cellStyle name="표준 29 2 2 2 2" xfId="0"/>
    <cellStyle name="표준 29 2 2 3" xfId="0"/>
    <cellStyle name="표준 29 2 2 3 2" xfId="0"/>
    <cellStyle name="표준 29 2 2 4" xfId="0"/>
    <cellStyle name="표준 29 2 2 5" xfId="0"/>
    <cellStyle name="표준 29 2 2 6" xfId="0"/>
    <cellStyle name="표준 29 2 2 7" xfId="0"/>
    <cellStyle name="표준 29 2 2 8" xfId="0"/>
    <cellStyle name="표준 29 2 3" xfId="0"/>
    <cellStyle name="표준 29 2 3 2" xfId="0"/>
    <cellStyle name="표준 29 2 3 2 2" xfId="0"/>
    <cellStyle name="표준 29 2 3 3" xfId="0"/>
    <cellStyle name="표준 29 2 3 4" xfId="0"/>
    <cellStyle name="표준 29 2 3 5" xfId="0"/>
    <cellStyle name="표준 29 2 3 6" xfId="0"/>
    <cellStyle name="표준 29 2 3 7" xfId="0"/>
    <cellStyle name="표준 29 2 3 8" xfId="0"/>
    <cellStyle name="표준 29 2 4" xfId="0"/>
    <cellStyle name="표준 29 2 4 2" xfId="0"/>
    <cellStyle name="표준 29 2 4 3" xfId="0"/>
    <cellStyle name="표준 29 2 4 4" xfId="0"/>
    <cellStyle name="표준 29 2 4 5" xfId="0"/>
    <cellStyle name="표준 29 2 4 6" xfId="0"/>
    <cellStyle name="표준 29 2 4 7" xfId="0"/>
    <cellStyle name="표준 29 2 5" xfId="0"/>
    <cellStyle name="표준 29 2 5 2" xfId="0"/>
    <cellStyle name="표준 29 2 5 3" xfId="0"/>
    <cellStyle name="표준 29 2 5 4" xfId="0"/>
    <cellStyle name="표준 29 2 5 5" xfId="0"/>
    <cellStyle name="표준 29 2 5 6" xfId="0"/>
    <cellStyle name="표준 29 2 5 7" xfId="0"/>
    <cellStyle name="표준 29 2 6" xfId="0"/>
    <cellStyle name="표준 29 2 7" xfId="0"/>
    <cellStyle name="표준 29 2 8" xfId="0"/>
    <cellStyle name="표준 29 2 9" xfId="0"/>
    <cellStyle name="표준 29 20" xfId="0"/>
    <cellStyle name="표준 29 21" xfId="0"/>
    <cellStyle name="표준 29 22" xfId="0"/>
    <cellStyle name="표준 29 23" xfId="0"/>
    <cellStyle name="표준 29 24" xfId="0"/>
    <cellStyle name="표준 29 25" xfId="0"/>
    <cellStyle name="표준 29 26" xfId="0"/>
    <cellStyle name="표준 29 27" xfId="0"/>
    <cellStyle name="표준 29 28" xfId="0"/>
    <cellStyle name="표준 29 2_Sheet2" xfId="0"/>
    <cellStyle name="표준 29 3" xfId="0"/>
    <cellStyle name="표준 29 3 10" xfId="0"/>
    <cellStyle name="표준 29 3 11" xfId="0"/>
    <cellStyle name="표준 29 3 12" xfId="0"/>
    <cellStyle name="표준 29 3 2" xfId="0"/>
    <cellStyle name="표준 29 3 2 2" xfId="0"/>
    <cellStyle name="표준 29 3 2 3" xfId="0"/>
    <cellStyle name="표준 29 3 2 4" xfId="0"/>
    <cellStyle name="표준 29 3 2 5" xfId="0"/>
    <cellStyle name="표준 29 3 2 6" xfId="0"/>
    <cellStyle name="표준 29 3 2 7" xfId="0"/>
    <cellStyle name="표준 29 3 2 8" xfId="0"/>
    <cellStyle name="표준 29 3 3" xfId="0"/>
    <cellStyle name="표준 29 3 3 2" xfId="0"/>
    <cellStyle name="표준 29 3 3 3" xfId="0"/>
    <cellStyle name="표준 29 3 3 4" xfId="0"/>
    <cellStyle name="표준 29 3 3 5" xfId="0"/>
    <cellStyle name="표준 29 3 3 6" xfId="0"/>
    <cellStyle name="표준 29 3 3 7" xfId="0"/>
    <cellStyle name="표준 29 3 3 8" xfId="0"/>
    <cellStyle name="표준 29 3 4" xfId="0"/>
    <cellStyle name="표준 29 3 4 2" xfId="0"/>
    <cellStyle name="표준 29 3 4 3" xfId="0"/>
    <cellStyle name="표준 29 3 4 4" xfId="0"/>
    <cellStyle name="표준 29 3 4 5" xfId="0"/>
    <cellStyle name="표준 29 3 4 6" xfId="0"/>
    <cellStyle name="표준 29 3 4 7" xfId="0"/>
    <cellStyle name="표준 29 3 4 8" xfId="0"/>
    <cellStyle name="표준 29 3 5" xfId="0"/>
    <cellStyle name="표준 29 3 5 2" xfId="0"/>
    <cellStyle name="표준 29 3 5 3" xfId="0"/>
    <cellStyle name="표준 29 3 5 4" xfId="0"/>
    <cellStyle name="표준 29 3 5 5" xfId="0"/>
    <cellStyle name="표준 29 3 5 6" xfId="0"/>
    <cellStyle name="표준 29 3 6" xfId="0"/>
    <cellStyle name="표준 29 3 7" xfId="0"/>
    <cellStyle name="표준 29 3 8" xfId="0"/>
    <cellStyle name="표준 29 3 9" xfId="0"/>
    <cellStyle name="표준 29 3_Sheet2" xfId="0"/>
    <cellStyle name="표준 29 4" xfId="0"/>
    <cellStyle name="표준 29 4 10" xfId="0"/>
    <cellStyle name="표준 29 4 11" xfId="0"/>
    <cellStyle name="표준 29 4 12" xfId="0"/>
    <cellStyle name="표준 29 4 2" xfId="0"/>
    <cellStyle name="표준 29 4 2 2" xfId="0"/>
    <cellStyle name="표준 29 4 2 3" xfId="0"/>
    <cellStyle name="표준 29 4 2 4" xfId="0"/>
    <cellStyle name="표준 29 4 2 5" xfId="0"/>
    <cellStyle name="표준 29 4 2 6" xfId="0"/>
    <cellStyle name="표준 29 4 2 7" xfId="0"/>
    <cellStyle name="표준 29 4 2 8" xfId="0"/>
    <cellStyle name="표준 29 4 3" xfId="0"/>
    <cellStyle name="표준 29 4 3 2" xfId="0"/>
    <cellStyle name="표준 29 4 3 3" xfId="0"/>
    <cellStyle name="표준 29 4 3 4" xfId="0"/>
    <cellStyle name="표준 29 4 3 5" xfId="0"/>
    <cellStyle name="표준 29 4 3 6" xfId="0"/>
    <cellStyle name="표준 29 4 3 7" xfId="0"/>
    <cellStyle name="표준 29 4 4" xfId="0"/>
    <cellStyle name="표준 29 4 4 2" xfId="0"/>
    <cellStyle name="표준 29 4 4 3" xfId="0"/>
    <cellStyle name="표준 29 4 4 4" xfId="0"/>
    <cellStyle name="표준 29 4 4 5" xfId="0"/>
    <cellStyle name="표준 29 4 4 6" xfId="0"/>
    <cellStyle name="표준 29 4 5" xfId="0"/>
    <cellStyle name="표준 29 4 5 2" xfId="0"/>
    <cellStyle name="표준 29 4 5 3" xfId="0"/>
    <cellStyle name="표준 29 4 5 4" xfId="0"/>
    <cellStyle name="표준 29 4 5 5" xfId="0"/>
    <cellStyle name="표준 29 4 5 6" xfId="0"/>
    <cellStyle name="표준 29 4 6" xfId="0"/>
    <cellStyle name="표준 29 4 7" xfId="0"/>
    <cellStyle name="표준 29 4 8" xfId="0"/>
    <cellStyle name="표준 29 4 9" xfId="0"/>
    <cellStyle name="표준 29 4_Sheet2" xfId="0"/>
    <cellStyle name="표준 29 5" xfId="0"/>
    <cellStyle name="표준 29 5 10" xfId="0"/>
    <cellStyle name="표준 29 5 11" xfId="0"/>
    <cellStyle name="표준 29 5 12" xfId="0"/>
    <cellStyle name="표준 29 5 2" xfId="0"/>
    <cellStyle name="표준 29 5 2 2" xfId="0"/>
    <cellStyle name="표준 29 5 2 3" xfId="0"/>
    <cellStyle name="표준 29 5 2 4" xfId="0"/>
    <cellStyle name="표준 29 5 2 5" xfId="0"/>
    <cellStyle name="표준 29 5 2 6" xfId="0"/>
    <cellStyle name="표준 29 5 2 7" xfId="0"/>
    <cellStyle name="표준 29 5 3" xfId="0"/>
    <cellStyle name="표준 29 5 3 2" xfId="0"/>
    <cellStyle name="표준 29 5 3 3" xfId="0"/>
    <cellStyle name="표준 29 5 3 4" xfId="0"/>
    <cellStyle name="표준 29 5 3 5" xfId="0"/>
    <cellStyle name="표준 29 5 3 6" xfId="0"/>
    <cellStyle name="표준 29 5 4" xfId="0"/>
    <cellStyle name="표준 29 5 4 2" xfId="0"/>
    <cellStyle name="표준 29 5 4 3" xfId="0"/>
    <cellStyle name="표준 29 5 4 4" xfId="0"/>
    <cellStyle name="표준 29 5 4 5" xfId="0"/>
    <cellStyle name="표준 29 5 4 6" xfId="0"/>
    <cellStyle name="표준 29 5 5" xfId="0"/>
    <cellStyle name="표준 29 5 5 2" xfId="0"/>
    <cellStyle name="표준 29 5 5 3" xfId="0"/>
    <cellStyle name="표준 29 5 5 4" xfId="0"/>
    <cellStyle name="표준 29 5 5 5" xfId="0"/>
    <cellStyle name="표준 29 5 5 6" xfId="0"/>
    <cellStyle name="표준 29 5 6" xfId="0"/>
    <cellStyle name="표준 29 5 7" xfId="0"/>
    <cellStyle name="표준 29 5 8" xfId="0"/>
    <cellStyle name="표준 29 5 9" xfId="0"/>
    <cellStyle name="표준 29 5_Sheet2" xfId="0"/>
    <cellStyle name="표준 29 6" xfId="0"/>
    <cellStyle name="표준 29 6 2" xfId="0"/>
    <cellStyle name="표준 29 6 3" xfId="0"/>
    <cellStyle name="표준 29 7" xfId="0"/>
    <cellStyle name="표준 29 7 2" xfId="0"/>
    <cellStyle name="표준 29 8" xfId="0"/>
    <cellStyle name="표준 29 9" xfId="0"/>
    <cellStyle name="표준 2_(부서)판관비_2월" xfId="0"/>
    <cellStyle name="표준 3" xfId="0"/>
    <cellStyle name="표준 3 10" xfId="0"/>
    <cellStyle name="표준 3 10 2" xfId="0"/>
    <cellStyle name="표준 3 10 2 2" xfId="0"/>
    <cellStyle name="표준 3 10 2 2 2" xfId="0"/>
    <cellStyle name="표준 3 10 2 2 2 2" xfId="0"/>
    <cellStyle name="표준 3 10 2 2 2 2 2" xfId="0"/>
    <cellStyle name="표준 3 10 2 2 2 2 3" xfId="0"/>
    <cellStyle name="표준 3 10 2 2 2 3" xfId="0"/>
    <cellStyle name="표준 3 10 2 2 2 3 2" xfId="0"/>
    <cellStyle name="표준 3 10 2 2 2 4" xfId="0"/>
    <cellStyle name="표준 3 10 2 2 2 5" xfId="0"/>
    <cellStyle name="표준 3 10 2 2 3" xfId="0"/>
    <cellStyle name="표준 3 10 2 2 3 2" xfId="0"/>
    <cellStyle name="표준 3 10 2 2 3 3" xfId="0"/>
    <cellStyle name="표준 3 10 2 2 4" xfId="0"/>
    <cellStyle name="표준 3 10 2 2 4 2" xfId="0"/>
    <cellStyle name="표준 3 10 2 2 5" xfId="0"/>
    <cellStyle name="표준 3 10 2 2 6" xfId="0"/>
    <cellStyle name="표준 3 10 2 3" xfId="0"/>
    <cellStyle name="표준 3 10 2 3 2" xfId="0"/>
    <cellStyle name="표준 3 10 2 3 2 2" xfId="0"/>
    <cellStyle name="표준 3 10 2 3 2 3" xfId="0"/>
    <cellStyle name="표준 3 10 2 3 3" xfId="0"/>
    <cellStyle name="표준 3 10 2 3 3 2" xfId="0"/>
    <cellStyle name="표준 3 10 2 3 4" xfId="0"/>
    <cellStyle name="표준 3 10 2 3 5" xfId="0"/>
    <cellStyle name="표준 3 10 2 4" xfId="0"/>
    <cellStyle name="표준 3 10 2 4 2" xfId="0"/>
    <cellStyle name="표준 3 10 2 4 3" xfId="0"/>
    <cellStyle name="표준 3 10 2 5" xfId="0"/>
    <cellStyle name="표준 3 10 2 5 2" xfId="0"/>
    <cellStyle name="표준 3 10 2 6" xfId="0"/>
    <cellStyle name="표준 3 10 2 7" xfId="0"/>
    <cellStyle name="표준 3 10 3" xfId="0"/>
    <cellStyle name="표준 3 10 3 2" xfId="0"/>
    <cellStyle name="표준 3 10 3 2 2" xfId="0"/>
    <cellStyle name="표준 3 10 3 2 2 2" xfId="0"/>
    <cellStyle name="표준 3 10 3 2 2 3" xfId="0"/>
    <cellStyle name="표준 3 10 3 2 3" xfId="0"/>
    <cellStyle name="표준 3 10 3 2 3 2" xfId="0"/>
    <cellStyle name="표준 3 10 3 2 4" xfId="0"/>
    <cellStyle name="표준 3 10 3 2 5" xfId="0"/>
    <cellStyle name="표준 3 10 3 3" xfId="0"/>
    <cellStyle name="표준 3 10 3 3 2" xfId="0"/>
    <cellStyle name="표준 3 10 3 3 3" xfId="0"/>
    <cellStyle name="표준 3 10 3 4" xfId="0"/>
    <cellStyle name="표준 3 10 3 4 2" xfId="0"/>
    <cellStyle name="표준 3 10 3 5" xfId="0"/>
    <cellStyle name="표준 3 10 3 6" xfId="0"/>
    <cellStyle name="표준 3 10 3 7" xfId="0"/>
    <cellStyle name="표준 3 10 4" xfId="0"/>
    <cellStyle name="표준 3 10 4 2" xfId="0"/>
    <cellStyle name="표준 3 10 4 2 2" xfId="0"/>
    <cellStyle name="표준 3 10 4 2 3" xfId="0"/>
    <cellStyle name="표준 3 10 4 3" xfId="0"/>
    <cellStyle name="표준 3 10 4 3 2" xfId="0"/>
    <cellStyle name="표준 3 10 4 4" xfId="0"/>
    <cellStyle name="표준 3 10 4 5" xfId="0"/>
    <cellStyle name="표준 3 10 4 6" xfId="0"/>
    <cellStyle name="표준 3 10 5" xfId="0"/>
    <cellStyle name="표준 3 10 5 2" xfId="0"/>
    <cellStyle name="표준 3 10 5 3" xfId="0"/>
    <cellStyle name="표준 3 10 5 4" xfId="0"/>
    <cellStyle name="표준 3 10 5 5" xfId="0"/>
    <cellStyle name="표준 3 10 6" xfId="0"/>
    <cellStyle name="표준 3 10 6 2" xfId="0"/>
    <cellStyle name="표준 3 10 6 3" xfId="0"/>
    <cellStyle name="표준 3 10 6 4" xfId="0"/>
    <cellStyle name="표준 3 10 7" xfId="0"/>
    <cellStyle name="표준 3 10 8" xfId="0"/>
    <cellStyle name="표준 3 10 9" xfId="0"/>
    <cellStyle name="표준 3 11" xfId="0"/>
    <cellStyle name="표준 3 11 2" xfId="0"/>
    <cellStyle name="표준 3 11 2 2" xfId="0"/>
    <cellStyle name="표준 3 11 2 2 2" xfId="0"/>
    <cellStyle name="표준 3 11 2 2 2 2" xfId="0"/>
    <cellStyle name="표준 3 11 2 2 2 2 2" xfId="0"/>
    <cellStyle name="표준 3 11 2 2 2 2 3" xfId="0"/>
    <cellStyle name="표준 3 11 2 2 2 3" xfId="0"/>
    <cellStyle name="표준 3 11 2 2 2 3 2" xfId="0"/>
    <cellStyle name="표준 3 11 2 2 2 4" xfId="0"/>
    <cellStyle name="표준 3 11 2 2 2 5" xfId="0"/>
    <cellStyle name="표준 3 11 2 2 3" xfId="0"/>
    <cellStyle name="표준 3 11 2 2 3 2" xfId="0"/>
    <cellStyle name="표준 3 11 2 2 3 3" xfId="0"/>
    <cellStyle name="표준 3 11 2 2 4" xfId="0"/>
    <cellStyle name="표준 3 11 2 2 4 2" xfId="0"/>
    <cellStyle name="표준 3 11 2 2 5" xfId="0"/>
    <cellStyle name="표준 3 11 2 2 6" xfId="0"/>
    <cellStyle name="표준 3 11 2 3" xfId="0"/>
    <cellStyle name="표준 3 11 2 3 2" xfId="0"/>
    <cellStyle name="표준 3 11 2 3 2 2" xfId="0"/>
    <cellStyle name="표준 3 11 2 3 2 3" xfId="0"/>
    <cellStyle name="표준 3 11 2 3 3" xfId="0"/>
    <cellStyle name="표준 3 11 2 3 3 2" xfId="0"/>
    <cellStyle name="표준 3 11 2 3 4" xfId="0"/>
    <cellStyle name="표준 3 11 2 3 5" xfId="0"/>
    <cellStyle name="표준 3 11 2 4" xfId="0"/>
    <cellStyle name="표준 3 11 2 4 2" xfId="0"/>
    <cellStyle name="표준 3 11 2 4 3" xfId="0"/>
    <cellStyle name="표준 3 11 2 5" xfId="0"/>
    <cellStyle name="표준 3 11 2 5 2" xfId="0"/>
    <cellStyle name="표준 3 11 2 6" xfId="0"/>
    <cellStyle name="표준 3 11 2 7" xfId="0"/>
    <cellStyle name="표준 3 11 3" xfId="0"/>
    <cellStyle name="표준 3 11 3 2" xfId="0"/>
    <cellStyle name="표준 3 11 3 2 2" xfId="0"/>
    <cellStyle name="표준 3 11 3 2 2 2" xfId="0"/>
    <cellStyle name="표준 3 11 3 2 2 3" xfId="0"/>
    <cellStyle name="표준 3 11 3 2 3" xfId="0"/>
    <cellStyle name="표준 3 11 3 2 3 2" xfId="0"/>
    <cellStyle name="표준 3 11 3 2 4" xfId="0"/>
    <cellStyle name="표준 3 11 3 2 5" xfId="0"/>
    <cellStyle name="표준 3 11 3 3" xfId="0"/>
    <cellStyle name="표준 3 11 3 3 2" xfId="0"/>
    <cellStyle name="표준 3 11 3 3 3" xfId="0"/>
    <cellStyle name="표준 3 11 3 4" xfId="0"/>
    <cellStyle name="표준 3 11 3 4 2" xfId="0"/>
    <cellStyle name="표준 3 11 3 5" xfId="0"/>
    <cellStyle name="표준 3 11 3 6" xfId="0"/>
    <cellStyle name="표준 3 11 4" xfId="0"/>
    <cellStyle name="표준 3 11 4 2" xfId="0"/>
    <cellStyle name="표준 3 11 4 2 2" xfId="0"/>
    <cellStyle name="표준 3 11 4 2 3" xfId="0"/>
    <cellStyle name="표준 3 11 4 3" xfId="0"/>
    <cellStyle name="표준 3 11 4 3 2" xfId="0"/>
    <cellStyle name="표준 3 11 4 4" xfId="0"/>
    <cellStyle name="표준 3 11 4 5" xfId="0"/>
    <cellStyle name="표준 3 11 5" xfId="0"/>
    <cellStyle name="표준 3 11 5 2" xfId="0"/>
    <cellStyle name="표준 3 11 5 3" xfId="0"/>
    <cellStyle name="표준 3 11 5 4" xfId="0"/>
    <cellStyle name="표준 3 11 6" xfId="0"/>
    <cellStyle name="표준 3 11 6 2" xfId="0"/>
    <cellStyle name="표준 3 11 6 3" xfId="0"/>
    <cellStyle name="표준 3 11 7" xfId="0"/>
    <cellStyle name="표준 3 11 8" xfId="0"/>
    <cellStyle name="표준 3 11 9" xfId="0"/>
    <cellStyle name="표준 3 12" xfId="0"/>
    <cellStyle name="표준 3 12 2" xfId="0"/>
    <cellStyle name="표준 3 12 2 2" xfId="0"/>
    <cellStyle name="표준 3 12 2 2 2" xfId="0"/>
    <cellStyle name="표준 3 12 2 2 2 2" xfId="0"/>
    <cellStyle name="표준 3 12 2 2 2 3" xfId="0"/>
    <cellStyle name="표준 3 12 2 2 3" xfId="0"/>
    <cellStyle name="표준 3 12 2 2 3 2" xfId="0"/>
    <cellStyle name="표준 3 12 2 2 4" xfId="0"/>
    <cellStyle name="표준 3 12 2 2 5" xfId="0"/>
    <cellStyle name="표준 3 12 2 3" xfId="0"/>
    <cellStyle name="표준 3 12 2 3 2" xfId="0"/>
    <cellStyle name="표준 3 12 2 3 3" xfId="0"/>
    <cellStyle name="표준 3 12 2 4" xfId="0"/>
    <cellStyle name="표준 3 12 2 4 2" xfId="0"/>
    <cellStyle name="표준 3 12 2 5" xfId="0"/>
    <cellStyle name="표준 3 12 2 6" xfId="0"/>
    <cellStyle name="표준 3 12 3" xfId="0"/>
    <cellStyle name="표준 3 12 3 2" xfId="0"/>
    <cellStyle name="표준 3 12 3 2 2" xfId="0"/>
    <cellStyle name="표준 3 12 3 2 3" xfId="0"/>
    <cellStyle name="표준 3 12 3 3" xfId="0"/>
    <cellStyle name="표준 3 12 3 3 2" xfId="0"/>
    <cellStyle name="표준 3 12 3 4" xfId="0"/>
    <cellStyle name="표준 3 12 3 5" xfId="0"/>
    <cellStyle name="표준 3 12 4" xfId="0"/>
    <cellStyle name="표준 3 12 4 2" xfId="0"/>
    <cellStyle name="표준 3 12 4 3" xfId="0"/>
    <cellStyle name="표준 3 12 4 4" xfId="0"/>
    <cellStyle name="표준 3 12 5" xfId="0"/>
    <cellStyle name="표준 3 12 5 2" xfId="0"/>
    <cellStyle name="표준 3 12 5 3" xfId="0"/>
    <cellStyle name="표준 3 12 6" xfId="0"/>
    <cellStyle name="표준 3 12 7" xfId="0"/>
    <cellStyle name="표준 3 12 8" xfId="0"/>
    <cellStyle name="표준 3 13" xfId="0"/>
    <cellStyle name="표준 3 13 2" xfId="0"/>
    <cellStyle name="표준 3 13 2 2" xfId="0"/>
    <cellStyle name="표준 3 13 2 2 2" xfId="0"/>
    <cellStyle name="표준 3 13 2 2 2 2" xfId="0"/>
    <cellStyle name="표준 3 13 2 2 2 3" xfId="0"/>
    <cellStyle name="표준 3 13 2 2 3" xfId="0"/>
    <cellStyle name="표준 3 13 2 2 3 2" xfId="0"/>
    <cellStyle name="표준 3 13 2 2 4" xfId="0"/>
    <cellStyle name="표준 3 13 2 2 5" xfId="0"/>
    <cellStyle name="표준 3 13 2 3" xfId="0"/>
    <cellStyle name="표준 3 13 2 3 2" xfId="0"/>
    <cellStyle name="표준 3 13 2 3 3" xfId="0"/>
    <cellStyle name="표준 3 13 2 4" xfId="0"/>
    <cellStyle name="표준 3 13 2 4 2" xfId="0"/>
    <cellStyle name="표준 3 13 2 5" xfId="0"/>
    <cellStyle name="표준 3 13 2 6" xfId="0"/>
    <cellStyle name="표준 3 13 3" xfId="0"/>
    <cellStyle name="표준 3 13 3 2" xfId="0"/>
    <cellStyle name="표준 3 13 3 2 2" xfId="0"/>
    <cellStyle name="표준 3 13 3 2 3" xfId="0"/>
    <cellStyle name="표준 3 13 3 3" xfId="0"/>
    <cellStyle name="표준 3 13 3 3 2" xfId="0"/>
    <cellStyle name="표준 3 13 3 4" xfId="0"/>
    <cellStyle name="표준 3 13 3 5" xfId="0"/>
    <cellStyle name="표준 3 13 4" xfId="0"/>
    <cellStyle name="표준 3 13 4 2" xfId="0"/>
    <cellStyle name="표준 3 13 4 3" xfId="0"/>
    <cellStyle name="표준 3 13 5" xfId="0"/>
    <cellStyle name="표준 3 13 5 2" xfId="0"/>
    <cellStyle name="표준 3 13 6" xfId="0"/>
    <cellStyle name="표준 3 13 7" xfId="0"/>
    <cellStyle name="표준 3 14" xfId="0"/>
    <cellStyle name="표준 3 14 2" xfId="0"/>
    <cellStyle name="표준 3 14 2 2" xfId="0"/>
    <cellStyle name="표준 3 14 2 2 2" xfId="0"/>
    <cellStyle name="표준 3 14 2 2 3" xfId="0"/>
    <cellStyle name="표준 3 14 2 3" xfId="0"/>
    <cellStyle name="표준 3 14 2 3 2" xfId="0"/>
    <cellStyle name="표준 3 14 2 4" xfId="0"/>
    <cellStyle name="표준 3 14 2 5" xfId="0"/>
    <cellStyle name="표준 3 14 3" xfId="0"/>
    <cellStyle name="표준 3 14 3 2" xfId="0"/>
    <cellStyle name="표준 3 14 3 3" xfId="0"/>
    <cellStyle name="표준 3 14 4" xfId="0"/>
    <cellStyle name="표준 3 14 4 2" xfId="0"/>
    <cellStyle name="표준 3 14 5" xfId="0"/>
    <cellStyle name="표준 3 14 6" xfId="0"/>
    <cellStyle name="표준 3 14 7" xfId="0"/>
    <cellStyle name="표준 3 15" xfId="0"/>
    <cellStyle name="표준 3 15 2" xfId="0"/>
    <cellStyle name="표준 3 15 2 2" xfId="0"/>
    <cellStyle name="표준 3 15 2 3" xfId="0"/>
    <cellStyle name="표준 3 15 3" xfId="0"/>
    <cellStyle name="표준 3 15 3 2" xfId="0"/>
    <cellStyle name="표준 3 15 4" xfId="0"/>
    <cellStyle name="표준 3 15 5" xfId="0"/>
    <cellStyle name="표준 3 15 6" xfId="0"/>
    <cellStyle name="표준 3 16" xfId="0"/>
    <cellStyle name="표준 3 16 2" xfId="0"/>
    <cellStyle name="표준 3 16 3" xfId="0"/>
    <cellStyle name="표준 3 16 4" xfId="0"/>
    <cellStyle name="표준 3 16 5" xfId="0"/>
    <cellStyle name="표준 3 17" xfId="0"/>
    <cellStyle name="표준 3 17 2" xfId="0"/>
    <cellStyle name="표준 3 17 3" xfId="0"/>
    <cellStyle name="표준 3 17 4" xfId="0"/>
    <cellStyle name="표준 3 18" xfId="0"/>
    <cellStyle name="표준 3 18 2" xfId="0"/>
    <cellStyle name="표준 3 19" xfId="0"/>
    <cellStyle name="표준 3 19 2" xfId="0"/>
    <cellStyle name="표준 3 2" xfId="0"/>
    <cellStyle name="표준 3 2 10" xfId="0"/>
    <cellStyle name="표준 3 2 10 2" xfId="0"/>
    <cellStyle name="표준 3 2 10 2 2" xfId="0"/>
    <cellStyle name="표준 3 2 10 2 3" xfId="0"/>
    <cellStyle name="표준 3 2 10 3" xfId="0"/>
    <cellStyle name="표준 3 2 10 3 2" xfId="0"/>
    <cellStyle name="표준 3 2 10 4" xfId="0"/>
    <cellStyle name="표준 3 2 10 5" xfId="0"/>
    <cellStyle name="표준 3 2 10 6" xfId="0"/>
    <cellStyle name="표준 3 2 10 7" xfId="0"/>
    <cellStyle name="표준 3 2 11" xfId="0"/>
    <cellStyle name="표준 3 2 11 2" xfId="0"/>
    <cellStyle name="표준 3 2 11 3" xfId="0"/>
    <cellStyle name="표준 3 2 11 4" xfId="0"/>
    <cellStyle name="표준 3 2 11 5" xfId="0"/>
    <cellStyle name="표준 3 2 11 6" xfId="0"/>
    <cellStyle name="표준 3 2 12" xfId="0"/>
    <cellStyle name="표준 3 2 12 2" xfId="0"/>
    <cellStyle name="표준 3 2 12 3" xfId="0"/>
    <cellStyle name="표준 3 2 12 4" xfId="0"/>
    <cellStyle name="표준 3 2 12 5" xfId="0"/>
    <cellStyle name="표준 3 2 13" xfId="0"/>
    <cellStyle name="표준 3 2 13 2" xfId="0"/>
    <cellStyle name="표준 3 2 14" xfId="0"/>
    <cellStyle name="표준 3 2 14 2" xfId="0"/>
    <cellStyle name="표준 3 2 15" xfId="0"/>
    <cellStyle name="표준 3 2 15 2" xfId="0"/>
    <cellStyle name="표준 3 2 16" xfId="0"/>
    <cellStyle name="표준 3 2 16 2" xfId="0"/>
    <cellStyle name="표준 3 2 17" xfId="0"/>
    <cellStyle name="표준 3 2 18" xfId="0"/>
    <cellStyle name="표준 3 2 19" xfId="0"/>
    <cellStyle name="표준 3 2 2" xfId="0"/>
    <cellStyle name="표준 3 2 2 10" xfId="0"/>
    <cellStyle name="표준 3 2 2 10 2" xfId="0"/>
    <cellStyle name="표준 3 2 2 10 3" xfId="0"/>
    <cellStyle name="표준 3 2 2 11" xfId="0"/>
    <cellStyle name="표준 3 2 2 12" xfId="0"/>
    <cellStyle name="표준 3 2 2 13" xfId="0"/>
    <cellStyle name="표준 3 2 2 14" xfId="0"/>
    <cellStyle name="표준 3 2 2 15" xfId="0"/>
    <cellStyle name="표준 3 2 2 2" xfId="0"/>
    <cellStyle name="표준 3 2 2 2 10" xfId="0"/>
    <cellStyle name="표준 3 2 2 2 11" xfId="0"/>
    <cellStyle name="표준 3 2 2 2 12" xfId="0"/>
    <cellStyle name="표준 3 2 2 2 13" xfId="0"/>
    <cellStyle name="표준 3 2 2 2 14" xfId="0"/>
    <cellStyle name="표준 3 2 2 2 2" xfId="0"/>
    <cellStyle name="표준 3 2 2 2 2 10" xfId="0"/>
    <cellStyle name="표준 3 2 2 2 2 11" xfId="0"/>
    <cellStyle name="표준 3 2 2 2 2 2" xfId="0"/>
    <cellStyle name="표준 3 2 2 2 2 2 2" xfId="0"/>
    <cellStyle name="표준 3 2 2 2 2 2 2 2" xfId="0"/>
    <cellStyle name="표준 3 2 2 2 2 2 2 2 2" xfId="0"/>
    <cellStyle name="표준 3 2 2 2 2 2 2 2 2 2" xfId="0"/>
    <cellStyle name="표준 3 2 2 2 2 2 2 2 2 2 2" xfId="0"/>
    <cellStyle name="표준 3 2 2 2 2 2 2 2 2 2 3" xfId="0"/>
    <cellStyle name="표준 3 2 2 2 2 2 2 2 2 3" xfId="0"/>
    <cellStyle name="표준 3 2 2 2 2 2 2 2 2 3 2" xfId="0"/>
    <cellStyle name="표준 3 2 2 2 2 2 2 2 2 4" xfId="0"/>
    <cellStyle name="표준 3 2 2 2 2 2 2 2 2 5" xfId="0"/>
    <cellStyle name="표준 3 2 2 2 2 2 2 2 3" xfId="0"/>
    <cellStyle name="표준 3 2 2 2 2 2 2 2 3 2" xfId="0"/>
    <cellStyle name="표준 3 2 2 2 2 2 2 2 3 3" xfId="0"/>
    <cellStyle name="표준 3 2 2 2 2 2 2 2 4" xfId="0"/>
    <cellStyle name="표준 3 2 2 2 2 2 2 2 4 2" xfId="0"/>
    <cellStyle name="표준 3 2 2 2 2 2 2 2 5" xfId="0"/>
    <cellStyle name="표준 3 2 2 2 2 2 2 2 6" xfId="0"/>
    <cellStyle name="표준 3 2 2 2 2 2 2 3" xfId="0"/>
    <cellStyle name="표준 3 2 2 2 2 2 2 3 2" xfId="0"/>
    <cellStyle name="표준 3 2 2 2 2 2 2 3 2 2" xfId="0"/>
    <cellStyle name="표준 3 2 2 2 2 2 2 3 2 3" xfId="0"/>
    <cellStyle name="표준 3 2 2 2 2 2 2 3 3" xfId="0"/>
    <cellStyle name="표준 3 2 2 2 2 2 2 3 3 2" xfId="0"/>
    <cellStyle name="표준 3 2 2 2 2 2 2 3 4" xfId="0"/>
    <cellStyle name="표준 3 2 2 2 2 2 2 3 5" xfId="0"/>
    <cellStyle name="표준 3 2 2 2 2 2 2 4" xfId="0"/>
    <cellStyle name="표준 3 2 2 2 2 2 2 4 2" xfId="0"/>
    <cellStyle name="표준 3 2 2 2 2 2 2 4 3" xfId="0"/>
    <cellStyle name="표준 3 2 2 2 2 2 2 5" xfId="0"/>
    <cellStyle name="표준 3 2 2 2 2 2 2 5 2" xfId="0"/>
    <cellStyle name="표준 3 2 2 2 2 2 2 6" xfId="0"/>
    <cellStyle name="표준 3 2 2 2 2 2 2 7" xfId="0"/>
    <cellStyle name="표준 3 2 2 2 2 2 3" xfId="0"/>
    <cellStyle name="표준 3 2 2 2 2 2 3 2" xfId="0"/>
    <cellStyle name="표준 3 2 2 2 2 2 3 2 2" xfId="0"/>
    <cellStyle name="표준 3 2 2 2 2 2 3 2 2 2" xfId="0"/>
    <cellStyle name="표준 3 2 2 2 2 2 3 2 2 3" xfId="0"/>
    <cellStyle name="표준 3 2 2 2 2 2 3 2 3" xfId="0"/>
    <cellStyle name="표준 3 2 2 2 2 2 3 2 3 2" xfId="0"/>
    <cellStyle name="표준 3 2 2 2 2 2 3 2 4" xfId="0"/>
    <cellStyle name="표준 3 2 2 2 2 2 3 2 5" xfId="0"/>
    <cellStyle name="표준 3 2 2 2 2 2 3 3" xfId="0"/>
    <cellStyle name="표준 3 2 2 2 2 2 3 3 2" xfId="0"/>
    <cellStyle name="표준 3 2 2 2 2 2 3 3 3" xfId="0"/>
    <cellStyle name="표준 3 2 2 2 2 2 3 4" xfId="0"/>
    <cellStyle name="표준 3 2 2 2 2 2 3 4 2" xfId="0"/>
    <cellStyle name="표준 3 2 2 2 2 2 3 5" xfId="0"/>
    <cellStyle name="표준 3 2 2 2 2 2 3 6" xfId="0"/>
    <cellStyle name="표준 3 2 2 2 2 2 4" xfId="0"/>
    <cellStyle name="표준 3 2 2 2 2 2 4 2" xfId="0"/>
    <cellStyle name="표준 3 2 2 2 2 2 4 2 2" xfId="0"/>
    <cellStyle name="표준 3 2 2 2 2 2 4 2 3" xfId="0"/>
    <cellStyle name="표준 3 2 2 2 2 2 4 3" xfId="0"/>
    <cellStyle name="표준 3 2 2 2 2 2 4 3 2" xfId="0"/>
    <cellStyle name="표준 3 2 2 2 2 2 4 4" xfId="0"/>
    <cellStyle name="표준 3 2 2 2 2 2 4 5" xfId="0"/>
    <cellStyle name="표준 3 2 2 2 2 2 5" xfId="0"/>
    <cellStyle name="표준 3 2 2 2 2 2 5 2" xfId="0"/>
    <cellStyle name="표준 3 2 2 2 2 2 5 3" xfId="0"/>
    <cellStyle name="표준 3 2 2 2 2 2 5 4" xfId="0"/>
    <cellStyle name="표준 3 2 2 2 2 2 6" xfId="0"/>
    <cellStyle name="표준 3 2 2 2 2 2 6 2" xfId="0"/>
    <cellStyle name="표준 3 2 2 2 2 2 6 3" xfId="0"/>
    <cellStyle name="표준 3 2 2 2 2 2 7" xfId="0"/>
    <cellStyle name="표준 3 2 2 2 2 2 8" xfId="0"/>
    <cellStyle name="표준 3 2 2 2 2 2 9" xfId="0"/>
    <cellStyle name="표준 3 2 2 2 2 3" xfId="0"/>
    <cellStyle name="표준 3 2 2 2 2 3 2" xfId="0"/>
    <cellStyle name="표준 3 2 2 2 2 3 2 2" xfId="0"/>
    <cellStyle name="표준 3 2 2 2 2 3 2 2 2" xfId="0"/>
    <cellStyle name="표준 3 2 2 2 2 3 2 2 2 2" xfId="0"/>
    <cellStyle name="표준 3 2 2 2 2 3 2 2 2 3" xfId="0"/>
    <cellStyle name="표준 3 2 2 2 2 3 2 2 3" xfId="0"/>
    <cellStyle name="표준 3 2 2 2 2 3 2 2 3 2" xfId="0"/>
    <cellStyle name="표준 3 2 2 2 2 3 2 2 4" xfId="0"/>
    <cellStyle name="표준 3 2 2 2 2 3 2 2 5" xfId="0"/>
    <cellStyle name="표준 3 2 2 2 2 3 2 3" xfId="0"/>
    <cellStyle name="표준 3 2 2 2 2 3 2 3 2" xfId="0"/>
    <cellStyle name="표준 3 2 2 2 2 3 2 3 3" xfId="0"/>
    <cellStyle name="표준 3 2 2 2 2 3 2 4" xfId="0"/>
    <cellStyle name="표준 3 2 2 2 2 3 2 4 2" xfId="0"/>
    <cellStyle name="표준 3 2 2 2 2 3 2 5" xfId="0"/>
    <cellStyle name="표준 3 2 2 2 2 3 2 6" xfId="0"/>
    <cellStyle name="표준 3 2 2 2 2 3 3" xfId="0"/>
    <cellStyle name="표준 3 2 2 2 2 3 3 2" xfId="0"/>
    <cellStyle name="표준 3 2 2 2 2 3 3 2 2" xfId="0"/>
    <cellStyle name="표준 3 2 2 2 2 3 3 2 3" xfId="0"/>
    <cellStyle name="표준 3 2 2 2 2 3 3 3" xfId="0"/>
    <cellStyle name="표준 3 2 2 2 2 3 3 3 2" xfId="0"/>
    <cellStyle name="표준 3 2 2 2 2 3 3 4" xfId="0"/>
    <cellStyle name="표준 3 2 2 2 2 3 3 5" xfId="0"/>
    <cellStyle name="표준 3 2 2 2 2 3 4" xfId="0"/>
    <cellStyle name="표준 3 2 2 2 2 3 4 2" xfId="0"/>
    <cellStyle name="표준 3 2 2 2 2 3 4 3" xfId="0"/>
    <cellStyle name="표준 3 2 2 2 2 3 5" xfId="0"/>
    <cellStyle name="표준 3 2 2 2 2 3 5 2" xfId="0"/>
    <cellStyle name="표준 3 2 2 2 2 3 6" xfId="0"/>
    <cellStyle name="표준 3 2 2 2 2 3 7" xfId="0"/>
    <cellStyle name="표준 3 2 2 2 2 4" xfId="0"/>
    <cellStyle name="표준 3 2 2 2 2 4 2" xfId="0"/>
    <cellStyle name="표준 3 2 2 2 2 4 2 2" xfId="0"/>
    <cellStyle name="표준 3 2 2 2 2 4 2 2 2" xfId="0"/>
    <cellStyle name="표준 3 2 2 2 2 4 2 2 3" xfId="0"/>
    <cellStyle name="표준 3 2 2 2 2 4 2 3" xfId="0"/>
    <cellStyle name="표준 3 2 2 2 2 4 2 3 2" xfId="0"/>
    <cellStyle name="표준 3 2 2 2 2 4 2 4" xfId="0"/>
    <cellStyle name="표준 3 2 2 2 2 4 2 5" xfId="0"/>
    <cellStyle name="표준 3 2 2 2 2 4 3" xfId="0"/>
    <cellStyle name="표준 3 2 2 2 2 4 3 2" xfId="0"/>
    <cellStyle name="표준 3 2 2 2 2 4 3 3" xfId="0"/>
    <cellStyle name="표준 3 2 2 2 2 4 4" xfId="0"/>
    <cellStyle name="표준 3 2 2 2 2 4 4 2" xfId="0"/>
    <cellStyle name="표준 3 2 2 2 2 4 5" xfId="0"/>
    <cellStyle name="표준 3 2 2 2 2 4 6" xfId="0"/>
    <cellStyle name="표준 3 2 2 2 2 5" xfId="0"/>
    <cellStyle name="표준 3 2 2 2 2 5 2" xfId="0"/>
    <cellStyle name="표준 3 2 2 2 2 5 2 2" xfId="0"/>
    <cellStyle name="표준 3 2 2 2 2 5 2 3" xfId="0"/>
    <cellStyle name="표준 3 2 2 2 2 5 3" xfId="0"/>
    <cellStyle name="표준 3 2 2 2 2 5 3 2" xfId="0"/>
    <cellStyle name="표준 3 2 2 2 2 5 4" xfId="0"/>
    <cellStyle name="표준 3 2 2 2 2 5 5" xfId="0"/>
    <cellStyle name="표준 3 2 2 2 2 6" xfId="0"/>
    <cellStyle name="표준 3 2 2 2 2 6 2" xfId="0"/>
    <cellStyle name="표준 3 2 2 2 2 6 3" xfId="0"/>
    <cellStyle name="표준 3 2 2 2 2 6 4" xfId="0"/>
    <cellStyle name="표준 3 2 2 2 2 7" xfId="0"/>
    <cellStyle name="표준 3 2 2 2 2 7 2" xfId="0"/>
    <cellStyle name="표준 3 2 2 2 2 7 3" xfId="0"/>
    <cellStyle name="표준 3 2 2 2 2 8" xfId="0"/>
    <cellStyle name="표준 3 2 2 2 2 9" xfId="0"/>
    <cellStyle name="표준 3 2 2 2 3" xfId="0"/>
    <cellStyle name="표준 3 2 2 2 3 10" xfId="0"/>
    <cellStyle name="표준 3 2 2 2 3 2" xfId="0"/>
    <cellStyle name="표준 3 2 2 2 3 2 2" xfId="0"/>
    <cellStyle name="표준 3 2 2 2 3 2 2 2" xfId="0"/>
    <cellStyle name="표준 3 2 2 2 3 2 2 2 2" xfId="0"/>
    <cellStyle name="표준 3 2 2 2 3 2 2 2 2 2" xfId="0"/>
    <cellStyle name="표준 3 2 2 2 3 2 2 2 2 3" xfId="0"/>
    <cellStyle name="표준 3 2 2 2 3 2 2 2 3" xfId="0"/>
    <cellStyle name="표준 3 2 2 2 3 2 2 2 3 2" xfId="0"/>
    <cellStyle name="표준 3 2 2 2 3 2 2 2 4" xfId="0"/>
    <cellStyle name="표준 3 2 2 2 3 2 2 2 5" xfId="0"/>
    <cellStyle name="표준 3 2 2 2 3 2 2 3" xfId="0"/>
    <cellStyle name="표준 3 2 2 2 3 2 2 3 2" xfId="0"/>
    <cellStyle name="표준 3 2 2 2 3 2 2 3 3" xfId="0"/>
    <cellStyle name="표준 3 2 2 2 3 2 2 4" xfId="0"/>
    <cellStyle name="표준 3 2 2 2 3 2 2 4 2" xfId="0"/>
    <cellStyle name="표준 3 2 2 2 3 2 2 5" xfId="0"/>
    <cellStyle name="표준 3 2 2 2 3 2 2 6" xfId="0"/>
    <cellStyle name="표준 3 2 2 2 3 2 3" xfId="0"/>
    <cellStyle name="표준 3 2 2 2 3 2 3 2" xfId="0"/>
    <cellStyle name="표준 3 2 2 2 3 2 3 2 2" xfId="0"/>
    <cellStyle name="표준 3 2 2 2 3 2 3 2 3" xfId="0"/>
    <cellStyle name="표준 3 2 2 2 3 2 3 3" xfId="0"/>
    <cellStyle name="표준 3 2 2 2 3 2 3 3 2" xfId="0"/>
    <cellStyle name="표준 3 2 2 2 3 2 3 4" xfId="0"/>
    <cellStyle name="표준 3 2 2 2 3 2 3 5" xfId="0"/>
    <cellStyle name="표준 3 2 2 2 3 2 4" xfId="0"/>
    <cellStyle name="표준 3 2 2 2 3 2 4 2" xfId="0"/>
    <cellStyle name="표준 3 2 2 2 3 2 4 3" xfId="0"/>
    <cellStyle name="표준 3 2 2 2 3 2 5" xfId="0"/>
    <cellStyle name="표준 3 2 2 2 3 2 5 2" xfId="0"/>
    <cellStyle name="표준 3 2 2 2 3 2 6" xfId="0"/>
    <cellStyle name="표준 3 2 2 2 3 2 7" xfId="0"/>
    <cellStyle name="표준 3 2 2 2 3 3" xfId="0"/>
    <cellStyle name="표준 3 2 2 2 3 3 2" xfId="0"/>
    <cellStyle name="표준 3 2 2 2 3 3 2 2" xfId="0"/>
    <cellStyle name="표준 3 2 2 2 3 3 2 2 2" xfId="0"/>
    <cellStyle name="표준 3 2 2 2 3 3 2 2 3" xfId="0"/>
    <cellStyle name="표준 3 2 2 2 3 3 2 3" xfId="0"/>
    <cellStyle name="표준 3 2 2 2 3 3 2 3 2" xfId="0"/>
    <cellStyle name="표준 3 2 2 2 3 3 2 4" xfId="0"/>
    <cellStyle name="표준 3 2 2 2 3 3 2 5" xfId="0"/>
    <cellStyle name="표준 3 2 2 2 3 3 3" xfId="0"/>
    <cellStyle name="표준 3 2 2 2 3 3 3 2" xfId="0"/>
    <cellStyle name="표준 3 2 2 2 3 3 3 3" xfId="0"/>
    <cellStyle name="표준 3 2 2 2 3 3 4" xfId="0"/>
    <cellStyle name="표준 3 2 2 2 3 3 4 2" xfId="0"/>
    <cellStyle name="표준 3 2 2 2 3 3 5" xfId="0"/>
    <cellStyle name="표준 3 2 2 2 3 3 6" xfId="0"/>
    <cellStyle name="표준 3 2 2 2 3 4" xfId="0"/>
    <cellStyle name="표준 3 2 2 2 3 4 2" xfId="0"/>
    <cellStyle name="표준 3 2 2 2 3 4 2 2" xfId="0"/>
    <cellStyle name="표준 3 2 2 2 3 4 2 3" xfId="0"/>
    <cellStyle name="표준 3 2 2 2 3 4 3" xfId="0"/>
    <cellStyle name="표준 3 2 2 2 3 4 3 2" xfId="0"/>
    <cellStyle name="표준 3 2 2 2 3 4 4" xfId="0"/>
    <cellStyle name="표준 3 2 2 2 3 4 5" xfId="0"/>
    <cellStyle name="표준 3 2 2 2 3 5" xfId="0"/>
    <cellStyle name="표준 3 2 2 2 3 5 2" xfId="0"/>
    <cellStyle name="표준 3 2 2 2 3 5 3" xfId="0"/>
    <cellStyle name="표준 3 2 2 2 3 5 4" xfId="0"/>
    <cellStyle name="표준 3 2 2 2 3 6" xfId="0"/>
    <cellStyle name="표준 3 2 2 2 3 6 2" xfId="0"/>
    <cellStyle name="표준 3 2 2 2 3 6 3" xfId="0"/>
    <cellStyle name="표준 3 2 2 2 3 7" xfId="0"/>
    <cellStyle name="표준 3 2 2 2 3 8" xfId="0"/>
    <cellStyle name="표준 3 2 2 2 3 9" xfId="0"/>
    <cellStyle name="표준 3 2 2 2 4" xfId="0"/>
    <cellStyle name="표준 3 2 2 2 4 2" xfId="0"/>
    <cellStyle name="표준 3 2 2 2 4 2 2" xfId="0"/>
    <cellStyle name="표준 3 2 2 2 4 2 2 2" xfId="0"/>
    <cellStyle name="표준 3 2 2 2 4 2 2 2 2" xfId="0"/>
    <cellStyle name="표준 3 2 2 2 4 2 2 2 3" xfId="0"/>
    <cellStyle name="표준 3 2 2 2 4 2 2 3" xfId="0"/>
    <cellStyle name="표준 3 2 2 2 4 2 2 3 2" xfId="0"/>
    <cellStyle name="표준 3 2 2 2 4 2 2 4" xfId="0"/>
    <cellStyle name="표준 3 2 2 2 4 2 2 5" xfId="0"/>
    <cellStyle name="표준 3 2 2 2 4 2 3" xfId="0"/>
    <cellStyle name="표준 3 2 2 2 4 2 3 2" xfId="0"/>
    <cellStyle name="표준 3 2 2 2 4 2 3 3" xfId="0"/>
    <cellStyle name="표준 3 2 2 2 4 2 4" xfId="0"/>
    <cellStyle name="표준 3 2 2 2 4 2 4 2" xfId="0"/>
    <cellStyle name="표준 3 2 2 2 4 2 5" xfId="0"/>
    <cellStyle name="표준 3 2 2 2 4 2 6" xfId="0"/>
    <cellStyle name="표준 3 2 2 2 4 3" xfId="0"/>
    <cellStyle name="표준 3 2 2 2 4 3 2" xfId="0"/>
    <cellStyle name="표준 3 2 2 2 4 3 2 2" xfId="0"/>
    <cellStyle name="표준 3 2 2 2 4 3 2 3" xfId="0"/>
    <cellStyle name="표준 3 2 2 2 4 3 3" xfId="0"/>
    <cellStyle name="표준 3 2 2 2 4 3 3 2" xfId="0"/>
    <cellStyle name="표준 3 2 2 2 4 3 4" xfId="0"/>
    <cellStyle name="표준 3 2 2 2 4 3 5" xfId="0"/>
    <cellStyle name="표준 3 2 2 2 4 4" xfId="0"/>
    <cellStyle name="표준 3 2 2 2 4 4 2" xfId="0"/>
    <cellStyle name="표준 3 2 2 2 4 4 3" xfId="0"/>
    <cellStyle name="표준 3 2 2 2 4 4 4" xfId="0"/>
    <cellStyle name="표준 3 2 2 2 4 5" xfId="0"/>
    <cellStyle name="표준 3 2 2 2 4 5 2" xfId="0"/>
    <cellStyle name="표준 3 2 2 2 4 5 3" xfId="0"/>
    <cellStyle name="표준 3 2 2 2 4 6" xfId="0"/>
    <cellStyle name="표준 3 2 2 2 4 7" xfId="0"/>
    <cellStyle name="표준 3 2 2 2 4 8" xfId="0"/>
    <cellStyle name="표준 3 2 2 2 4 9" xfId="0"/>
    <cellStyle name="표준 3 2 2 2 5" xfId="0"/>
    <cellStyle name="표준 3 2 2 2 5 2" xfId="0"/>
    <cellStyle name="표준 3 2 2 2 5 2 2" xfId="0"/>
    <cellStyle name="표준 3 2 2 2 5 2 2 2" xfId="0"/>
    <cellStyle name="표준 3 2 2 2 5 2 2 2 2" xfId="0"/>
    <cellStyle name="표준 3 2 2 2 5 2 2 2 3" xfId="0"/>
    <cellStyle name="표준 3 2 2 2 5 2 2 3" xfId="0"/>
    <cellStyle name="표준 3 2 2 2 5 2 2 3 2" xfId="0"/>
    <cellStyle name="표준 3 2 2 2 5 2 2 4" xfId="0"/>
    <cellStyle name="표준 3 2 2 2 5 2 2 5" xfId="0"/>
    <cellStyle name="표준 3 2 2 2 5 2 3" xfId="0"/>
    <cellStyle name="표준 3 2 2 2 5 2 3 2" xfId="0"/>
    <cellStyle name="표준 3 2 2 2 5 2 3 3" xfId="0"/>
    <cellStyle name="표준 3 2 2 2 5 2 4" xfId="0"/>
    <cellStyle name="표준 3 2 2 2 5 2 4 2" xfId="0"/>
    <cellStyle name="표준 3 2 2 2 5 2 5" xfId="0"/>
    <cellStyle name="표준 3 2 2 2 5 2 6" xfId="0"/>
    <cellStyle name="표준 3 2 2 2 5 3" xfId="0"/>
    <cellStyle name="표준 3 2 2 2 5 3 2" xfId="0"/>
    <cellStyle name="표준 3 2 2 2 5 3 2 2" xfId="0"/>
    <cellStyle name="표준 3 2 2 2 5 3 2 3" xfId="0"/>
    <cellStyle name="표준 3 2 2 2 5 3 3" xfId="0"/>
    <cellStyle name="표준 3 2 2 2 5 3 3 2" xfId="0"/>
    <cellStyle name="표준 3 2 2 2 5 3 4" xfId="0"/>
    <cellStyle name="표준 3 2 2 2 5 3 5" xfId="0"/>
    <cellStyle name="표준 3 2 2 2 5 4" xfId="0"/>
    <cellStyle name="표준 3 2 2 2 5 4 2" xfId="0"/>
    <cellStyle name="표준 3 2 2 2 5 4 3" xfId="0"/>
    <cellStyle name="표준 3 2 2 2 5 5" xfId="0"/>
    <cellStyle name="표준 3 2 2 2 5 5 2" xfId="0"/>
    <cellStyle name="표준 3 2 2 2 5 6" xfId="0"/>
    <cellStyle name="표준 3 2 2 2 5 7" xfId="0"/>
    <cellStyle name="표준 3 2 2 2 6" xfId="0"/>
    <cellStyle name="표준 3 2 2 2 6 2" xfId="0"/>
    <cellStyle name="표준 3 2 2 2 6 2 2" xfId="0"/>
    <cellStyle name="표준 3 2 2 2 6 2 2 2" xfId="0"/>
    <cellStyle name="표준 3 2 2 2 6 2 2 3" xfId="0"/>
    <cellStyle name="표준 3 2 2 2 6 2 3" xfId="0"/>
    <cellStyle name="표준 3 2 2 2 6 2 3 2" xfId="0"/>
    <cellStyle name="표준 3 2 2 2 6 2 4" xfId="0"/>
    <cellStyle name="표준 3 2 2 2 6 2 5" xfId="0"/>
    <cellStyle name="표준 3 2 2 2 6 3" xfId="0"/>
    <cellStyle name="표준 3 2 2 2 6 3 2" xfId="0"/>
    <cellStyle name="표준 3 2 2 2 6 3 3" xfId="0"/>
    <cellStyle name="표준 3 2 2 2 6 4" xfId="0"/>
    <cellStyle name="표준 3 2 2 2 6 4 2" xfId="0"/>
    <cellStyle name="표준 3 2 2 2 6 5" xfId="0"/>
    <cellStyle name="표준 3 2 2 2 6 6" xfId="0"/>
    <cellStyle name="표준 3 2 2 2 7" xfId="0"/>
    <cellStyle name="표준 3 2 2 2 7 2" xfId="0"/>
    <cellStyle name="표준 3 2 2 2 7 2 2" xfId="0"/>
    <cellStyle name="표준 3 2 2 2 7 2 3" xfId="0"/>
    <cellStyle name="표준 3 2 2 2 7 3" xfId="0"/>
    <cellStyle name="표준 3 2 2 2 7 3 2" xfId="0"/>
    <cellStyle name="표준 3 2 2 2 7 4" xfId="0"/>
    <cellStyle name="표준 3 2 2 2 7 5" xfId="0"/>
    <cellStyle name="표준 3 2 2 2 8" xfId="0"/>
    <cellStyle name="표준 3 2 2 2 8 2" xfId="0"/>
    <cellStyle name="표준 3 2 2 2 8 3" xfId="0"/>
    <cellStyle name="표준 3 2 2 2 8 4" xfId="0"/>
    <cellStyle name="표준 3 2 2 2 9" xfId="0"/>
    <cellStyle name="표준 3 2 2 2 9 2" xfId="0"/>
    <cellStyle name="표준 3 2 2 2 9 3" xfId="0"/>
    <cellStyle name="표준 3 2 2 3" xfId="0"/>
    <cellStyle name="표준 3 2 2 3 10" xfId="0"/>
    <cellStyle name="표준 3 2 2 3 11" xfId="0"/>
    <cellStyle name="표준 3 2 2 3 2" xfId="0"/>
    <cellStyle name="표준 3 2 2 3 2 2" xfId="0"/>
    <cellStyle name="표준 3 2 2 3 2 2 2" xfId="0"/>
    <cellStyle name="표준 3 2 2 3 2 2 2 2" xfId="0"/>
    <cellStyle name="표준 3 2 2 3 2 2 2 2 2" xfId="0"/>
    <cellStyle name="표준 3 2 2 3 2 2 2 2 2 2" xfId="0"/>
    <cellStyle name="표준 3 2 2 3 2 2 2 2 2 3" xfId="0"/>
    <cellStyle name="표준 3 2 2 3 2 2 2 2 3" xfId="0"/>
    <cellStyle name="표준 3 2 2 3 2 2 2 2 3 2" xfId="0"/>
    <cellStyle name="표준 3 2 2 3 2 2 2 2 4" xfId="0"/>
    <cellStyle name="표준 3 2 2 3 2 2 2 2 5" xfId="0"/>
    <cellStyle name="표준 3 2 2 3 2 2 2 3" xfId="0"/>
    <cellStyle name="표준 3 2 2 3 2 2 2 3 2" xfId="0"/>
    <cellStyle name="표준 3 2 2 3 2 2 2 3 3" xfId="0"/>
    <cellStyle name="표준 3 2 2 3 2 2 2 4" xfId="0"/>
    <cellStyle name="표준 3 2 2 3 2 2 2 4 2" xfId="0"/>
    <cellStyle name="표준 3 2 2 3 2 2 2 5" xfId="0"/>
    <cellStyle name="표준 3 2 2 3 2 2 2 6" xfId="0"/>
    <cellStyle name="표준 3 2 2 3 2 2 3" xfId="0"/>
    <cellStyle name="표준 3 2 2 3 2 2 3 2" xfId="0"/>
    <cellStyle name="표준 3 2 2 3 2 2 3 2 2" xfId="0"/>
    <cellStyle name="표준 3 2 2 3 2 2 3 2 3" xfId="0"/>
    <cellStyle name="표준 3 2 2 3 2 2 3 3" xfId="0"/>
    <cellStyle name="표준 3 2 2 3 2 2 3 3 2" xfId="0"/>
    <cellStyle name="표준 3 2 2 3 2 2 3 4" xfId="0"/>
    <cellStyle name="표준 3 2 2 3 2 2 3 5" xfId="0"/>
    <cellStyle name="표준 3 2 2 3 2 2 4" xfId="0"/>
    <cellStyle name="표준 3 2 2 3 2 2 4 2" xfId="0"/>
    <cellStyle name="표준 3 2 2 3 2 2 4 3" xfId="0"/>
    <cellStyle name="표준 3 2 2 3 2 2 5" xfId="0"/>
    <cellStyle name="표준 3 2 2 3 2 2 5 2" xfId="0"/>
    <cellStyle name="표준 3 2 2 3 2 2 6" xfId="0"/>
    <cellStyle name="표준 3 2 2 3 2 2 7" xfId="0"/>
    <cellStyle name="표준 3 2 2 3 2 3" xfId="0"/>
    <cellStyle name="표준 3 2 2 3 2 3 2" xfId="0"/>
    <cellStyle name="표준 3 2 2 3 2 3 2 2" xfId="0"/>
    <cellStyle name="표준 3 2 2 3 2 3 2 2 2" xfId="0"/>
    <cellStyle name="표준 3 2 2 3 2 3 2 2 3" xfId="0"/>
    <cellStyle name="표준 3 2 2 3 2 3 2 3" xfId="0"/>
    <cellStyle name="표준 3 2 2 3 2 3 2 3 2" xfId="0"/>
    <cellStyle name="표준 3 2 2 3 2 3 2 4" xfId="0"/>
    <cellStyle name="표준 3 2 2 3 2 3 2 5" xfId="0"/>
    <cellStyle name="표준 3 2 2 3 2 3 3" xfId="0"/>
    <cellStyle name="표준 3 2 2 3 2 3 3 2" xfId="0"/>
    <cellStyle name="표준 3 2 2 3 2 3 3 3" xfId="0"/>
    <cellStyle name="표준 3 2 2 3 2 3 4" xfId="0"/>
    <cellStyle name="표준 3 2 2 3 2 3 4 2" xfId="0"/>
    <cellStyle name="표준 3 2 2 3 2 3 5" xfId="0"/>
    <cellStyle name="표준 3 2 2 3 2 3 6" xfId="0"/>
    <cellStyle name="표준 3 2 2 3 2 4" xfId="0"/>
    <cellStyle name="표준 3 2 2 3 2 4 2" xfId="0"/>
    <cellStyle name="표준 3 2 2 3 2 4 2 2" xfId="0"/>
    <cellStyle name="표준 3 2 2 3 2 4 2 3" xfId="0"/>
    <cellStyle name="표준 3 2 2 3 2 4 3" xfId="0"/>
    <cellStyle name="표준 3 2 2 3 2 4 3 2" xfId="0"/>
    <cellStyle name="표준 3 2 2 3 2 4 4" xfId="0"/>
    <cellStyle name="표준 3 2 2 3 2 4 5" xfId="0"/>
    <cellStyle name="표준 3 2 2 3 2 5" xfId="0"/>
    <cellStyle name="표준 3 2 2 3 2 5 2" xfId="0"/>
    <cellStyle name="표준 3 2 2 3 2 5 3" xfId="0"/>
    <cellStyle name="표준 3 2 2 3 2 5 4" xfId="0"/>
    <cellStyle name="표준 3 2 2 3 2 6" xfId="0"/>
    <cellStyle name="표준 3 2 2 3 2 6 2" xfId="0"/>
    <cellStyle name="표준 3 2 2 3 2 6 3" xfId="0"/>
    <cellStyle name="표준 3 2 2 3 2 7" xfId="0"/>
    <cellStyle name="표준 3 2 2 3 2 8" xfId="0"/>
    <cellStyle name="표준 3 2 2 3 2 9" xfId="0"/>
    <cellStyle name="표준 3 2 2 3 3" xfId="0"/>
    <cellStyle name="표준 3 2 2 3 3 2" xfId="0"/>
    <cellStyle name="표준 3 2 2 3 3 2 2" xfId="0"/>
    <cellStyle name="표준 3 2 2 3 3 2 2 2" xfId="0"/>
    <cellStyle name="표준 3 2 2 3 3 2 2 2 2" xfId="0"/>
    <cellStyle name="표준 3 2 2 3 3 2 2 2 3" xfId="0"/>
    <cellStyle name="표준 3 2 2 3 3 2 2 3" xfId="0"/>
    <cellStyle name="표준 3 2 2 3 3 2 2 3 2" xfId="0"/>
    <cellStyle name="표준 3 2 2 3 3 2 2 4" xfId="0"/>
    <cellStyle name="표준 3 2 2 3 3 2 2 5" xfId="0"/>
    <cellStyle name="표준 3 2 2 3 3 2 3" xfId="0"/>
    <cellStyle name="표준 3 2 2 3 3 2 3 2" xfId="0"/>
    <cellStyle name="표준 3 2 2 3 3 2 3 3" xfId="0"/>
    <cellStyle name="표준 3 2 2 3 3 2 4" xfId="0"/>
    <cellStyle name="표준 3 2 2 3 3 2 4 2" xfId="0"/>
    <cellStyle name="표준 3 2 2 3 3 2 5" xfId="0"/>
    <cellStyle name="표준 3 2 2 3 3 2 6" xfId="0"/>
    <cellStyle name="표준 3 2 2 3 3 3" xfId="0"/>
    <cellStyle name="표준 3 2 2 3 3 3 2" xfId="0"/>
    <cellStyle name="표준 3 2 2 3 3 3 2 2" xfId="0"/>
    <cellStyle name="표준 3 2 2 3 3 3 2 3" xfId="0"/>
    <cellStyle name="표준 3 2 2 3 3 3 3" xfId="0"/>
    <cellStyle name="표준 3 2 2 3 3 3 3 2" xfId="0"/>
    <cellStyle name="표준 3 2 2 3 3 3 4" xfId="0"/>
    <cellStyle name="표준 3 2 2 3 3 3 5" xfId="0"/>
    <cellStyle name="표준 3 2 2 3 3 4" xfId="0"/>
    <cellStyle name="표준 3 2 2 3 3 4 2" xfId="0"/>
    <cellStyle name="표준 3 2 2 3 3 4 3" xfId="0"/>
    <cellStyle name="표준 3 2 2 3 3 5" xfId="0"/>
    <cellStyle name="표준 3 2 2 3 3 5 2" xfId="0"/>
    <cellStyle name="표준 3 2 2 3 3 6" xfId="0"/>
    <cellStyle name="표준 3 2 2 3 3 7" xfId="0"/>
    <cellStyle name="표준 3 2 2 3 4" xfId="0"/>
    <cellStyle name="표준 3 2 2 3 4 2" xfId="0"/>
    <cellStyle name="표준 3 2 2 3 4 2 2" xfId="0"/>
    <cellStyle name="표준 3 2 2 3 4 2 2 2" xfId="0"/>
    <cellStyle name="표준 3 2 2 3 4 2 2 3" xfId="0"/>
    <cellStyle name="표준 3 2 2 3 4 2 3" xfId="0"/>
    <cellStyle name="표준 3 2 2 3 4 2 3 2" xfId="0"/>
    <cellStyle name="표준 3 2 2 3 4 2 4" xfId="0"/>
    <cellStyle name="표준 3 2 2 3 4 2 5" xfId="0"/>
    <cellStyle name="표준 3 2 2 3 4 3" xfId="0"/>
    <cellStyle name="표준 3 2 2 3 4 3 2" xfId="0"/>
    <cellStyle name="표준 3 2 2 3 4 3 3" xfId="0"/>
    <cellStyle name="표준 3 2 2 3 4 4" xfId="0"/>
    <cellStyle name="표준 3 2 2 3 4 4 2" xfId="0"/>
    <cellStyle name="표준 3 2 2 3 4 5" xfId="0"/>
    <cellStyle name="표준 3 2 2 3 4 6" xfId="0"/>
    <cellStyle name="표준 3 2 2 3 5" xfId="0"/>
    <cellStyle name="표준 3 2 2 3 5 2" xfId="0"/>
    <cellStyle name="표준 3 2 2 3 5 2 2" xfId="0"/>
    <cellStyle name="표준 3 2 2 3 5 2 3" xfId="0"/>
    <cellStyle name="표준 3 2 2 3 5 3" xfId="0"/>
    <cellStyle name="표준 3 2 2 3 5 3 2" xfId="0"/>
    <cellStyle name="표준 3 2 2 3 5 4" xfId="0"/>
    <cellStyle name="표준 3 2 2 3 5 5" xfId="0"/>
    <cellStyle name="표준 3 2 2 3 6" xfId="0"/>
    <cellStyle name="표준 3 2 2 3 6 2" xfId="0"/>
    <cellStyle name="표준 3 2 2 3 6 3" xfId="0"/>
    <cellStyle name="표준 3 2 2 3 6 4" xfId="0"/>
    <cellStyle name="표준 3 2 2 3 7" xfId="0"/>
    <cellStyle name="표준 3 2 2 3 7 2" xfId="0"/>
    <cellStyle name="표준 3 2 2 3 7 3" xfId="0"/>
    <cellStyle name="표준 3 2 2 3 8" xfId="0"/>
    <cellStyle name="표준 3 2 2 3 9" xfId="0"/>
    <cellStyle name="표준 3 2 2 4" xfId="0"/>
    <cellStyle name="표준 3 2 2 4 10" xfId="0"/>
    <cellStyle name="표준 3 2 2 4 2" xfId="0"/>
    <cellStyle name="표준 3 2 2 4 2 2" xfId="0"/>
    <cellStyle name="표준 3 2 2 4 2 2 2" xfId="0"/>
    <cellStyle name="표준 3 2 2 4 2 2 2 2" xfId="0"/>
    <cellStyle name="표준 3 2 2 4 2 2 2 2 2" xfId="0"/>
    <cellStyle name="표준 3 2 2 4 2 2 2 2 3" xfId="0"/>
    <cellStyle name="표준 3 2 2 4 2 2 2 3" xfId="0"/>
    <cellStyle name="표준 3 2 2 4 2 2 2 3 2" xfId="0"/>
    <cellStyle name="표준 3 2 2 4 2 2 2 4" xfId="0"/>
    <cellStyle name="표준 3 2 2 4 2 2 2 5" xfId="0"/>
    <cellStyle name="표준 3 2 2 4 2 2 3" xfId="0"/>
    <cellStyle name="표준 3 2 2 4 2 2 3 2" xfId="0"/>
    <cellStyle name="표준 3 2 2 4 2 2 3 3" xfId="0"/>
    <cellStyle name="표준 3 2 2 4 2 2 4" xfId="0"/>
    <cellStyle name="표준 3 2 2 4 2 2 4 2" xfId="0"/>
    <cellStyle name="표준 3 2 2 4 2 2 5" xfId="0"/>
    <cellStyle name="표준 3 2 2 4 2 2 6" xfId="0"/>
    <cellStyle name="표준 3 2 2 4 2 3" xfId="0"/>
    <cellStyle name="표준 3 2 2 4 2 3 2" xfId="0"/>
    <cellStyle name="표준 3 2 2 4 2 3 2 2" xfId="0"/>
    <cellStyle name="표준 3 2 2 4 2 3 2 3" xfId="0"/>
    <cellStyle name="표준 3 2 2 4 2 3 3" xfId="0"/>
    <cellStyle name="표준 3 2 2 4 2 3 3 2" xfId="0"/>
    <cellStyle name="표준 3 2 2 4 2 3 4" xfId="0"/>
    <cellStyle name="표준 3 2 2 4 2 3 5" xfId="0"/>
    <cellStyle name="표준 3 2 2 4 2 4" xfId="0"/>
    <cellStyle name="표준 3 2 2 4 2 4 2" xfId="0"/>
    <cellStyle name="표준 3 2 2 4 2 4 3" xfId="0"/>
    <cellStyle name="표준 3 2 2 4 2 5" xfId="0"/>
    <cellStyle name="표준 3 2 2 4 2 5 2" xfId="0"/>
    <cellStyle name="표준 3 2 2 4 2 6" xfId="0"/>
    <cellStyle name="표준 3 2 2 4 2 7" xfId="0"/>
    <cellStyle name="표준 3 2 2 4 3" xfId="0"/>
    <cellStyle name="표준 3 2 2 4 3 2" xfId="0"/>
    <cellStyle name="표준 3 2 2 4 3 2 2" xfId="0"/>
    <cellStyle name="표준 3 2 2 4 3 2 2 2" xfId="0"/>
    <cellStyle name="표준 3 2 2 4 3 2 2 3" xfId="0"/>
    <cellStyle name="표준 3 2 2 4 3 2 3" xfId="0"/>
    <cellStyle name="표준 3 2 2 4 3 2 3 2" xfId="0"/>
    <cellStyle name="표준 3 2 2 4 3 2 4" xfId="0"/>
    <cellStyle name="표준 3 2 2 4 3 2 5" xfId="0"/>
    <cellStyle name="표준 3 2 2 4 3 3" xfId="0"/>
    <cellStyle name="표준 3 2 2 4 3 3 2" xfId="0"/>
    <cellStyle name="표준 3 2 2 4 3 3 3" xfId="0"/>
    <cellStyle name="표준 3 2 2 4 3 4" xfId="0"/>
    <cellStyle name="표준 3 2 2 4 3 4 2" xfId="0"/>
    <cellStyle name="표준 3 2 2 4 3 5" xfId="0"/>
    <cellStyle name="표준 3 2 2 4 3 6" xfId="0"/>
    <cellStyle name="표준 3 2 2 4 4" xfId="0"/>
    <cellStyle name="표준 3 2 2 4 4 2" xfId="0"/>
    <cellStyle name="표준 3 2 2 4 4 2 2" xfId="0"/>
    <cellStyle name="표준 3 2 2 4 4 2 3" xfId="0"/>
    <cellStyle name="표준 3 2 2 4 4 3" xfId="0"/>
    <cellStyle name="표준 3 2 2 4 4 3 2" xfId="0"/>
    <cellStyle name="표준 3 2 2 4 4 4" xfId="0"/>
    <cellStyle name="표준 3 2 2 4 4 5" xfId="0"/>
    <cellStyle name="표준 3 2 2 4 5" xfId="0"/>
    <cellStyle name="표준 3 2 2 4 5 2" xfId="0"/>
    <cellStyle name="표준 3 2 2 4 5 3" xfId="0"/>
    <cellStyle name="표준 3 2 2 4 5 4" xfId="0"/>
    <cellStyle name="표준 3 2 2 4 6" xfId="0"/>
    <cellStyle name="표준 3 2 2 4 6 2" xfId="0"/>
    <cellStyle name="표준 3 2 2 4 6 3" xfId="0"/>
    <cellStyle name="표준 3 2 2 4 7" xfId="0"/>
    <cellStyle name="표준 3 2 2 4 8" xfId="0"/>
    <cellStyle name="표준 3 2 2 4 9" xfId="0"/>
    <cellStyle name="표준 3 2 2 5" xfId="0"/>
    <cellStyle name="표준 3 2 2 5 2" xfId="0"/>
    <cellStyle name="표준 3 2 2 5 2 2" xfId="0"/>
    <cellStyle name="표준 3 2 2 5 2 2 2" xfId="0"/>
    <cellStyle name="표준 3 2 2 5 2 2 2 2" xfId="0"/>
    <cellStyle name="표준 3 2 2 5 2 2 2 3" xfId="0"/>
    <cellStyle name="표준 3 2 2 5 2 2 3" xfId="0"/>
    <cellStyle name="표준 3 2 2 5 2 2 3 2" xfId="0"/>
    <cellStyle name="표준 3 2 2 5 2 2 4" xfId="0"/>
    <cellStyle name="표준 3 2 2 5 2 2 5" xfId="0"/>
    <cellStyle name="표준 3 2 2 5 2 3" xfId="0"/>
    <cellStyle name="표준 3 2 2 5 2 3 2" xfId="0"/>
    <cellStyle name="표준 3 2 2 5 2 3 3" xfId="0"/>
    <cellStyle name="표준 3 2 2 5 2 4" xfId="0"/>
    <cellStyle name="표준 3 2 2 5 2 4 2" xfId="0"/>
    <cellStyle name="표준 3 2 2 5 2 5" xfId="0"/>
    <cellStyle name="표준 3 2 2 5 2 6" xfId="0"/>
    <cellStyle name="표준 3 2 2 5 3" xfId="0"/>
    <cellStyle name="표준 3 2 2 5 3 2" xfId="0"/>
    <cellStyle name="표준 3 2 2 5 3 2 2" xfId="0"/>
    <cellStyle name="표준 3 2 2 5 3 2 3" xfId="0"/>
    <cellStyle name="표준 3 2 2 5 3 3" xfId="0"/>
    <cellStyle name="표준 3 2 2 5 3 3 2" xfId="0"/>
    <cellStyle name="표준 3 2 2 5 3 4" xfId="0"/>
    <cellStyle name="표준 3 2 2 5 3 5" xfId="0"/>
    <cellStyle name="표준 3 2 2 5 4" xfId="0"/>
    <cellStyle name="표준 3 2 2 5 4 2" xfId="0"/>
    <cellStyle name="표준 3 2 2 5 4 3" xfId="0"/>
    <cellStyle name="표준 3 2 2 5 4 4" xfId="0"/>
    <cellStyle name="표준 3 2 2 5 5" xfId="0"/>
    <cellStyle name="표준 3 2 2 5 5 2" xfId="0"/>
    <cellStyle name="표준 3 2 2 5 5 3" xfId="0"/>
    <cellStyle name="표준 3 2 2 5 6" xfId="0"/>
    <cellStyle name="표준 3 2 2 5 7" xfId="0"/>
    <cellStyle name="표준 3 2 2 5 8" xfId="0"/>
    <cellStyle name="표준 3 2 2 5 9" xfId="0"/>
    <cellStyle name="표준 3 2 2 6" xfId="0"/>
    <cellStyle name="표준 3 2 2 6 2" xfId="0"/>
    <cellStyle name="표준 3 2 2 6 2 2" xfId="0"/>
    <cellStyle name="표준 3 2 2 6 2 2 2" xfId="0"/>
    <cellStyle name="표준 3 2 2 6 2 2 2 2" xfId="0"/>
    <cellStyle name="표준 3 2 2 6 2 2 2 3" xfId="0"/>
    <cellStyle name="표준 3 2 2 6 2 2 3" xfId="0"/>
    <cellStyle name="표준 3 2 2 6 2 2 3 2" xfId="0"/>
    <cellStyle name="표준 3 2 2 6 2 2 4" xfId="0"/>
    <cellStyle name="표준 3 2 2 6 2 2 5" xfId="0"/>
    <cellStyle name="표준 3 2 2 6 2 3" xfId="0"/>
    <cellStyle name="표준 3 2 2 6 2 3 2" xfId="0"/>
    <cellStyle name="표준 3 2 2 6 2 3 3" xfId="0"/>
    <cellStyle name="표준 3 2 2 6 2 4" xfId="0"/>
    <cellStyle name="표준 3 2 2 6 2 4 2" xfId="0"/>
    <cellStyle name="표준 3 2 2 6 2 5" xfId="0"/>
    <cellStyle name="표준 3 2 2 6 2 6" xfId="0"/>
    <cellStyle name="표준 3 2 2 6 3" xfId="0"/>
    <cellStyle name="표준 3 2 2 6 3 2" xfId="0"/>
    <cellStyle name="표준 3 2 2 6 3 2 2" xfId="0"/>
    <cellStyle name="표준 3 2 2 6 3 2 3" xfId="0"/>
    <cellStyle name="표준 3 2 2 6 3 3" xfId="0"/>
    <cellStyle name="표준 3 2 2 6 3 3 2" xfId="0"/>
    <cellStyle name="표준 3 2 2 6 3 4" xfId="0"/>
    <cellStyle name="표준 3 2 2 6 3 5" xfId="0"/>
    <cellStyle name="표준 3 2 2 6 4" xfId="0"/>
    <cellStyle name="표준 3 2 2 6 4 2" xfId="0"/>
    <cellStyle name="표준 3 2 2 6 4 3" xfId="0"/>
    <cellStyle name="표준 3 2 2 6 5" xfId="0"/>
    <cellStyle name="표준 3 2 2 6 5 2" xfId="0"/>
    <cellStyle name="표준 3 2 2 6 6" xfId="0"/>
    <cellStyle name="표준 3 2 2 6 7" xfId="0"/>
    <cellStyle name="표준 3 2 2 6 8" xfId="0"/>
    <cellStyle name="표준 3 2 2 7" xfId="0"/>
    <cellStyle name="표준 3 2 2 7 2" xfId="0"/>
    <cellStyle name="표준 3 2 2 7 2 2" xfId="0"/>
    <cellStyle name="표준 3 2 2 7 2 2 2" xfId="0"/>
    <cellStyle name="표준 3 2 2 7 2 2 3" xfId="0"/>
    <cellStyle name="표준 3 2 2 7 2 3" xfId="0"/>
    <cellStyle name="표준 3 2 2 7 2 3 2" xfId="0"/>
    <cellStyle name="표준 3 2 2 7 2 4" xfId="0"/>
    <cellStyle name="표준 3 2 2 7 2 5" xfId="0"/>
    <cellStyle name="표준 3 2 2 7 3" xfId="0"/>
    <cellStyle name="표준 3 2 2 7 3 2" xfId="0"/>
    <cellStyle name="표준 3 2 2 7 3 3" xfId="0"/>
    <cellStyle name="표준 3 2 2 7 4" xfId="0"/>
    <cellStyle name="표준 3 2 2 7 4 2" xfId="0"/>
    <cellStyle name="표준 3 2 2 7 5" xfId="0"/>
    <cellStyle name="표준 3 2 2 7 6" xfId="0"/>
    <cellStyle name="표준 3 2 2 7 7" xfId="0"/>
    <cellStyle name="표준 3 2 2 8" xfId="0"/>
    <cellStyle name="표준 3 2 2 8 2" xfId="0"/>
    <cellStyle name="표준 3 2 2 8 2 2" xfId="0"/>
    <cellStyle name="표준 3 2 2 8 2 3" xfId="0"/>
    <cellStyle name="표준 3 2 2 8 3" xfId="0"/>
    <cellStyle name="표준 3 2 2 8 3 2" xfId="0"/>
    <cellStyle name="표준 3 2 2 8 4" xfId="0"/>
    <cellStyle name="표준 3 2 2 8 5" xfId="0"/>
    <cellStyle name="표준 3 2 2 8 6" xfId="0"/>
    <cellStyle name="표준 3 2 2 9" xfId="0"/>
    <cellStyle name="표준 3 2 2 9 2" xfId="0"/>
    <cellStyle name="표준 3 2 2 9 3" xfId="0"/>
    <cellStyle name="표준 3 2 2 9 4" xfId="0"/>
    <cellStyle name="표준 3 2 2 9 5" xfId="0"/>
    <cellStyle name="표준 3 2 20" xfId="0"/>
    <cellStyle name="표준 3 2 21" xfId="0"/>
    <cellStyle name="표준 3 2 22" xfId="0"/>
    <cellStyle name="표준 3 2 23" xfId="0"/>
    <cellStyle name="표준 3 2 24" xfId="0"/>
    <cellStyle name="표준 3 2 25" xfId="0"/>
    <cellStyle name="표준 3 2 26" xfId="0"/>
    <cellStyle name="표준 3 2 27" xfId="0"/>
    <cellStyle name="표준 3 2 3" xfId="0"/>
    <cellStyle name="표준 3 2 3 10" xfId="0"/>
    <cellStyle name="표준 3 2 3 11" xfId="0"/>
    <cellStyle name="표준 3 2 3 12" xfId="0"/>
    <cellStyle name="표준 3 2 3 13" xfId="0"/>
    <cellStyle name="표준 3 2 3 2" xfId="0"/>
    <cellStyle name="표준 3 2 3 2 10" xfId="0"/>
    <cellStyle name="표준 3 2 3 2 11" xfId="0"/>
    <cellStyle name="표준 3 2 3 2 12" xfId="0"/>
    <cellStyle name="표준 3 2 3 2 2" xfId="0"/>
    <cellStyle name="표준 3 2 3 2 2 10" xfId="0"/>
    <cellStyle name="표준 3 2 3 2 2 2" xfId="0"/>
    <cellStyle name="표준 3 2 3 2 2 2 2" xfId="0"/>
    <cellStyle name="표준 3 2 3 2 2 2 2 2" xfId="0"/>
    <cellStyle name="표준 3 2 3 2 2 2 2 2 2" xfId="0"/>
    <cellStyle name="표준 3 2 3 2 2 2 2 2 2 2" xfId="0"/>
    <cellStyle name="표준 3 2 3 2 2 2 2 2 2 3" xfId="0"/>
    <cellStyle name="표준 3 2 3 2 2 2 2 2 3" xfId="0"/>
    <cellStyle name="표준 3 2 3 2 2 2 2 2 3 2" xfId="0"/>
    <cellStyle name="표준 3 2 3 2 2 2 2 2 4" xfId="0"/>
    <cellStyle name="표준 3 2 3 2 2 2 2 2 5" xfId="0"/>
    <cellStyle name="표준 3 2 3 2 2 2 2 3" xfId="0"/>
    <cellStyle name="표준 3 2 3 2 2 2 2 3 2" xfId="0"/>
    <cellStyle name="표준 3 2 3 2 2 2 2 3 3" xfId="0"/>
    <cellStyle name="표준 3 2 3 2 2 2 2 4" xfId="0"/>
    <cellStyle name="표준 3 2 3 2 2 2 2 4 2" xfId="0"/>
    <cellStyle name="표준 3 2 3 2 2 2 2 5" xfId="0"/>
    <cellStyle name="표준 3 2 3 2 2 2 2 6" xfId="0"/>
    <cellStyle name="표준 3 2 3 2 2 2 3" xfId="0"/>
    <cellStyle name="표준 3 2 3 2 2 2 3 2" xfId="0"/>
    <cellStyle name="표준 3 2 3 2 2 2 3 2 2" xfId="0"/>
    <cellStyle name="표준 3 2 3 2 2 2 3 2 3" xfId="0"/>
    <cellStyle name="표준 3 2 3 2 2 2 3 3" xfId="0"/>
    <cellStyle name="표준 3 2 3 2 2 2 3 3 2" xfId="0"/>
    <cellStyle name="표준 3 2 3 2 2 2 3 4" xfId="0"/>
    <cellStyle name="표준 3 2 3 2 2 2 3 5" xfId="0"/>
    <cellStyle name="표준 3 2 3 2 2 2 4" xfId="0"/>
    <cellStyle name="표준 3 2 3 2 2 2 4 2" xfId="0"/>
    <cellStyle name="표준 3 2 3 2 2 2 4 3" xfId="0"/>
    <cellStyle name="표준 3 2 3 2 2 2 5" xfId="0"/>
    <cellStyle name="표준 3 2 3 2 2 2 5 2" xfId="0"/>
    <cellStyle name="표준 3 2 3 2 2 2 6" xfId="0"/>
    <cellStyle name="표준 3 2 3 2 2 2 7" xfId="0"/>
    <cellStyle name="표준 3 2 3 2 2 3" xfId="0"/>
    <cellStyle name="표준 3 2 3 2 2 3 2" xfId="0"/>
    <cellStyle name="표준 3 2 3 2 2 3 2 2" xfId="0"/>
    <cellStyle name="표준 3 2 3 2 2 3 2 2 2" xfId="0"/>
    <cellStyle name="표준 3 2 3 2 2 3 2 2 3" xfId="0"/>
    <cellStyle name="표준 3 2 3 2 2 3 2 3" xfId="0"/>
    <cellStyle name="표준 3 2 3 2 2 3 2 3 2" xfId="0"/>
    <cellStyle name="표준 3 2 3 2 2 3 2 4" xfId="0"/>
    <cellStyle name="표준 3 2 3 2 2 3 2 5" xfId="0"/>
    <cellStyle name="표준 3 2 3 2 2 3 3" xfId="0"/>
    <cellStyle name="표준 3 2 3 2 2 3 3 2" xfId="0"/>
    <cellStyle name="표준 3 2 3 2 2 3 3 3" xfId="0"/>
    <cellStyle name="표준 3 2 3 2 2 3 4" xfId="0"/>
    <cellStyle name="표준 3 2 3 2 2 3 4 2" xfId="0"/>
    <cellStyle name="표준 3 2 3 2 2 3 5" xfId="0"/>
    <cellStyle name="표준 3 2 3 2 2 3 6" xfId="0"/>
    <cellStyle name="표준 3 2 3 2 2 4" xfId="0"/>
    <cellStyle name="표준 3 2 3 2 2 4 2" xfId="0"/>
    <cellStyle name="표준 3 2 3 2 2 4 2 2" xfId="0"/>
    <cellStyle name="표준 3 2 3 2 2 4 2 3" xfId="0"/>
    <cellStyle name="표준 3 2 3 2 2 4 3" xfId="0"/>
    <cellStyle name="표준 3 2 3 2 2 4 3 2" xfId="0"/>
    <cellStyle name="표준 3 2 3 2 2 4 4" xfId="0"/>
    <cellStyle name="표준 3 2 3 2 2 4 5" xfId="0"/>
    <cellStyle name="표준 3 2 3 2 2 5" xfId="0"/>
    <cellStyle name="표준 3 2 3 2 2 5 2" xfId="0"/>
    <cellStyle name="표준 3 2 3 2 2 5 3" xfId="0"/>
    <cellStyle name="표준 3 2 3 2 2 5 4" xfId="0"/>
    <cellStyle name="표준 3 2 3 2 2 6" xfId="0"/>
    <cellStyle name="표준 3 2 3 2 2 6 2" xfId="0"/>
    <cellStyle name="표준 3 2 3 2 2 6 3" xfId="0"/>
    <cellStyle name="표준 3 2 3 2 2 7" xfId="0"/>
    <cellStyle name="표준 3 2 3 2 2 8" xfId="0"/>
    <cellStyle name="표준 3 2 3 2 2 9" xfId="0"/>
    <cellStyle name="표준 3 2 3 2 3" xfId="0"/>
    <cellStyle name="표준 3 2 3 2 3 2" xfId="0"/>
    <cellStyle name="표준 3 2 3 2 3 2 2" xfId="0"/>
    <cellStyle name="표준 3 2 3 2 3 2 2 2" xfId="0"/>
    <cellStyle name="표준 3 2 3 2 3 2 2 2 2" xfId="0"/>
    <cellStyle name="표준 3 2 3 2 3 2 2 2 3" xfId="0"/>
    <cellStyle name="표준 3 2 3 2 3 2 2 3" xfId="0"/>
    <cellStyle name="표준 3 2 3 2 3 2 2 3 2" xfId="0"/>
    <cellStyle name="표준 3 2 3 2 3 2 2 4" xfId="0"/>
    <cellStyle name="표준 3 2 3 2 3 2 2 5" xfId="0"/>
    <cellStyle name="표준 3 2 3 2 3 2 3" xfId="0"/>
    <cellStyle name="표준 3 2 3 2 3 2 3 2" xfId="0"/>
    <cellStyle name="표준 3 2 3 2 3 2 3 3" xfId="0"/>
    <cellStyle name="표준 3 2 3 2 3 2 4" xfId="0"/>
    <cellStyle name="표준 3 2 3 2 3 2 4 2" xfId="0"/>
    <cellStyle name="표준 3 2 3 2 3 2 5" xfId="0"/>
    <cellStyle name="표준 3 2 3 2 3 2 6" xfId="0"/>
    <cellStyle name="표준 3 2 3 2 3 3" xfId="0"/>
    <cellStyle name="표준 3 2 3 2 3 3 2" xfId="0"/>
    <cellStyle name="표준 3 2 3 2 3 3 2 2" xfId="0"/>
    <cellStyle name="표준 3 2 3 2 3 3 2 3" xfId="0"/>
    <cellStyle name="표준 3 2 3 2 3 3 3" xfId="0"/>
    <cellStyle name="표준 3 2 3 2 3 3 3 2" xfId="0"/>
    <cellStyle name="표준 3 2 3 2 3 3 4" xfId="0"/>
    <cellStyle name="표준 3 2 3 2 3 3 5" xfId="0"/>
    <cellStyle name="표준 3 2 3 2 3 4" xfId="0"/>
    <cellStyle name="표준 3 2 3 2 3 4 2" xfId="0"/>
    <cellStyle name="표준 3 2 3 2 3 4 3" xfId="0"/>
    <cellStyle name="표준 3 2 3 2 3 5" xfId="0"/>
    <cellStyle name="표준 3 2 3 2 3 5 2" xfId="0"/>
    <cellStyle name="표준 3 2 3 2 3 6" xfId="0"/>
    <cellStyle name="표준 3 2 3 2 3 7" xfId="0"/>
    <cellStyle name="표준 3 2 3 2 3 8" xfId="0"/>
    <cellStyle name="표준 3 2 3 2 4" xfId="0"/>
    <cellStyle name="표준 3 2 3 2 4 2" xfId="0"/>
    <cellStyle name="표준 3 2 3 2 4 2 2" xfId="0"/>
    <cellStyle name="표준 3 2 3 2 4 2 2 2" xfId="0"/>
    <cellStyle name="표준 3 2 3 2 4 2 2 3" xfId="0"/>
    <cellStyle name="표준 3 2 3 2 4 2 3" xfId="0"/>
    <cellStyle name="표준 3 2 3 2 4 2 3 2" xfId="0"/>
    <cellStyle name="표준 3 2 3 2 4 2 4" xfId="0"/>
    <cellStyle name="표준 3 2 3 2 4 2 5" xfId="0"/>
    <cellStyle name="표준 3 2 3 2 4 3" xfId="0"/>
    <cellStyle name="표준 3 2 3 2 4 3 2" xfId="0"/>
    <cellStyle name="표준 3 2 3 2 4 3 3" xfId="0"/>
    <cellStyle name="표준 3 2 3 2 4 4" xfId="0"/>
    <cellStyle name="표준 3 2 3 2 4 4 2" xfId="0"/>
    <cellStyle name="표준 3 2 3 2 4 5" xfId="0"/>
    <cellStyle name="표준 3 2 3 2 4 6" xfId="0"/>
    <cellStyle name="표준 3 2 3 2 4 7" xfId="0"/>
    <cellStyle name="표준 3 2 3 2 5" xfId="0"/>
    <cellStyle name="표준 3 2 3 2 5 2" xfId="0"/>
    <cellStyle name="표준 3 2 3 2 5 2 2" xfId="0"/>
    <cellStyle name="표준 3 2 3 2 5 2 3" xfId="0"/>
    <cellStyle name="표준 3 2 3 2 5 3" xfId="0"/>
    <cellStyle name="표준 3 2 3 2 5 3 2" xfId="0"/>
    <cellStyle name="표준 3 2 3 2 5 4" xfId="0"/>
    <cellStyle name="표준 3 2 3 2 5 5" xfId="0"/>
    <cellStyle name="표준 3 2 3 2 6" xfId="0"/>
    <cellStyle name="표준 3 2 3 2 6 2" xfId="0"/>
    <cellStyle name="표준 3 2 3 2 6 3" xfId="0"/>
    <cellStyle name="표준 3 2 3 2 6 4" xfId="0"/>
    <cellStyle name="표준 3 2 3 2 7" xfId="0"/>
    <cellStyle name="표준 3 2 3 2 7 2" xfId="0"/>
    <cellStyle name="표준 3 2 3 2 7 3" xfId="0"/>
    <cellStyle name="표준 3 2 3 2 8" xfId="0"/>
    <cellStyle name="표준 3 2 3 2 9" xfId="0"/>
    <cellStyle name="표준 3 2 3 3" xfId="0"/>
    <cellStyle name="표준 3 2 3 3 10" xfId="0"/>
    <cellStyle name="표준 3 2 3 3 2" xfId="0"/>
    <cellStyle name="표준 3 2 3 3 2 2" xfId="0"/>
    <cellStyle name="표준 3 2 3 3 2 2 2" xfId="0"/>
    <cellStyle name="표준 3 2 3 3 2 2 2 2" xfId="0"/>
    <cellStyle name="표준 3 2 3 3 2 2 2 2 2" xfId="0"/>
    <cellStyle name="표준 3 2 3 3 2 2 2 2 3" xfId="0"/>
    <cellStyle name="표준 3 2 3 3 2 2 2 3" xfId="0"/>
    <cellStyle name="표준 3 2 3 3 2 2 2 3 2" xfId="0"/>
    <cellStyle name="표준 3 2 3 3 2 2 2 4" xfId="0"/>
    <cellStyle name="표준 3 2 3 3 2 2 2 5" xfId="0"/>
    <cellStyle name="표준 3 2 3 3 2 2 3" xfId="0"/>
    <cellStyle name="표준 3 2 3 3 2 2 3 2" xfId="0"/>
    <cellStyle name="표준 3 2 3 3 2 2 3 3" xfId="0"/>
    <cellStyle name="표준 3 2 3 3 2 2 4" xfId="0"/>
    <cellStyle name="표준 3 2 3 3 2 2 4 2" xfId="0"/>
    <cellStyle name="표준 3 2 3 3 2 2 5" xfId="0"/>
    <cellStyle name="표준 3 2 3 3 2 2 6" xfId="0"/>
    <cellStyle name="표준 3 2 3 3 2 3" xfId="0"/>
    <cellStyle name="표준 3 2 3 3 2 3 2" xfId="0"/>
    <cellStyle name="표준 3 2 3 3 2 3 2 2" xfId="0"/>
    <cellStyle name="표준 3 2 3 3 2 3 2 3" xfId="0"/>
    <cellStyle name="표준 3 2 3 3 2 3 3" xfId="0"/>
    <cellStyle name="표준 3 2 3 3 2 3 3 2" xfId="0"/>
    <cellStyle name="표준 3 2 3 3 2 3 4" xfId="0"/>
    <cellStyle name="표준 3 2 3 3 2 3 5" xfId="0"/>
    <cellStyle name="표준 3 2 3 3 2 4" xfId="0"/>
    <cellStyle name="표준 3 2 3 3 2 4 2" xfId="0"/>
    <cellStyle name="표준 3 2 3 3 2 4 3" xfId="0"/>
    <cellStyle name="표준 3 2 3 3 2 5" xfId="0"/>
    <cellStyle name="표준 3 2 3 3 2 5 2" xfId="0"/>
    <cellStyle name="표준 3 2 3 3 2 6" xfId="0"/>
    <cellStyle name="표준 3 2 3 3 2 7" xfId="0"/>
    <cellStyle name="표준 3 2 3 3 3" xfId="0"/>
    <cellStyle name="표준 3 2 3 3 3 2" xfId="0"/>
    <cellStyle name="표준 3 2 3 3 3 2 2" xfId="0"/>
    <cellStyle name="표준 3 2 3 3 3 2 2 2" xfId="0"/>
    <cellStyle name="표준 3 2 3 3 3 2 2 3" xfId="0"/>
    <cellStyle name="표준 3 2 3 3 3 2 3" xfId="0"/>
    <cellStyle name="표준 3 2 3 3 3 2 3 2" xfId="0"/>
    <cellStyle name="표준 3 2 3 3 3 2 4" xfId="0"/>
    <cellStyle name="표준 3 2 3 3 3 2 5" xfId="0"/>
    <cellStyle name="표준 3 2 3 3 3 3" xfId="0"/>
    <cellStyle name="표준 3 2 3 3 3 3 2" xfId="0"/>
    <cellStyle name="표준 3 2 3 3 3 3 3" xfId="0"/>
    <cellStyle name="표준 3 2 3 3 3 4" xfId="0"/>
    <cellStyle name="표준 3 2 3 3 3 4 2" xfId="0"/>
    <cellStyle name="표준 3 2 3 3 3 5" xfId="0"/>
    <cellStyle name="표준 3 2 3 3 3 6" xfId="0"/>
    <cellStyle name="표준 3 2 3 3 4" xfId="0"/>
    <cellStyle name="표준 3 2 3 3 4 2" xfId="0"/>
    <cellStyle name="표준 3 2 3 3 4 2 2" xfId="0"/>
    <cellStyle name="표준 3 2 3 3 4 2 3" xfId="0"/>
    <cellStyle name="표준 3 2 3 3 4 3" xfId="0"/>
    <cellStyle name="표준 3 2 3 3 4 3 2" xfId="0"/>
    <cellStyle name="표준 3 2 3 3 4 4" xfId="0"/>
    <cellStyle name="표준 3 2 3 3 4 5" xfId="0"/>
    <cellStyle name="표준 3 2 3 3 5" xfId="0"/>
    <cellStyle name="표준 3 2 3 3 5 2" xfId="0"/>
    <cellStyle name="표준 3 2 3 3 5 3" xfId="0"/>
    <cellStyle name="표준 3 2 3 3 5 4" xfId="0"/>
    <cellStyle name="표준 3 2 3 3 6" xfId="0"/>
    <cellStyle name="표준 3 2 3 3 6 2" xfId="0"/>
    <cellStyle name="표준 3 2 3 3 6 3" xfId="0"/>
    <cellStyle name="표준 3 2 3 3 7" xfId="0"/>
    <cellStyle name="표준 3 2 3 3 8" xfId="0"/>
    <cellStyle name="표준 3 2 3 3 9" xfId="0"/>
    <cellStyle name="표준 3 2 3 4" xfId="0"/>
    <cellStyle name="표준 3 2 3 4 2" xfId="0"/>
    <cellStyle name="표준 3 2 3 4 2 2" xfId="0"/>
    <cellStyle name="표준 3 2 3 4 2 2 2" xfId="0"/>
    <cellStyle name="표준 3 2 3 4 2 2 2 2" xfId="0"/>
    <cellStyle name="표준 3 2 3 4 2 2 2 3" xfId="0"/>
    <cellStyle name="표준 3 2 3 4 2 2 3" xfId="0"/>
    <cellStyle name="표준 3 2 3 4 2 2 3 2" xfId="0"/>
    <cellStyle name="표준 3 2 3 4 2 2 4" xfId="0"/>
    <cellStyle name="표준 3 2 3 4 2 2 5" xfId="0"/>
    <cellStyle name="표준 3 2 3 4 2 3" xfId="0"/>
    <cellStyle name="표준 3 2 3 4 2 3 2" xfId="0"/>
    <cellStyle name="표준 3 2 3 4 2 3 3" xfId="0"/>
    <cellStyle name="표준 3 2 3 4 2 4" xfId="0"/>
    <cellStyle name="표준 3 2 3 4 2 4 2" xfId="0"/>
    <cellStyle name="표준 3 2 3 4 2 5" xfId="0"/>
    <cellStyle name="표준 3 2 3 4 2 6" xfId="0"/>
    <cellStyle name="표준 3 2 3 4 3" xfId="0"/>
    <cellStyle name="표준 3 2 3 4 3 2" xfId="0"/>
    <cellStyle name="표준 3 2 3 4 3 2 2" xfId="0"/>
    <cellStyle name="표준 3 2 3 4 3 2 3" xfId="0"/>
    <cellStyle name="표준 3 2 3 4 3 3" xfId="0"/>
    <cellStyle name="표준 3 2 3 4 3 3 2" xfId="0"/>
    <cellStyle name="표준 3 2 3 4 3 4" xfId="0"/>
    <cellStyle name="표준 3 2 3 4 3 5" xfId="0"/>
    <cellStyle name="표준 3 2 3 4 4" xfId="0"/>
    <cellStyle name="표준 3 2 3 4 4 2" xfId="0"/>
    <cellStyle name="표준 3 2 3 4 4 3" xfId="0"/>
    <cellStyle name="표준 3 2 3 4 4 4" xfId="0"/>
    <cellStyle name="표준 3 2 3 4 5" xfId="0"/>
    <cellStyle name="표준 3 2 3 4 5 2" xfId="0"/>
    <cellStyle name="표준 3 2 3 4 5 3" xfId="0"/>
    <cellStyle name="표준 3 2 3 4 6" xfId="0"/>
    <cellStyle name="표준 3 2 3 4 7" xfId="0"/>
    <cellStyle name="표준 3 2 3 4 8" xfId="0"/>
    <cellStyle name="표준 3 2 3 4 9" xfId="0"/>
    <cellStyle name="표준 3 2 3 5" xfId="0"/>
    <cellStyle name="표준 3 2 3 5 2" xfId="0"/>
    <cellStyle name="표준 3 2 3 5 2 2" xfId="0"/>
    <cellStyle name="표준 3 2 3 5 2 2 2" xfId="0"/>
    <cellStyle name="표준 3 2 3 5 2 2 2 2" xfId="0"/>
    <cellStyle name="표준 3 2 3 5 2 2 2 3" xfId="0"/>
    <cellStyle name="표준 3 2 3 5 2 2 3" xfId="0"/>
    <cellStyle name="표준 3 2 3 5 2 2 3 2" xfId="0"/>
    <cellStyle name="표준 3 2 3 5 2 2 4" xfId="0"/>
    <cellStyle name="표준 3 2 3 5 2 2 5" xfId="0"/>
    <cellStyle name="표준 3 2 3 5 2 3" xfId="0"/>
    <cellStyle name="표준 3 2 3 5 2 3 2" xfId="0"/>
    <cellStyle name="표준 3 2 3 5 2 3 3" xfId="0"/>
    <cellStyle name="표준 3 2 3 5 2 4" xfId="0"/>
    <cellStyle name="표준 3 2 3 5 2 4 2" xfId="0"/>
    <cellStyle name="표준 3 2 3 5 2 5" xfId="0"/>
    <cellStyle name="표준 3 2 3 5 2 6" xfId="0"/>
    <cellStyle name="표준 3 2 3 5 3" xfId="0"/>
    <cellStyle name="표준 3 2 3 5 3 2" xfId="0"/>
    <cellStyle name="표준 3 2 3 5 3 2 2" xfId="0"/>
    <cellStyle name="표준 3 2 3 5 3 2 3" xfId="0"/>
    <cellStyle name="표준 3 2 3 5 3 3" xfId="0"/>
    <cellStyle name="표준 3 2 3 5 3 3 2" xfId="0"/>
    <cellStyle name="표준 3 2 3 5 3 4" xfId="0"/>
    <cellStyle name="표준 3 2 3 5 3 5" xfId="0"/>
    <cellStyle name="표준 3 2 3 5 4" xfId="0"/>
    <cellStyle name="표준 3 2 3 5 4 2" xfId="0"/>
    <cellStyle name="표준 3 2 3 5 4 3" xfId="0"/>
    <cellStyle name="표준 3 2 3 5 5" xfId="0"/>
    <cellStyle name="표준 3 2 3 5 5 2" xfId="0"/>
    <cellStyle name="표준 3 2 3 5 6" xfId="0"/>
    <cellStyle name="표준 3 2 3 5 7" xfId="0"/>
    <cellStyle name="표준 3 2 3 5 8" xfId="0"/>
    <cellStyle name="표준 3 2 3 6" xfId="0"/>
    <cellStyle name="표준 3 2 3 6 2" xfId="0"/>
    <cellStyle name="표준 3 2 3 6 2 2" xfId="0"/>
    <cellStyle name="표준 3 2 3 6 2 2 2" xfId="0"/>
    <cellStyle name="표준 3 2 3 6 2 2 3" xfId="0"/>
    <cellStyle name="표준 3 2 3 6 2 3" xfId="0"/>
    <cellStyle name="표준 3 2 3 6 2 3 2" xfId="0"/>
    <cellStyle name="표준 3 2 3 6 2 4" xfId="0"/>
    <cellStyle name="표준 3 2 3 6 2 5" xfId="0"/>
    <cellStyle name="표준 3 2 3 6 3" xfId="0"/>
    <cellStyle name="표준 3 2 3 6 3 2" xfId="0"/>
    <cellStyle name="표준 3 2 3 6 3 3" xfId="0"/>
    <cellStyle name="표준 3 2 3 6 4" xfId="0"/>
    <cellStyle name="표준 3 2 3 6 4 2" xfId="0"/>
    <cellStyle name="표준 3 2 3 6 5" xfId="0"/>
    <cellStyle name="표준 3 2 3 6 6" xfId="0"/>
    <cellStyle name="표준 3 2 3 6 7" xfId="0"/>
    <cellStyle name="표준 3 2 3 7" xfId="0"/>
    <cellStyle name="표준 3 2 3 7 2" xfId="0"/>
    <cellStyle name="표준 3 2 3 7 2 2" xfId="0"/>
    <cellStyle name="표준 3 2 3 7 2 3" xfId="0"/>
    <cellStyle name="표준 3 2 3 7 3" xfId="0"/>
    <cellStyle name="표준 3 2 3 7 3 2" xfId="0"/>
    <cellStyle name="표준 3 2 3 7 4" xfId="0"/>
    <cellStyle name="표준 3 2 3 7 5" xfId="0"/>
    <cellStyle name="표준 3 2 3 7 6" xfId="0"/>
    <cellStyle name="표준 3 2 3 8" xfId="0"/>
    <cellStyle name="표준 3 2 3 8 2" xfId="0"/>
    <cellStyle name="표준 3 2 3 8 3" xfId="0"/>
    <cellStyle name="표준 3 2 3 8 4" xfId="0"/>
    <cellStyle name="표준 3 2 3 8 5" xfId="0"/>
    <cellStyle name="표준 3 2 3 9" xfId="0"/>
    <cellStyle name="표준 3 2 3 9 2" xfId="0"/>
    <cellStyle name="표준 3 2 3 9 3" xfId="0"/>
    <cellStyle name="표준 3 2 3 9 4" xfId="0"/>
    <cellStyle name="표준 3 2 4" xfId="0"/>
    <cellStyle name="표준 3 2 4 10" xfId="0"/>
    <cellStyle name="표준 3 2 4 11" xfId="0"/>
    <cellStyle name="표준 3 2 4 12" xfId="0"/>
    <cellStyle name="표준 3 2 4 2" xfId="0"/>
    <cellStyle name="표준 3 2 4 2 10" xfId="0"/>
    <cellStyle name="표준 3 2 4 2 11" xfId="0"/>
    <cellStyle name="표준 3 2 4 2 2" xfId="0"/>
    <cellStyle name="표준 3 2 4 2 2 2" xfId="0"/>
    <cellStyle name="표준 3 2 4 2 2 2 2" xfId="0"/>
    <cellStyle name="표준 3 2 4 2 2 2 2 2" xfId="0"/>
    <cellStyle name="표준 3 2 4 2 2 2 2 2 2" xfId="0"/>
    <cellStyle name="표준 3 2 4 2 2 2 2 2 3" xfId="0"/>
    <cellStyle name="표준 3 2 4 2 2 2 2 3" xfId="0"/>
    <cellStyle name="표준 3 2 4 2 2 2 2 3 2" xfId="0"/>
    <cellStyle name="표준 3 2 4 2 2 2 2 4" xfId="0"/>
    <cellStyle name="표준 3 2 4 2 2 2 2 5" xfId="0"/>
    <cellStyle name="표준 3 2 4 2 2 2 3" xfId="0"/>
    <cellStyle name="표준 3 2 4 2 2 2 3 2" xfId="0"/>
    <cellStyle name="표준 3 2 4 2 2 2 3 3" xfId="0"/>
    <cellStyle name="표준 3 2 4 2 2 2 4" xfId="0"/>
    <cellStyle name="표준 3 2 4 2 2 2 4 2" xfId="0"/>
    <cellStyle name="표준 3 2 4 2 2 2 5" xfId="0"/>
    <cellStyle name="표준 3 2 4 2 2 2 6" xfId="0"/>
    <cellStyle name="표준 3 2 4 2 2 3" xfId="0"/>
    <cellStyle name="표준 3 2 4 2 2 3 2" xfId="0"/>
    <cellStyle name="표준 3 2 4 2 2 3 2 2" xfId="0"/>
    <cellStyle name="표준 3 2 4 2 2 3 2 3" xfId="0"/>
    <cellStyle name="표준 3 2 4 2 2 3 3" xfId="0"/>
    <cellStyle name="표준 3 2 4 2 2 3 3 2" xfId="0"/>
    <cellStyle name="표준 3 2 4 2 2 3 4" xfId="0"/>
    <cellStyle name="표준 3 2 4 2 2 3 5" xfId="0"/>
    <cellStyle name="표준 3 2 4 2 2 4" xfId="0"/>
    <cellStyle name="표준 3 2 4 2 2 4 2" xfId="0"/>
    <cellStyle name="표준 3 2 4 2 2 4 3" xfId="0"/>
    <cellStyle name="표준 3 2 4 2 2 5" xfId="0"/>
    <cellStyle name="표준 3 2 4 2 2 5 2" xfId="0"/>
    <cellStyle name="표준 3 2 4 2 2 6" xfId="0"/>
    <cellStyle name="표준 3 2 4 2 2 7" xfId="0"/>
    <cellStyle name="표준 3 2 4 2 3" xfId="0"/>
    <cellStyle name="표준 3 2 4 2 3 2" xfId="0"/>
    <cellStyle name="표준 3 2 4 2 3 2 2" xfId="0"/>
    <cellStyle name="표준 3 2 4 2 3 2 2 2" xfId="0"/>
    <cellStyle name="표준 3 2 4 2 3 2 2 3" xfId="0"/>
    <cellStyle name="표준 3 2 4 2 3 2 3" xfId="0"/>
    <cellStyle name="표준 3 2 4 2 3 2 3 2" xfId="0"/>
    <cellStyle name="표준 3 2 4 2 3 2 4" xfId="0"/>
    <cellStyle name="표준 3 2 4 2 3 2 5" xfId="0"/>
    <cellStyle name="표준 3 2 4 2 3 3" xfId="0"/>
    <cellStyle name="표준 3 2 4 2 3 3 2" xfId="0"/>
    <cellStyle name="표준 3 2 4 2 3 3 3" xfId="0"/>
    <cellStyle name="표준 3 2 4 2 3 4" xfId="0"/>
    <cellStyle name="표준 3 2 4 2 3 4 2" xfId="0"/>
    <cellStyle name="표준 3 2 4 2 3 5" xfId="0"/>
    <cellStyle name="표준 3 2 4 2 3 6" xfId="0"/>
    <cellStyle name="표준 3 2 4 2 4" xfId="0"/>
    <cellStyle name="표준 3 2 4 2 4 2" xfId="0"/>
    <cellStyle name="표준 3 2 4 2 4 2 2" xfId="0"/>
    <cellStyle name="표준 3 2 4 2 4 2 3" xfId="0"/>
    <cellStyle name="표준 3 2 4 2 4 3" xfId="0"/>
    <cellStyle name="표준 3 2 4 2 4 3 2" xfId="0"/>
    <cellStyle name="표준 3 2 4 2 4 4" xfId="0"/>
    <cellStyle name="표준 3 2 4 2 4 5" xfId="0"/>
    <cellStyle name="표준 3 2 4 2 5" xfId="0"/>
    <cellStyle name="표준 3 2 4 2 5 2" xfId="0"/>
    <cellStyle name="표준 3 2 4 2 5 3" xfId="0"/>
    <cellStyle name="표준 3 2 4 2 5 4" xfId="0"/>
    <cellStyle name="표준 3 2 4 2 6" xfId="0"/>
    <cellStyle name="표준 3 2 4 2 6 2" xfId="0"/>
    <cellStyle name="표준 3 2 4 2 6 3" xfId="0"/>
    <cellStyle name="표준 3 2 4 2 7" xfId="0"/>
    <cellStyle name="표준 3 2 4 2 8" xfId="0"/>
    <cellStyle name="표준 3 2 4 2 9" xfId="0"/>
    <cellStyle name="표준 3 2 4 3" xfId="0"/>
    <cellStyle name="표준 3 2 4 3 2" xfId="0"/>
    <cellStyle name="표준 3 2 4 3 2 2" xfId="0"/>
    <cellStyle name="표준 3 2 4 3 2 2 2" xfId="0"/>
    <cellStyle name="표준 3 2 4 3 2 2 2 2" xfId="0"/>
    <cellStyle name="표준 3 2 4 3 2 2 2 3" xfId="0"/>
    <cellStyle name="표준 3 2 4 3 2 2 3" xfId="0"/>
    <cellStyle name="표준 3 2 4 3 2 2 3 2" xfId="0"/>
    <cellStyle name="표준 3 2 4 3 2 2 4" xfId="0"/>
    <cellStyle name="표준 3 2 4 3 2 2 5" xfId="0"/>
    <cellStyle name="표준 3 2 4 3 2 3" xfId="0"/>
    <cellStyle name="표준 3 2 4 3 2 3 2" xfId="0"/>
    <cellStyle name="표준 3 2 4 3 2 3 3" xfId="0"/>
    <cellStyle name="표준 3 2 4 3 2 4" xfId="0"/>
    <cellStyle name="표준 3 2 4 3 2 4 2" xfId="0"/>
    <cellStyle name="표준 3 2 4 3 2 5" xfId="0"/>
    <cellStyle name="표준 3 2 4 3 2 6" xfId="0"/>
    <cellStyle name="표준 3 2 4 3 3" xfId="0"/>
    <cellStyle name="표준 3 2 4 3 3 2" xfId="0"/>
    <cellStyle name="표준 3 2 4 3 3 2 2" xfId="0"/>
    <cellStyle name="표준 3 2 4 3 3 2 3" xfId="0"/>
    <cellStyle name="표준 3 2 4 3 3 3" xfId="0"/>
    <cellStyle name="표준 3 2 4 3 3 3 2" xfId="0"/>
    <cellStyle name="표준 3 2 4 3 3 4" xfId="0"/>
    <cellStyle name="표준 3 2 4 3 3 5" xfId="0"/>
    <cellStyle name="표준 3 2 4 3 4" xfId="0"/>
    <cellStyle name="표준 3 2 4 3 4 2" xfId="0"/>
    <cellStyle name="표준 3 2 4 3 4 3" xfId="0"/>
    <cellStyle name="표준 3 2 4 3 5" xfId="0"/>
    <cellStyle name="표준 3 2 4 3 5 2" xfId="0"/>
    <cellStyle name="표준 3 2 4 3 6" xfId="0"/>
    <cellStyle name="표준 3 2 4 3 7" xfId="0"/>
    <cellStyle name="표준 3 2 4 3 8" xfId="0"/>
    <cellStyle name="표준 3 2 4 4" xfId="0"/>
    <cellStyle name="표준 3 2 4 4 2" xfId="0"/>
    <cellStyle name="표준 3 2 4 4 2 2" xfId="0"/>
    <cellStyle name="표준 3 2 4 4 2 2 2" xfId="0"/>
    <cellStyle name="표준 3 2 4 4 2 2 3" xfId="0"/>
    <cellStyle name="표준 3 2 4 4 2 3" xfId="0"/>
    <cellStyle name="표준 3 2 4 4 2 3 2" xfId="0"/>
    <cellStyle name="표준 3 2 4 4 2 4" xfId="0"/>
    <cellStyle name="표준 3 2 4 4 2 5" xfId="0"/>
    <cellStyle name="표준 3 2 4 4 3" xfId="0"/>
    <cellStyle name="표준 3 2 4 4 3 2" xfId="0"/>
    <cellStyle name="표준 3 2 4 4 3 3" xfId="0"/>
    <cellStyle name="표준 3 2 4 4 4" xfId="0"/>
    <cellStyle name="표준 3 2 4 4 4 2" xfId="0"/>
    <cellStyle name="표준 3 2 4 4 5" xfId="0"/>
    <cellStyle name="표준 3 2 4 4 6" xfId="0"/>
    <cellStyle name="표준 3 2 4 4 7" xfId="0"/>
    <cellStyle name="표준 3 2 4 5" xfId="0"/>
    <cellStyle name="표준 3 2 4 5 2" xfId="0"/>
    <cellStyle name="표준 3 2 4 5 2 2" xfId="0"/>
    <cellStyle name="표준 3 2 4 5 2 3" xfId="0"/>
    <cellStyle name="표준 3 2 4 5 3" xfId="0"/>
    <cellStyle name="표준 3 2 4 5 3 2" xfId="0"/>
    <cellStyle name="표준 3 2 4 5 4" xfId="0"/>
    <cellStyle name="표준 3 2 4 5 5" xfId="0"/>
    <cellStyle name="표준 3 2 4 5 6" xfId="0"/>
    <cellStyle name="표준 3 2 4 6" xfId="0"/>
    <cellStyle name="표준 3 2 4 6 2" xfId="0"/>
    <cellStyle name="표준 3 2 4 6 3" xfId="0"/>
    <cellStyle name="표준 3 2 4 6 4" xfId="0"/>
    <cellStyle name="표준 3 2 4 6 5" xfId="0"/>
    <cellStyle name="표준 3 2 4 7" xfId="0"/>
    <cellStyle name="표준 3 2 4 7 2" xfId="0"/>
    <cellStyle name="표준 3 2 4 7 3" xfId="0"/>
    <cellStyle name="표준 3 2 4 7 4" xfId="0"/>
    <cellStyle name="표준 3 2 4 8" xfId="0"/>
    <cellStyle name="표준 3 2 4 9" xfId="0"/>
    <cellStyle name="표준 3 2 5" xfId="0"/>
    <cellStyle name="표준 3 2 5 10" xfId="0"/>
    <cellStyle name="표준 3 2 5 11" xfId="0"/>
    <cellStyle name="표준 3 2 5 2" xfId="0"/>
    <cellStyle name="표준 3 2 5 2 2" xfId="0"/>
    <cellStyle name="표준 3 2 5 2 2 2" xfId="0"/>
    <cellStyle name="표준 3 2 5 2 2 2 2" xfId="0"/>
    <cellStyle name="표준 3 2 5 2 2 2 2 2" xfId="0"/>
    <cellStyle name="표준 3 2 5 2 2 2 2 3" xfId="0"/>
    <cellStyle name="표준 3 2 5 2 2 2 3" xfId="0"/>
    <cellStyle name="표준 3 2 5 2 2 2 3 2" xfId="0"/>
    <cellStyle name="표준 3 2 5 2 2 2 4" xfId="0"/>
    <cellStyle name="표준 3 2 5 2 2 2 5" xfId="0"/>
    <cellStyle name="표준 3 2 5 2 2 3" xfId="0"/>
    <cellStyle name="표준 3 2 5 2 2 3 2" xfId="0"/>
    <cellStyle name="표준 3 2 5 2 2 3 3" xfId="0"/>
    <cellStyle name="표준 3 2 5 2 2 4" xfId="0"/>
    <cellStyle name="표준 3 2 5 2 2 4 2" xfId="0"/>
    <cellStyle name="표준 3 2 5 2 2 5" xfId="0"/>
    <cellStyle name="표준 3 2 5 2 2 6" xfId="0"/>
    <cellStyle name="표준 3 2 5 2 3" xfId="0"/>
    <cellStyle name="표준 3 2 5 2 3 2" xfId="0"/>
    <cellStyle name="표준 3 2 5 2 3 2 2" xfId="0"/>
    <cellStyle name="표준 3 2 5 2 3 2 3" xfId="0"/>
    <cellStyle name="표준 3 2 5 2 3 3" xfId="0"/>
    <cellStyle name="표준 3 2 5 2 3 3 2" xfId="0"/>
    <cellStyle name="표준 3 2 5 2 3 4" xfId="0"/>
    <cellStyle name="표준 3 2 5 2 3 5" xfId="0"/>
    <cellStyle name="표준 3 2 5 2 4" xfId="0"/>
    <cellStyle name="표준 3 2 5 2 4 2" xfId="0"/>
    <cellStyle name="표준 3 2 5 2 4 3" xfId="0"/>
    <cellStyle name="표준 3 2 5 2 5" xfId="0"/>
    <cellStyle name="표준 3 2 5 2 5 2" xfId="0"/>
    <cellStyle name="표준 3 2 5 2 6" xfId="0"/>
    <cellStyle name="표준 3 2 5 2 7" xfId="0"/>
    <cellStyle name="표준 3 2 5 2 8" xfId="0"/>
    <cellStyle name="표준 3 2 5 2 9" xfId="0"/>
    <cellStyle name="표준 3 2 5 3" xfId="0"/>
    <cellStyle name="표준 3 2 5 3 2" xfId="0"/>
    <cellStyle name="표준 3 2 5 3 2 2" xfId="0"/>
    <cellStyle name="표준 3 2 5 3 2 2 2" xfId="0"/>
    <cellStyle name="표준 3 2 5 3 2 2 3" xfId="0"/>
    <cellStyle name="표준 3 2 5 3 2 3" xfId="0"/>
    <cellStyle name="표준 3 2 5 3 2 3 2" xfId="0"/>
    <cellStyle name="표준 3 2 5 3 2 4" xfId="0"/>
    <cellStyle name="표준 3 2 5 3 2 5" xfId="0"/>
    <cellStyle name="표준 3 2 5 3 3" xfId="0"/>
    <cellStyle name="표준 3 2 5 3 3 2" xfId="0"/>
    <cellStyle name="표준 3 2 5 3 3 3" xfId="0"/>
    <cellStyle name="표준 3 2 5 3 4" xfId="0"/>
    <cellStyle name="표준 3 2 5 3 4 2" xfId="0"/>
    <cellStyle name="표준 3 2 5 3 5" xfId="0"/>
    <cellStyle name="표준 3 2 5 3 6" xfId="0"/>
    <cellStyle name="표준 3 2 5 3 7" xfId="0"/>
    <cellStyle name="표준 3 2 5 4" xfId="0"/>
    <cellStyle name="표준 3 2 5 4 2" xfId="0"/>
    <cellStyle name="표준 3 2 5 4 2 2" xfId="0"/>
    <cellStyle name="표준 3 2 5 4 2 3" xfId="0"/>
    <cellStyle name="표준 3 2 5 4 3" xfId="0"/>
    <cellStyle name="표준 3 2 5 4 3 2" xfId="0"/>
    <cellStyle name="표준 3 2 5 4 4" xfId="0"/>
    <cellStyle name="표준 3 2 5 4 5" xfId="0"/>
    <cellStyle name="표준 3 2 5 4 6" xfId="0"/>
    <cellStyle name="표준 3 2 5 5" xfId="0"/>
    <cellStyle name="표준 3 2 5 5 2" xfId="0"/>
    <cellStyle name="표준 3 2 5 5 3" xfId="0"/>
    <cellStyle name="표준 3 2 5 5 4" xfId="0"/>
    <cellStyle name="표준 3 2 5 5 5" xfId="0"/>
    <cellStyle name="표준 3 2 5 6" xfId="0"/>
    <cellStyle name="표준 3 2 5 6 2" xfId="0"/>
    <cellStyle name="표준 3 2 5 6 3" xfId="0"/>
    <cellStyle name="표준 3 2 5 6 4" xfId="0"/>
    <cellStyle name="표준 3 2 5 7" xfId="0"/>
    <cellStyle name="표준 3 2 5 8" xfId="0"/>
    <cellStyle name="표준 3 2 5 9" xfId="0"/>
    <cellStyle name="표준 3 2 6" xfId="0"/>
    <cellStyle name="표준 3 2 6 10" xfId="0"/>
    <cellStyle name="표준 3 2 6 11" xfId="0"/>
    <cellStyle name="표준 3 2 6 2" xfId="0"/>
    <cellStyle name="표준 3 2 6 2 2" xfId="0"/>
    <cellStyle name="표준 3 2 6 2 2 2" xfId="0"/>
    <cellStyle name="표준 3 2 6 2 2 2 2" xfId="0"/>
    <cellStyle name="표준 3 2 6 2 2 2 2 2" xfId="0"/>
    <cellStyle name="표준 3 2 6 2 2 2 2 3" xfId="0"/>
    <cellStyle name="표준 3 2 6 2 2 2 3" xfId="0"/>
    <cellStyle name="표준 3 2 6 2 2 2 3 2" xfId="0"/>
    <cellStyle name="표준 3 2 6 2 2 2 4" xfId="0"/>
    <cellStyle name="표준 3 2 6 2 2 2 5" xfId="0"/>
    <cellStyle name="표준 3 2 6 2 2 3" xfId="0"/>
    <cellStyle name="표준 3 2 6 2 2 3 2" xfId="0"/>
    <cellStyle name="표준 3 2 6 2 2 3 3" xfId="0"/>
    <cellStyle name="표준 3 2 6 2 2 4" xfId="0"/>
    <cellStyle name="표준 3 2 6 2 2 4 2" xfId="0"/>
    <cellStyle name="표준 3 2 6 2 2 5" xfId="0"/>
    <cellStyle name="표준 3 2 6 2 2 6" xfId="0"/>
    <cellStyle name="표준 3 2 6 2 3" xfId="0"/>
    <cellStyle name="표준 3 2 6 2 3 2" xfId="0"/>
    <cellStyle name="표준 3 2 6 2 3 2 2" xfId="0"/>
    <cellStyle name="표준 3 2 6 2 3 2 3" xfId="0"/>
    <cellStyle name="표준 3 2 6 2 3 3" xfId="0"/>
    <cellStyle name="표준 3 2 6 2 3 3 2" xfId="0"/>
    <cellStyle name="표준 3 2 6 2 3 4" xfId="0"/>
    <cellStyle name="표준 3 2 6 2 3 5" xfId="0"/>
    <cellStyle name="표준 3 2 6 2 4" xfId="0"/>
    <cellStyle name="표준 3 2 6 2 4 2" xfId="0"/>
    <cellStyle name="표준 3 2 6 2 4 3" xfId="0"/>
    <cellStyle name="표준 3 2 6 2 5" xfId="0"/>
    <cellStyle name="표준 3 2 6 2 5 2" xfId="0"/>
    <cellStyle name="표준 3 2 6 2 6" xfId="0"/>
    <cellStyle name="표준 3 2 6 2 7" xfId="0"/>
    <cellStyle name="표준 3 2 6 2 8" xfId="0"/>
    <cellStyle name="표준 3 2 6 3" xfId="0"/>
    <cellStyle name="표준 3 2 6 3 2" xfId="0"/>
    <cellStyle name="표준 3 2 6 3 2 2" xfId="0"/>
    <cellStyle name="표준 3 2 6 3 2 2 2" xfId="0"/>
    <cellStyle name="표준 3 2 6 3 2 2 3" xfId="0"/>
    <cellStyle name="표준 3 2 6 3 2 3" xfId="0"/>
    <cellStyle name="표준 3 2 6 3 2 3 2" xfId="0"/>
    <cellStyle name="표준 3 2 6 3 2 4" xfId="0"/>
    <cellStyle name="표준 3 2 6 3 2 5" xfId="0"/>
    <cellStyle name="표준 3 2 6 3 3" xfId="0"/>
    <cellStyle name="표준 3 2 6 3 3 2" xfId="0"/>
    <cellStyle name="표준 3 2 6 3 3 3" xfId="0"/>
    <cellStyle name="표준 3 2 6 3 4" xfId="0"/>
    <cellStyle name="표준 3 2 6 3 4 2" xfId="0"/>
    <cellStyle name="표준 3 2 6 3 5" xfId="0"/>
    <cellStyle name="표준 3 2 6 3 6" xfId="0"/>
    <cellStyle name="표준 3 2 6 4" xfId="0"/>
    <cellStyle name="표준 3 2 6 4 2" xfId="0"/>
    <cellStyle name="표준 3 2 6 4 2 2" xfId="0"/>
    <cellStyle name="표준 3 2 6 4 2 3" xfId="0"/>
    <cellStyle name="표준 3 2 6 4 3" xfId="0"/>
    <cellStyle name="표준 3 2 6 4 3 2" xfId="0"/>
    <cellStyle name="표준 3 2 6 4 4" xfId="0"/>
    <cellStyle name="표준 3 2 6 4 5" xfId="0"/>
    <cellStyle name="표준 3 2 6 5" xfId="0"/>
    <cellStyle name="표준 3 2 6 5 2" xfId="0"/>
    <cellStyle name="표준 3 2 6 5 3" xfId="0"/>
    <cellStyle name="표준 3 2 6 5 4" xfId="0"/>
    <cellStyle name="표준 3 2 6 6" xfId="0"/>
    <cellStyle name="표준 3 2 6 6 2" xfId="0"/>
    <cellStyle name="표준 3 2 6 6 3" xfId="0"/>
    <cellStyle name="표준 3 2 6 7" xfId="0"/>
    <cellStyle name="표준 3 2 6 8" xfId="0"/>
    <cellStyle name="표준 3 2 6 9" xfId="0"/>
    <cellStyle name="표준 3 2 7" xfId="0"/>
    <cellStyle name="표준 3 2 7 10" xfId="0"/>
    <cellStyle name="표준 3 2 7 2" xfId="0"/>
    <cellStyle name="표준 3 2 7 2 2" xfId="0"/>
    <cellStyle name="표준 3 2 7 2 2 2" xfId="0"/>
    <cellStyle name="표준 3 2 7 2 2 2 2" xfId="0"/>
    <cellStyle name="표준 3 2 7 2 2 2 3" xfId="0"/>
    <cellStyle name="표준 3 2 7 2 2 3" xfId="0"/>
    <cellStyle name="표준 3 2 7 2 2 3 2" xfId="0"/>
    <cellStyle name="표준 3 2 7 2 2 4" xfId="0"/>
    <cellStyle name="표준 3 2 7 2 2 5" xfId="0"/>
    <cellStyle name="표준 3 2 7 2 3" xfId="0"/>
    <cellStyle name="표준 3 2 7 2 3 2" xfId="0"/>
    <cellStyle name="표준 3 2 7 2 3 3" xfId="0"/>
    <cellStyle name="표준 3 2 7 2 4" xfId="0"/>
    <cellStyle name="표준 3 2 7 2 4 2" xfId="0"/>
    <cellStyle name="표준 3 2 7 2 5" xfId="0"/>
    <cellStyle name="표준 3 2 7 2 6" xfId="0"/>
    <cellStyle name="표준 3 2 7 3" xfId="0"/>
    <cellStyle name="표준 3 2 7 3 2" xfId="0"/>
    <cellStyle name="표준 3 2 7 3 2 2" xfId="0"/>
    <cellStyle name="표준 3 2 7 3 2 3" xfId="0"/>
    <cellStyle name="표준 3 2 7 3 3" xfId="0"/>
    <cellStyle name="표준 3 2 7 3 3 2" xfId="0"/>
    <cellStyle name="표준 3 2 7 3 4" xfId="0"/>
    <cellStyle name="표준 3 2 7 3 5" xfId="0"/>
    <cellStyle name="표준 3 2 7 4" xfId="0"/>
    <cellStyle name="표준 3 2 7 4 2" xfId="0"/>
    <cellStyle name="표준 3 2 7 4 3" xfId="0"/>
    <cellStyle name="표준 3 2 7 4 4" xfId="0"/>
    <cellStyle name="표준 3 2 7 5" xfId="0"/>
    <cellStyle name="표준 3 2 7 5 2" xfId="0"/>
    <cellStyle name="표준 3 2 7 5 3" xfId="0"/>
    <cellStyle name="표준 3 2 7 6" xfId="0"/>
    <cellStyle name="표준 3 2 7 7" xfId="0"/>
    <cellStyle name="표준 3 2 7 8" xfId="0"/>
    <cellStyle name="표준 3 2 7 9" xfId="0"/>
    <cellStyle name="표준 3 2 8" xfId="0"/>
    <cellStyle name="표준 3 2 8 2" xfId="0"/>
    <cellStyle name="표준 3 2 8 2 2" xfId="0"/>
    <cellStyle name="표준 3 2 8 2 2 2" xfId="0"/>
    <cellStyle name="표준 3 2 8 2 2 2 2" xfId="0"/>
    <cellStyle name="표준 3 2 8 2 2 2 3" xfId="0"/>
    <cellStyle name="표준 3 2 8 2 2 3" xfId="0"/>
    <cellStyle name="표준 3 2 8 2 2 3 2" xfId="0"/>
    <cellStyle name="표준 3 2 8 2 2 4" xfId="0"/>
    <cellStyle name="표준 3 2 8 2 2 5" xfId="0"/>
    <cellStyle name="표준 3 2 8 2 3" xfId="0"/>
    <cellStyle name="표준 3 2 8 2 3 2" xfId="0"/>
    <cellStyle name="표준 3 2 8 2 3 3" xfId="0"/>
    <cellStyle name="표준 3 2 8 2 4" xfId="0"/>
    <cellStyle name="표준 3 2 8 2 4 2" xfId="0"/>
    <cellStyle name="표준 3 2 8 2 5" xfId="0"/>
    <cellStyle name="표준 3 2 8 2 6" xfId="0"/>
    <cellStyle name="표준 3 2 8 3" xfId="0"/>
    <cellStyle name="표준 3 2 8 3 2" xfId="0"/>
    <cellStyle name="표준 3 2 8 3 2 2" xfId="0"/>
    <cellStyle name="표준 3 2 8 3 2 3" xfId="0"/>
    <cellStyle name="표준 3 2 8 3 3" xfId="0"/>
    <cellStyle name="표준 3 2 8 3 3 2" xfId="0"/>
    <cellStyle name="표준 3 2 8 3 4" xfId="0"/>
    <cellStyle name="표준 3 2 8 3 5" xfId="0"/>
    <cellStyle name="표준 3 2 8 4" xfId="0"/>
    <cellStyle name="표준 3 2 8 4 2" xfId="0"/>
    <cellStyle name="표준 3 2 8 4 3" xfId="0"/>
    <cellStyle name="표준 3 2 8 5" xfId="0"/>
    <cellStyle name="표준 3 2 8 5 2" xfId="0"/>
    <cellStyle name="표준 3 2 8 6" xfId="0"/>
    <cellStyle name="표준 3 2 8 7" xfId="0"/>
    <cellStyle name="표준 3 2 8 8" xfId="0"/>
    <cellStyle name="표준 3 2 8 9" xfId="0"/>
    <cellStyle name="표준 3 2 9" xfId="0"/>
    <cellStyle name="표준 3 2 9 2" xfId="0"/>
    <cellStyle name="표준 3 2 9 2 2" xfId="0"/>
    <cellStyle name="표준 3 2 9 2 2 2" xfId="0"/>
    <cellStyle name="표준 3 2 9 2 2 3" xfId="0"/>
    <cellStyle name="표준 3 2 9 2 3" xfId="0"/>
    <cellStyle name="표준 3 2 9 2 3 2" xfId="0"/>
    <cellStyle name="표준 3 2 9 2 4" xfId="0"/>
    <cellStyle name="표준 3 2 9 2 5" xfId="0"/>
    <cellStyle name="표준 3 2 9 3" xfId="0"/>
    <cellStyle name="표준 3 2 9 3 2" xfId="0"/>
    <cellStyle name="표준 3 2 9 3 3" xfId="0"/>
    <cellStyle name="표준 3 2 9 4" xfId="0"/>
    <cellStyle name="표준 3 2 9 4 2" xfId="0"/>
    <cellStyle name="표준 3 2 9 5" xfId="0"/>
    <cellStyle name="표준 3 2 9 6" xfId="0"/>
    <cellStyle name="표준 3 2 9 7" xfId="0"/>
    <cellStyle name="표준 3 2 9 8" xfId="0"/>
    <cellStyle name="표준 3 20" xfId="0"/>
    <cellStyle name="표준 3 21" xfId="0"/>
    <cellStyle name="표준 3 22" xfId="0"/>
    <cellStyle name="표준 3 2_Sheet2" xfId="0"/>
    <cellStyle name="표준 3 3" xfId="0"/>
    <cellStyle name="표준 3 3 10" xfId="0"/>
    <cellStyle name="표준 3 3 10 2" xfId="0"/>
    <cellStyle name="표준 3 3 10 3" xfId="0"/>
    <cellStyle name="표준 3 3 11" xfId="0"/>
    <cellStyle name="표준 3 3 11 2" xfId="0"/>
    <cellStyle name="표준 3 3 12" xfId="0"/>
    <cellStyle name="표준 3 3 12 2" xfId="0"/>
    <cellStyle name="표준 3 3 13" xfId="0"/>
    <cellStyle name="표준 3 3 14" xfId="0"/>
    <cellStyle name="표준 3 3 15" xfId="0"/>
    <cellStyle name="표준 3 3 2" xfId="0"/>
    <cellStyle name="표준 3 3 2 10" xfId="0"/>
    <cellStyle name="표준 3 3 2 11" xfId="0"/>
    <cellStyle name="표준 3 3 2 12" xfId="0"/>
    <cellStyle name="표준 3 3 2 13" xfId="0"/>
    <cellStyle name="표준 3 3 2 2" xfId="0"/>
    <cellStyle name="표준 3 3 2 2 10" xfId="0"/>
    <cellStyle name="표준 3 3 2 2 2" xfId="0"/>
    <cellStyle name="표준 3 3 2 2 2 2" xfId="0"/>
    <cellStyle name="표준 3 3 2 2 2 2 2" xfId="0"/>
    <cellStyle name="표준 3 3 2 2 2 2 2 2" xfId="0"/>
    <cellStyle name="표준 3 3 2 2 2 2 2 2 2" xfId="0"/>
    <cellStyle name="표준 3 3 2 2 2 2 2 2 2 2" xfId="0"/>
    <cellStyle name="표준 3 3 2 2 2 2 2 2 2 3" xfId="0"/>
    <cellStyle name="표준 3 3 2 2 2 2 2 2 3" xfId="0"/>
    <cellStyle name="표준 3 3 2 2 2 2 2 2 3 2" xfId="0"/>
    <cellStyle name="표준 3 3 2 2 2 2 2 2 4" xfId="0"/>
    <cellStyle name="표준 3 3 2 2 2 2 2 2 5" xfId="0"/>
    <cellStyle name="표준 3 3 2 2 2 2 2 3" xfId="0"/>
    <cellStyle name="표준 3 3 2 2 2 2 2 3 2" xfId="0"/>
    <cellStyle name="표준 3 3 2 2 2 2 2 3 3" xfId="0"/>
    <cellStyle name="표준 3 3 2 2 2 2 2 4" xfId="0"/>
    <cellStyle name="표준 3 3 2 2 2 2 2 4 2" xfId="0"/>
    <cellStyle name="표준 3 3 2 2 2 2 2 5" xfId="0"/>
    <cellStyle name="표준 3 3 2 2 2 2 2 6" xfId="0"/>
    <cellStyle name="표준 3 3 2 2 2 2 3" xfId="0"/>
    <cellStyle name="표준 3 3 2 2 2 2 3 2" xfId="0"/>
    <cellStyle name="표준 3 3 2 2 2 2 3 2 2" xfId="0"/>
    <cellStyle name="표준 3 3 2 2 2 2 3 2 3" xfId="0"/>
    <cellStyle name="표준 3 3 2 2 2 2 3 3" xfId="0"/>
    <cellStyle name="표준 3 3 2 2 2 2 3 3 2" xfId="0"/>
    <cellStyle name="표준 3 3 2 2 2 2 3 4" xfId="0"/>
    <cellStyle name="표준 3 3 2 2 2 2 3 5" xfId="0"/>
    <cellStyle name="표준 3 3 2 2 2 2 4" xfId="0"/>
    <cellStyle name="표준 3 3 2 2 2 2 4 2" xfId="0"/>
    <cellStyle name="표준 3 3 2 2 2 2 4 3" xfId="0"/>
    <cellStyle name="표준 3 3 2 2 2 2 5" xfId="0"/>
    <cellStyle name="표준 3 3 2 2 2 2 5 2" xfId="0"/>
    <cellStyle name="표준 3 3 2 2 2 2 6" xfId="0"/>
    <cellStyle name="표준 3 3 2 2 2 2 7" xfId="0"/>
    <cellStyle name="표준 3 3 2 2 2 3" xfId="0"/>
    <cellStyle name="표준 3 3 2 2 2 3 2" xfId="0"/>
    <cellStyle name="표준 3 3 2 2 2 3 2 2" xfId="0"/>
    <cellStyle name="표준 3 3 2 2 2 3 2 2 2" xfId="0"/>
    <cellStyle name="표준 3 3 2 2 2 3 2 2 3" xfId="0"/>
    <cellStyle name="표준 3 3 2 2 2 3 2 3" xfId="0"/>
    <cellStyle name="표준 3 3 2 2 2 3 2 3 2" xfId="0"/>
    <cellStyle name="표준 3 3 2 2 2 3 2 4" xfId="0"/>
    <cellStyle name="표준 3 3 2 2 2 3 2 5" xfId="0"/>
    <cellStyle name="표준 3 3 2 2 2 3 3" xfId="0"/>
    <cellStyle name="표준 3 3 2 2 2 3 3 2" xfId="0"/>
    <cellStyle name="표준 3 3 2 2 2 3 3 3" xfId="0"/>
    <cellStyle name="표준 3 3 2 2 2 3 4" xfId="0"/>
    <cellStyle name="표준 3 3 2 2 2 3 4 2" xfId="0"/>
    <cellStyle name="표준 3 3 2 2 2 3 5" xfId="0"/>
    <cellStyle name="표준 3 3 2 2 2 3 6" xfId="0"/>
    <cellStyle name="표준 3 3 2 2 2 4" xfId="0"/>
    <cellStyle name="표준 3 3 2 2 2 4 2" xfId="0"/>
    <cellStyle name="표준 3 3 2 2 2 4 2 2" xfId="0"/>
    <cellStyle name="표준 3 3 2 2 2 4 2 3" xfId="0"/>
    <cellStyle name="표준 3 3 2 2 2 4 3" xfId="0"/>
    <cellStyle name="표준 3 3 2 2 2 4 3 2" xfId="0"/>
    <cellStyle name="표준 3 3 2 2 2 4 4" xfId="0"/>
    <cellStyle name="표준 3 3 2 2 2 4 5" xfId="0"/>
    <cellStyle name="표준 3 3 2 2 2 5" xfId="0"/>
    <cellStyle name="표준 3 3 2 2 2 5 2" xfId="0"/>
    <cellStyle name="표준 3 3 2 2 2 5 3" xfId="0"/>
    <cellStyle name="표준 3 3 2 2 2 5 4" xfId="0"/>
    <cellStyle name="표준 3 3 2 2 2 6" xfId="0"/>
    <cellStyle name="표준 3 3 2 2 2 6 2" xfId="0"/>
    <cellStyle name="표준 3 3 2 2 2 6 3" xfId="0"/>
    <cellStyle name="표준 3 3 2 2 2 7" xfId="0"/>
    <cellStyle name="표준 3 3 2 2 2 8" xfId="0"/>
    <cellStyle name="표준 3 3 2 2 2 9" xfId="0"/>
    <cellStyle name="표준 3 3 2 2 3" xfId="0"/>
    <cellStyle name="표준 3 3 2 2 3 2" xfId="0"/>
    <cellStyle name="표준 3 3 2 2 3 2 2" xfId="0"/>
    <cellStyle name="표준 3 3 2 2 3 2 2 2" xfId="0"/>
    <cellStyle name="표준 3 3 2 2 3 2 2 2 2" xfId="0"/>
    <cellStyle name="표준 3 3 2 2 3 2 2 2 3" xfId="0"/>
    <cellStyle name="표준 3 3 2 2 3 2 2 3" xfId="0"/>
    <cellStyle name="표준 3 3 2 2 3 2 2 3 2" xfId="0"/>
    <cellStyle name="표준 3 3 2 2 3 2 2 4" xfId="0"/>
    <cellStyle name="표준 3 3 2 2 3 2 2 5" xfId="0"/>
    <cellStyle name="표준 3 3 2 2 3 2 3" xfId="0"/>
    <cellStyle name="표준 3 3 2 2 3 2 3 2" xfId="0"/>
    <cellStyle name="표준 3 3 2 2 3 2 3 3" xfId="0"/>
    <cellStyle name="표준 3 3 2 2 3 2 4" xfId="0"/>
    <cellStyle name="표준 3 3 2 2 3 2 4 2" xfId="0"/>
    <cellStyle name="표준 3 3 2 2 3 2 5" xfId="0"/>
    <cellStyle name="표준 3 3 2 2 3 2 6" xfId="0"/>
    <cellStyle name="표준 3 3 2 2 3 3" xfId="0"/>
    <cellStyle name="표준 3 3 2 2 3 3 2" xfId="0"/>
    <cellStyle name="표준 3 3 2 2 3 3 2 2" xfId="0"/>
    <cellStyle name="표준 3 3 2 2 3 3 2 3" xfId="0"/>
    <cellStyle name="표준 3 3 2 2 3 3 3" xfId="0"/>
    <cellStyle name="표준 3 3 2 2 3 3 3 2" xfId="0"/>
    <cellStyle name="표준 3 3 2 2 3 3 4" xfId="0"/>
    <cellStyle name="표준 3 3 2 2 3 3 5" xfId="0"/>
    <cellStyle name="표준 3 3 2 2 3 4" xfId="0"/>
    <cellStyle name="표준 3 3 2 2 3 4 2" xfId="0"/>
    <cellStyle name="표준 3 3 2 2 3 4 3" xfId="0"/>
    <cellStyle name="표준 3 3 2 2 3 5" xfId="0"/>
    <cellStyle name="표준 3 3 2 2 3 5 2" xfId="0"/>
    <cellStyle name="표준 3 3 2 2 3 6" xfId="0"/>
    <cellStyle name="표준 3 3 2 2 3 7" xfId="0"/>
    <cellStyle name="표준 3 3 2 2 4" xfId="0"/>
    <cellStyle name="표준 3 3 2 2 4 2" xfId="0"/>
    <cellStyle name="표준 3 3 2 2 4 2 2" xfId="0"/>
    <cellStyle name="표준 3 3 2 2 4 2 2 2" xfId="0"/>
    <cellStyle name="표준 3 3 2 2 4 2 2 3" xfId="0"/>
    <cellStyle name="표준 3 3 2 2 4 2 3" xfId="0"/>
    <cellStyle name="표준 3 3 2 2 4 2 3 2" xfId="0"/>
    <cellStyle name="표준 3 3 2 2 4 2 4" xfId="0"/>
    <cellStyle name="표준 3 3 2 2 4 2 5" xfId="0"/>
    <cellStyle name="표준 3 3 2 2 4 3" xfId="0"/>
    <cellStyle name="표준 3 3 2 2 4 3 2" xfId="0"/>
    <cellStyle name="표준 3 3 2 2 4 3 3" xfId="0"/>
    <cellStyle name="표준 3 3 2 2 4 4" xfId="0"/>
    <cellStyle name="표준 3 3 2 2 4 4 2" xfId="0"/>
    <cellStyle name="표준 3 3 2 2 4 5" xfId="0"/>
    <cellStyle name="표준 3 3 2 2 4 6" xfId="0"/>
    <cellStyle name="표준 3 3 2 2 5" xfId="0"/>
    <cellStyle name="표준 3 3 2 2 5 2" xfId="0"/>
    <cellStyle name="표준 3 3 2 2 5 2 2" xfId="0"/>
    <cellStyle name="표준 3 3 2 2 5 2 3" xfId="0"/>
    <cellStyle name="표준 3 3 2 2 5 3" xfId="0"/>
    <cellStyle name="표준 3 3 2 2 5 3 2" xfId="0"/>
    <cellStyle name="표준 3 3 2 2 5 4" xfId="0"/>
    <cellStyle name="표준 3 3 2 2 5 5" xfId="0"/>
    <cellStyle name="표준 3 3 2 2 6" xfId="0"/>
    <cellStyle name="표준 3 3 2 2 6 2" xfId="0"/>
    <cellStyle name="표준 3 3 2 2 6 3" xfId="0"/>
    <cellStyle name="표준 3 3 2 2 6 4" xfId="0"/>
    <cellStyle name="표준 3 3 2 2 7" xfId="0"/>
    <cellStyle name="표준 3 3 2 2 7 2" xfId="0"/>
    <cellStyle name="표준 3 3 2 2 7 3" xfId="0"/>
    <cellStyle name="표준 3 3 2 2 8" xfId="0"/>
    <cellStyle name="표준 3 3 2 2 9" xfId="0"/>
    <cellStyle name="표준 3 3 2 3" xfId="0"/>
    <cellStyle name="표준 3 3 2 3 2" xfId="0"/>
    <cellStyle name="표준 3 3 2 3 2 2" xfId="0"/>
    <cellStyle name="표준 3 3 2 3 2 2 2" xfId="0"/>
    <cellStyle name="표준 3 3 2 3 2 2 2 2" xfId="0"/>
    <cellStyle name="표준 3 3 2 3 2 2 2 2 2" xfId="0"/>
    <cellStyle name="표준 3 3 2 3 2 2 2 2 3" xfId="0"/>
    <cellStyle name="표준 3 3 2 3 2 2 2 3" xfId="0"/>
    <cellStyle name="표준 3 3 2 3 2 2 2 3 2" xfId="0"/>
    <cellStyle name="표준 3 3 2 3 2 2 2 4" xfId="0"/>
    <cellStyle name="표준 3 3 2 3 2 2 2 5" xfId="0"/>
    <cellStyle name="표준 3 3 2 3 2 2 3" xfId="0"/>
    <cellStyle name="표준 3 3 2 3 2 2 3 2" xfId="0"/>
    <cellStyle name="표준 3 3 2 3 2 2 3 3" xfId="0"/>
    <cellStyle name="표준 3 3 2 3 2 2 4" xfId="0"/>
    <cellStyle name="표준 3 3 2 3 2 2 4 2" xfId="0"/>
    <cellStyle name="표준 3 3 2 3 2 2 5" xfId="0"/>
    <cellStyle name="표준 3 3 2 3 2 2 6" xfId="0"/>
    <cellStyle name="표준 3 3 2 3 2 3" xfId="0"/>
    <cellStyle name="표준 3 3 2 3 2 3 2" xfId="0"/>
    <cellStyle name="표준 3 3 2 3 2 3 2 2" xfId="0"/>
    <cellStyle name="표준 3 3 2 3 2 3 2 3" xfId="0"/>
    <cellStyle name="표준 3 3 2 3 2 3 3" xfId="0"/>
    <cellStyle name="표준 3 3 2 3 2 3 3 2" xfId="0"/>
    <cellStyle name="표준 3 3 2 3 2 3 4" xfId="0"/>
    <cellStyle name="표준 3 3 2 3 2 3 5" xfId="0"/>
    <cellStyle name="표준 3 3 2 3 2 4" xfId="0"/>
    <cellStyle name="표준 3 3 2 3 2 4 2" xfId="0"/>
    <cellStyle name="표준 3 3 2 3 2 4 3" xfId="0"/>
    <cellStyle name="표준 3 3 2 3 2 5" xfId="0"/>
    <cellStyle name="표준 3 3 2 3 2 5 2" xfId="0"/>
    <cellStyle name="표준 3 3 2 3 2 6" xfId="0"/>
    <cellStyle name="표준 3 3 2 3 2 7" xfId="0"/>
    <cellStyle name="표준 3 3 2 3 3" xfId="0"/>
    <cellStyle name="표준 3 3 2 3 3 2" xfId="0"/>
    <cellStyle name="표준 3 3 2 3 3 2 2" xfId="0"/>
    <cellStyle name="표준 3 3 2 3 3 2 2 2" xfId="0"/>
    <cellStyle name="표준 3 3 2 3 3 2 2 3" xfId="0"/>
    <cellStyle name="표준 3 3 2 3 3 2 3" xfId="0"/>
    <cellStyle name="표준 3 3 2 3 3 2 3 2" xfId="0"/>
    <cellStyle name="표준 3 3 2 3 3 2 4" xfId="0"/>
    <cellStyle name="표준 3 3 2 3 3 2 5" xfId="0"/>
    <cellStyle name="표준 3 3 2 3 3 3" xfId="0"/>
    <cellStyle name="표준 3 3 2 3 3 3 2" xfId="0"/>
    <cellStyle name="표준 3 3 2 3 3 3 3" xfId="0"/>
    <cellStyle name="표준 3 3 2 3 3 4" xfId="0"/>
    <cellStyle name="표준 3 3 2 3 3 4 2" xfId="0"/>
    <cellStyle name="표준 3 3 2 3 3 5" xfId="0"/>
    <cellStyle name="표준 3 3 2 3 3 6" xfId="0"/>
    <cellStyle name="표준 3 3 2 3 4" xfId="0"/>
    <cellStyle name="표준 3 3 2 3 4 2" xfId="0"/>
    <cellStyle name="표준 3 3 2 3 4 2 2" xfId="0"/>
    <cellStyle name="표준 3 3 2 3 4 2 3" xfId="0"/>
    <cellStyle name="표준 3 3 2 3 4 3" xfId="0"/>
    <cellStyle name="표준 3 3 2 3 4 3 2" xfId="0"/>
    <cellStyle name="표준 3 3 2 3 4 4" xfId="0"/>
    <cellStyle name="표준 3 3 2 3 4 5" xfId="0"/>
    <cellStyle name="표준 3 3 2 3 5" xfId="0"/>
    <cellStyle name="표준 3 3 2 3 5 2" xfId="0"/>
    <cellStyle name="표준 3 3 2 3 5 3" xfId="0"/>
    <cellStyle name="표준 3 3 2 3 5 4" xfId="0"/>
    <cellStyle name="표준 3 3 2 3 6" xfId="0"/>
    <cellStyle name="표준 3 3 2 3 6 2" xfId="0"/>
    <cellStyle name="표준 3 3 2 3 6 3" xfId="0"/>
    <cellStyle name="표준 3 3 2 3 7" xfId="0"/>
    <cellStyle name="표준 3 3 2 3 8" xfId="0"/>
    <cellStyle name="표준 3 3 2 3 9" xfId="0"/>
    <cellStyle name="표준 3 3 2 4" xfId="0"/>
    <cellStyle name="표준 3 3 2 4 2" xfId="0"/>
    <cellStyle name="표준 3 3 2 4 2 2" xfId="0"/>
    <cellStyle name="표준 3 3 2 4 2 2 2" xfId="0"/>
    <cellStyle name="표준 3 3 2 4 2 2 2 2" xfId="0"/>
    <cellStyle name="표준 3 3 2 4 2 2 2 3" xfId="0"/>
    <cellStyle name="표준 3 3 2 4 2 2 3" xfId="0"/>
    <cellStyle name="표준 3 3 2 4 2 2 3 2" xfId="0"/>
    <cellStyle name="표준 3 3 2 4 2 2 4" xfId="0"/>
    <cellStyle name="표준 3 3 2 4 2 2 5" xfId="0"/>
    <cellStyle name="표준 3 3 2 4 2 3" xfId="0"/>
    <cellStyle name="표준 3 3 2 4 2 3 2" xfId="0"/>
    <cellStyle name="표준 3 3 2 4 2 3 3" xfId="0"/>
    <cellStyle name="표준 3 3 2 4 2 4" xfId="0"/>
    <cellStyle name="표준 3 3 2 4 2 4 2" xfId="0"/>
    <cellStyle name="표준 3 3 2 4 2 5" xfId="0"/>
    <cellStyle name="표준 3 3 2 4 2 6" xfId="0"/>
    <cellStyle name="표준 3 3 2 4 3" xfId="0"/>
    <cellStyle name="표준 3 3 2 4 3 2" xfId="0"/>
    <cellStyle name="표준 3 3 2 4 3 2 2" xfId="0"/>
    <cellStyle name="표준 3 3 2 4 3 2 3" xfId="0"/>
    <cellStyle name="표준 3 3 2 4 3 3" xfId="0"/>
    <cellStyle name="표준 3 3 2 4 3 3 2" xfId="0"/>
    <cellStyle name="표준 3 3 2 4 3 4" xfId="0"/>
    <cellStyle name="표준 3 3 2 4 3 5" xfId="0"/>
    <cellStyle name="표준 3 3 2 4 4" xfId="0"/>
    <cellStyle name="표준 3 3 2 4 4 2" xfId="0"/>
    <cellStyle name="표준 3 3 2 4 4 3" xfId="0"/>
    <cellStyle name="표준 3 3 2 4 4 4" xfId="0"/>
    <cellStyle name="표준 3 3 2 4 5" xfId="0"/>
    <cellStyle name="표준 3 3 2 4 5 2" xfId="0"/>
    <cellStyle name="표준 3 3 2 4 5 3" xfId="0"/>
    <cellStyle name="표준 3 3 2 4 6" xfId="0"/>
    <cellStyle name="표준 3 3 2 4 7" xfId="0"/>
    <cellStyle name="표준 3 3 2 4 8" xfId="0"/>
    <cellStyle name="표준 3 3 2 5" xfId="0"/>
    <cellStyle name="표준 3 3 2 5 2" xfId="0"/>
    <cellStyle name="표준 3 3 2 5 2 2" xfId="0"/>
    <cellStyle name="표준 3 3 2 5 2 2 2" xfId="0"/>
    <cellStyle name="표준 3 3 2 5 2 2 2 2" xfId="0"/>
    <cellStyle name="표준 3 3 2 5 2 2 2 3" xfId="0"/>
    <cellStyle name="표준 3 3 2 5 2 2 3" xfId="0"/>
    <cellStyle name="표준 3 3 2 5 2 2 3 2" xfId="0"/>
    <cellStyle name="표준 3 3 2 5 2 2 4" xfId="0"/>
    <cellStyle name="표준 3 3 2 5 2 2 5" xfId="0"/>
    <cellStyle name="표준 3 3 2 5 2 3" xfId="0"/>
    <cellStyle name="표준 3 3 2 5 2 3 2" xfId="0"/>
    <cellStyle name="표준 3 3 2 5 2 3 3" xfId="0"/>
    <cellStyle name="표준 3 3 2 5 2 4" xfId="0"/>
    <cellStyle name="표준 3 3 2 5 2 4 2" xfId="0"/>
    <cellStyle name="표준 3 3 2 5 2 5" xfId="0"/>
    <cellStyle name="표준 3 3 2 5 2 6" xfId="0"/>
    <cellStyle name="표준 3 3 2 5 3" xfId="0"/>
    <cellStyle name="표준 3 3 2 5 3 2" xfId="0"/>
    <cellStyle name="표준 3 3 2 5 3 2 2" xfId="0"/>
    <cellStyle name="표준 3 3 2 5 3 2 3" xfId="0"/>
    <cellStyle name="표준 3 3 2 5 3 3" xfId="0"/>
    <cellStyle name="표준 3 3 2 5 3 3 2" xfId="0"/>
    <cellStyle name="표준 3 3 2 5 3 4" xfId="0"/>
    <cellStyle name="표준 3 3 2 5 3 5" xfId="0"/>
    <cellStyle name="표준 3 3 2 5 4" xfId="0"/>
    <cellStyle name="표준 3 3 2 5 4 2" xfId="0"/>
    <cellStyle name="표준 3 3 2 5 4 3" xfId="0"/>
    <cellStyle name="표준 3 3 2 5 5" xfId="0"/>
    <cellStyle name="표준 3 3 2 5 5 2" xfId="0"/>
    <cellStyle name="표준 3 3 2 5 6" xfId="0"/>
    <cellStyle name="표준 3 3 2 5 7" xfId="0"/>
    <cellStyle name="표준 3 3 2 6" xfId="0"/>
    <cellStyle name="표준 3 3 2 6 2" xfId="0"/>
    <cellStyle name="표준 3 3 2 6 2 2" xfId="0"/>
    <cellStyle name="표준 3 3 2 6 2 2 2" xfId="0"/>
    <cellStyle name="표준 3 3 2 6 2 2 3" xfId="0"/>
    <cellStyle name="표준 3 3 2 6 2 3" xfId="0"/>
    <cellStyle name="표준 3 3 2 6 2 3 2" xfId="0"/>
    <cellStyle name="표준 3 3 2 6 2 4" xfId="0"/>
    <cellStyle name="표준 3 3 2 6 2 5" xfId="0"/>
    <cellStyle name="표준 3 3 2 6 3" xfId="0"/>
    <cellStyle name="표준 3 3 2 6 3 2" xfId="0"/>
    <cellStyle name="표준 3 3 2 6 3 3" xfId="0"/>
    <cellStyle name="표준 3 3 2 6 4" xfId="0"/>
    <cellStyle name="표준 3 3 2 6 4 2" xfId="0"/>
    <cellStyle name="표준 3 3 2 6 5" xfId="0"/>
    <cellStyle name="표준 3 3 2 6 6" xfId="0"/>
    <cellStyle name="표준 3 3 2 7" xfId="0"/>
    <cellStyle name="표준 3 3 2 7 2" xfId="0"/>
    <cellStyle name="표준 3 3 2 7 2 2" xfId="0"/>
    <cellStyle name="표준 3 3 2 7 2 3" xfId="0"/>
    <cellStyle name="표준 3 3 2 7 3" xfId="0"/>
    <cellStyle name="표준 3 3 2 7 3 2" xfId="0"/>
    <cellStyle name="표준 3 3 2 7 4" xfId="0"/>
    <cellStyle name="표준 3 3 2 7 5" xfId="0"/>
    <cellStyle name="표준 3 3 2 8" xfId="0"/>
    <cellStyle name="표준 3 3 2 8 2" xfId="0"/>
    <cellStyle name="표준 3 3 2 8 3" xfId="0"/>
    <cellStyle name="표준 3 3 2 8 4" xfId="0"/>
    <cellStyle name="표준 3 3 2 9" xfId="0"/>
    <cellStyle name="표준 3 3 2 9 2" xfId="0"/>
    <cellStyle name="표준 3 3 2 9 3" xfId="0"/>
    <cellStyle name="표준 3 3 3" xfId="0"/>
    <cellStyle name="표준 3 3 3 10" xfId="0"/>
    <cellStyle name="표준 3 3 3 11" xfId="0"/>
    <cellStyle name="표준 3 3 3 2" xfId="0"/>
    <cellStyle name="표준 3 3 3 2 2" xfId="0"/>
    <cellStyle name="표준 3 3 3 2 2 2" xfId="0"/>
    <cellStyle name="표준 3 3 3 2 2 2 2" xfId="0"/>
    <cellStyle name="표준 3 3 3 2 2 2 2 2" xfId="0"/>
    <cellStyle name="표준 3 3 3 2 2 2 2 2 2" xfId="0"/>
    <cellStyle name="표준 3 3 3 2 2 2 2 2 3" xfId="0"/>
    <cellStyle name="표준 3 3 3 2 2 2 2 3" xfId="0"/>
    <cellStyle name="표준 3 3 3 2 2 2 2 3 2" xfId="0"/>
    <cellStyle name="표준 3 3 3 2 2 2 2 4" xfId="0"/>
    <cellStyle name="표준 3 3 3 2 2 2 2 5" xfId="0"/>
    <cellStyle name="표준 3 3 3 2 2 2 3" xfId="0"/>
    <cellStyle name="표준 3 3 3 2 2 2 3 2" xfId="0"/>
    <cellStyle name="표준 3 3 3 2 2 2 3 3" xfId="0"/>
    <cellStyle name="표준 3 3 3 2 2 2 4" xfId="0"/>
    <cellStyle name="표준 3 3 3 2 2 2 4 2" xfId="0"/>
    <cellStyle name="표준 3 3 3 2 2 2 5" xfId="0"/>
    <cellStyle name="표준 3 3 3 2 2 2 6" xfId="0"/>
    <cellStyle name="표준 3 3 3 2 2 3" xfId="0"/>
    <cellStyle name="표준 3 3 3 2 2 3 2" xfId="0"/>
    <cellStyle name="표준 3 3 3 2 2 3 2 2" xfId="0"/>
    <cellStyle name="표준 3 3 3 2 2 3 2 3" xfId="0"/>
    <cellStyle name="표준 3 3 3 2 2 3 3" xfId="0"/>
    <cellStyle name="표준 3 3 3 2 2 3 3 2" xfId="0"/>
    <cellStyle name="표준 3 3 3 2 2 3 4" xfId="0"/>
    <cellStyle name="표준 3 3 3 2 2 3 5" xfId="0"/>
    <cellStyle name="표준 3 3 3 2 2 4" xfId="0"/>
    <cellStyle name="표준 3 3 3 2 2 4 2" xfId="0"/>
    <cellStyle name="표준 3 3 3 2 2 4 3" xfId="0"/>
    <cellStyle name="표준 3 3 3 2 2 5" xfId="0"/>
    <cellStyle name="표준 3 3 3 2 2 5 2" xfId="0"/>
    <cellStyle name="표준 3 3 3 2 2 6" xfId="0"/>
    <cellStyle name="표준 3 3 3 2 2 7" xfId="0"/>
    <cellStyle name="표준 3 3 3 2 3" xfId="0"/>
    <cellStyle name="표준 3 3 3 2 3 2" xfId="0"/>
    <cellStyle name="표준 3 3 3 2 3 2 2" xfId="0"/>
    <cellStyle name="표준 3 3 3 2 3 2 2 2" xfId="0"/>
    <cellStyle name="표준 3 3 3 2 3 2 2 3" xfId="0"/>
    <cellStyle name="표준 3 3 3 2 3 2 3" xfId="0"/>
    <cellStyle name="표준 3 3 3 2 3 2 3 2" xfId="0"/>
    <cellStyle name="표준 3 3 3 2 3 2 4" xfId="0"/>
    <cellStyle name="표준 3 3 3 2 3 2 5" xfId="0"/>
    <cellStyle name="표준 3 3 3 2 3 3" xfId="0"/>
    <cellStyle name="표준 3 3 3 2 3 3 2" xfId="0"/>
    <cellStyle name="표준 3 3 3 2 3 3 3" xfId="0"/>
    <cellStyle name="표준 3 3 3 2 3 4" xfId="0"/>
    <cellStyle name="표준 3 3 3 2 3 4 2" xfId="0"/>
    <cellStyle name="표준 3 3 3 2 3 5" xfId="0"/>
    <cellStyle name="표준 3 3 3 2 3 6" xfId="0"/>
    <cellStyle name="표준 3 3 3 2 4" xfId="0"/>
    <cellStyle name="표준 3 3 3 2 4 2" xfId="0"/>
    <cellStyle name="표준 3 3 3 2 4 2 2" xfId="0"/>
    <cellStyle name="표준 3 3 3 2 4 2 3" xfId="0"/>
    <cellStyle name="표준 3 3 3 2 4 3" xfId="0"/>
    <cellStyle name="표준 3 3 3 2 4 3 2" xfId="0"/>
    <cellStyle name="표준 3 3 3 2 4 4" xfId="0"/>
    <cellStyle name="표준 3 3 3 2 4 5" xfId="0"/>
    <cellStyle name="표준 3 3 3 2 5" xfId="0"/>
    <cellStyle name="표준 3 3 3 2 5 2" xfId="0"/>
    <cellStyle name="표준 3 3 3 2 5 3" xfId="0"/>
    <cellStyle name="표준 3 3 3 2 5 4" xfId="0"/>
    <cellStyle name="표준 3 3 3 2 6" xfId="0"/>
    <cellStyle name="표준 3 3 3 2 6 2" xfId="0"/>
    <cellStyle name="표준 3 3 3 2 6 3" xfId="0"/>
    <cellStyle name="표준 3 3 3 2 7" xfId="0"/>
    <cellStyle name="표준 3 3 3 2 8" xfId="0"/>
    <cellStyle name="표준 3 3 3 2 9" xfId="0"/>
    <cellStyle name="표준 3 3 3 3" xfId="0"/>
    <cellStyle name="표준 3 3 3 3 2" xfId="0"/>
    <cellStyle name="표준 3 3 3 3 2 2" xfId="0"/>
    <cellStyle name="표준 3 3 3 3 2 2 2" xfId="0"/>
    <cellStyle name="표준 3 3 3 3 2 2 2 2" xfId="0"/>
    <cellStyle name="표준 3 3 3 3 2 2 2 3" xfId="0"/>
    <cellStyle name="표준 3 3 3 3 2 2 3" xfId="0"/>
    <cellStyle name="표준 3 3 3 3 2 2 3 2" xfId="0"/>
    <cellStyle name="표준 3 3 3 3 2 2 4" xfId="0"/>
    <cellStyle name="표준 3 3 3 3 2 2 5" xfId="0"/>
    <cellStyle name="표준 3 3 3 3 2 3" xfId="0"/>
    <cellStyle name="표준 3 3 3 3 2 3 2" xfId="0"/>
    <cellStyle name="표준 3 3 3 3 2 3 3" xfId="0"/>
    <cellStyle name="표준 3 3 3 3 2 4" xfId="0"/>
    <cellStyle name="표준 3 3 3 3 2 4 2" xfId="0"/>
    <cellStyle name="표준 3 3 3 3 2 5" xfId="0"/>
    <cellStyle name="표준 3 3 3 3 2 6" xfId="0"/>
    <cellStyle name="표준 3 3 3 3 3" xfId="0"/>
    <cellStyle name="표준 3 3 3 3 3 2" xfId="0"/>
    <cellStyle name="표준 3 3 3 3 3 2 2" xfId="0"/>
    <cellStyle name="표준 3 3 3 3 3 2 3" xfId="0"/>
    <cellStyle name="표준 3 3 3 3 3 3" xfId="0"/>
    <cellStyle name="표준 3 3 3 3 3 3 2" xfId="0"/>
    <cellStyle name="표준 3 3 3 3 3 4" xfId="0"/>
    <cellStyle name="표준 3 3 3 3 3 5" xfId="0"/>
    <cellStyle name="표준 3 3 3 3 4" xfId="0"/>
    <cellStyle name="표준 3 3 3 3 4 2" xfId="0"/>
    <cellStyle name="표준 3 3 3 3 4 3" xfId="0"/>
    <cellStyle name="표준 3 3 3 3 5" xfId="0"/>
    <cellStyle name="표준 3 3 3 3 5 2" xfId="0"/>
    <cellStyle name="표준 3 3 3 3 6" xfId="0"/>
    <cellStyle name="표준 3 3 3 3 7" xfId="0"/>
    <cellStyle name="표준 3 3 3 4" xfId="0"/>
    <cellStyle name="표준 3 3 3 4 2" xfId="0"/>
    <cellStyle name="표준 3 3 3 4 2 2" xfId="0"/>
    <cellStyle name="표준 3 3 3 4 2 2 2" xfId="0"/>
    <cellStyle name="표준 3 3 3 4 2 2 3" xfId="0"/>
    <cellStyle name="표준 3 3 3 4 2 3" xfId="0"/>
    <cellStyle name="표준 3 3 3 4 2 3 2" xfId="0"/>
    <cellStyle name="표준 3 3 3 4 2 4" xfId="0"/>
    <cellStyle name="표준 3 3 3 4 2 5" xfId="0"/>
    <cellStyle name="표준 3 3 3 4 3" xfId="0"/>
    <cellStyle name="표준 3 3 3 4 3 2" xfId="0"/>
    <cellStyle name="표준 3 3 3 4 3 3" xfId="0"/>
    <cellStyle name="표준 3 3 3 4 4" xfId="0"/>
    <cellStyle name="표준 3 3 3 4 4 2" xfId="0"/>
    <cellStyle name="표준 3 3 3 4 5" xfId="0"/>
    <cellStyle name="표준 3 3 3 4 6" xfId="0"/>
    <cellStyle name="표준 3 3 3 5" xfId="0"/>
    <cellStyle name="표준 3 3 3 5 2" xfId="0"/>
    <cellStyle name="표준 3 3 3 5 2 2" xfId="0"/>
    <cellStyle name="표준 3 3 3 5 2 3" xfId="0"/>
    <cellStyle name="표준 3 3 3 5 3" xfId="0"/>
    <cellStyle name="표준 3 3 3 5 3 2" xfId="0"/>
    <cellStyle name="표준 3 3 3 5 4" xfId="0"/>
    <cellStyle name="표준 3 3 3 5 5" xfId="0"/>
    <cellStyle name="표준 3 3 3 6" xfId="0"/>
    <cellStyle name="표준 3 3 3 6 2" xfId="0"/>
    <cellStyle name="표준 3 3 3 6 3" xfId="0"/>
    <cellStyle name="표준 3 3 3 6 4" xfId="0"/>
    <cellStyle name="표준 3 3 3 7" xfId="0"/>
    <cellStyle name="표준 3 3 3 7 2" xfId="0"/>
    <cellStyle name="표준 3 3 3 7 3" xfId="0"/>
    <cellStyle name="표준 3 3 3 8" xfId="0"/>
    <cellStyle name="표준 3 3 3 9" xfId="0"/>
    <cellStyle name="표준 3 3 4" xfId="0"/>
    <cellStyle name="표준 3 3 4 10" xfId="0"/>
    <cellStyle name="표준 3 3 4 2" xfId="0"/>
    <cellStyle name="표준 3 3 4 2 2" xfId="0"/>
    <cellStyle name="표준 3 3 4 2 2 2" xfId="0"/>
    <cellStyle name="표준 3 3 4 2 2 2 2" xfId="0"/>
    <cellStyle name="표준 3 3 4 2 2 2 2 2" xfId="0"/>
    <cellStyle name="표준 3 3 4 2 2 2 2 3" xfId="0"/>
    <cellStyle name="표준 3 3 4 2 2 2 3" xfId="0"/>
    <cellStyle name="표준 3 3 4 2 2 2 3 2" xfId="0"/>
    <cellStyle name="표준 3 3 4 2 2 2 4" xfId="0"/>
    <cellStyle name="표준 3 3 4 2 2 2 5" xfId="0"/>
    <cellStyle name="표준 3 3 4 2 2 3" xfId="0"/>
    <cellStyle name="표준 3 3 4 2 2 3 2" xfId="0"/>
    <cellStyle name="표준 3 3 4 2 2 3 3" xfId="0"/>
    <cellStyle name="표준 3 3 4 2 2 4" xfId="0"/>
    <cellStyle name="표준 3 3 4 2 2 4 2" xfId="0"/>
    <cellStyle name="표준 3 3 4 2 2 5" xfId="0"/>
    <cellStyle name="표준 3 3 4 2 2 6" xfId="0"/>
    <cellStyle name="표준 3 3 4 2 3" xfId="0"/>
    <cellStyle name="표준 3 3 4 2 3 2" xfId="0"/>
    <cellStyle name="표준 3 3 4 2 3 2 2" xfId="0"/>
    <cellStyle name="표준 3 3 4 2 3 2 3" xfId="0"/>
    <cellStyle name="표준 3 3 4 2 3 3" xfId="0"/>
    <cellStyle name="표준 3 3 4 2 3 3 2" xfId="0"/>
    <cellStyle name="표준 3 3 4 2 3 4" xfId="0"/>
    <cellStyle name="표준 3 3 4 2 3 5" xfId="0"/>
    <cellStyle name="표준 3 3 4 2 4" xfId="0"/>
    <cellStyle name="표준 3 3 4 2 4 2" xfId="0"/>
    <cellStyle name="표준 3 3 4 2 4 3" xfId="0"/>
    <cellStyle name="표준 3 3 4 2 5" xfId="0"/>
    <cellStyle name="표준 3 3 4 2 5 2" xfId="0"/>
    <cellStyle name="표준 3 3 4 2 6" xfId="0"/>
    <cellStyle name="표준 3 3 4 2 7" xfId="0"/>
    <cellStyle name="표준 3 3 4 3" xfId="0"/>
    <cellStyle name="표준 3 3 4 3 2" xfId="0"/>
    <cellStyle name="표준 3 3 4 3 2 2" xfId="0"/>
    <cellStyle name="표준 3 3 4 3 2 2 2" xfId="0"/>
    <cellStyle name="표준 3 3 4 3 2 2 3" xfId="0"/>
    <cellStyle name="표준 3 3 4 3 2 3" xfId="0"/>
    <cellStyle name="표준 3 3 4 3 2 3 2" xfId="0"/>
    <cellStyle name="표준 3 3 4 3 2 4" xfId="0"/>
    <cellStyle name="표준 3 3 4 3 2 5" xfId="0"/>
    <cellStyle name="표준 3 3 4 3 3" xfId="0"/>
    <cellStyle name="표준 3 3 4 3 3 2" xfId="0"/>
    <cellStyle name="표준 3 3 4 3 3 3" xfId="0"/>
    <cellStyle name="표준 3 3 4 3 4" xfId="0"/>
    <cellStyle name="표준 3 3 4 3 4 2" xfId="0"/>
    <cellStyle name="표준 3 3 4 3 5" xfId="0"/>
    <cellStyle name="표준 3 3 4 3 6" xfId="0"/>
    <cellStyle name="표준 3 3 4 4" xfId="0"/>
    <cellStyle name="표준 3 3 4 4 2" xfId="0"/>
    <cellStyle name="표준 3 3 4 4 2 2" xfId="0"/>
    <cellStyle name="표준 3 3 4 4 2 3" xfId="0"/>
    <cellStyle name="표준 3 3 4 4 3" xfId="0"/>
    <cellStyle name="표준 3 3 4 4 3 2" xfId="0"/>
    <cellStyle name="표준 3 3 4 4 4" xfId="0"/>
    <cellStyle name="표준 3 3 4 4 5" xfId="0"/>
    <cellStyle name="표준 3 3 4 5" xfId="0"/>
    <cellStyle name="표준 3 3 4 5 2" xfId="0"/>
    <cellStyle name="표준 3 3 4 5 3" xfId="0"/>
    <cellStyle name="표준 3 3 4 5 4" xfId="0"/>
    <cellStyle name="표준 3 3 4 6" xfId="0"/>
    <cellStyle name="표준 3 3 4 6 2" xfId="0"/>
    <cellStyle name="표준 3 3 4 6 3" xfId="0"/>
    <cellStyle name="표준 3 3 4 7" xfId="0"/>
    <cellStyle name="표준 3 3 4 7 2" xfId="0"/>
    <cellStyle name="표준 3 3 4 8" xfId="0"/>
    <cellStyle name="표준 3 3 4 9" xfId="0"/>
    <cellStyle name="표준 3 3 5" xfId="0"/>
    <cellStyle name="표준 3 3 5 2" xfId="0"/>
    <cellStyle name="표준 3 3 5 2 2" xfId="0"/>
    <cellStyle name="표준 3 3 5 2 2 2" xfId="0"/>
    <cellStyle name="표준 3 3 5 2 2 2 2" xfId="0"/>
    <cellStyle name="표준 3 3 5 2 2 2 3" xfId="0"/>
    <cellStyle name="표준 3 3 5 2 2 3" xfId="0"/>
    <cellStyle name="표준 3 3 5 2 2 3 2" xfId="0"/>
    <cellStyle name="표준 3 3 5 2 2 4" xfId="0"/>
    <cellStyle name="표준 3 3 5 2 2 5" xfId="0"/>
    <cellStyle name="표준 3 3 5 2 3" xfId="0"/>
    <cellStyle name="표준 3 3 5 2 3 2" xfId="0"/>
    <cellStyle name="표준 3 3 5 2 3 3" xfId="0"/>
    <cellStyle name="표준 3 3 5 2 4" xfId="0"/>
    <cellStyle name="표준 3 3 5 2 4 2" xfId="0"/>
    <cellStyle name="표준 3 3 5 2 5" xfId="0"/>
    <cellStyle name="표준 3 3 5 2 6" xfId="0"/>
    <cellStyle name="표준 3 3 5 3" xfId="0"/>
    <cellStyle name="표준 3 3 5 3 2" xfId="0"/>
    <cellStyle name="표준 3 3 5 3 2 2" xfId="0"/>
    <cellStyle name="표준 3 3 5 3 2 3" xfId="0"/>
    <cellStyle name="표준 3 3 5 3 3" xfId="0"/>
    <cellStyle name="표준 3 3 5 3 3 2" xfId="0"/>
    <cellStyle name="표준 3 3 5 3 4" xfId="0"/>
    <cellStyle name="표준 3 3 5 3 5" xfId="0"/>
    <cellStyle name="표준 3 3 5 4" xfId="0"/>
    <cellStyle name="표준 3 3 5 4 2" xfId="0"/>
    <cellStyle name="표준 3 3 5 4 3" xfId="0"/>
    <cellStyle name="표준 3 3 5 4 4" xfId="0"/>
    <cellStyle name="표준 3 3 5 5" xfId="0"/>
    <cellStyle name="표준 3 3 5 5 2" xfId="0"/>
    <cellStyle name="표준 3 3 5 5 3" xfId="0"/>
    <cellStyle name="표준 3 3 5 6" xfId="0"/>
    <cellStyle name="표준 3 3 5 6 2" xfId="0"/>
    <cellStyle name="표준 3 3 5 7" xfId="0"/>
    <cellStyle name="표준 3 3 5 8" xfId="0"/>
    <cellStyle name="표준 3 3 5 8 2" xfId="0"/>
    <cellStyle name="표준 3 3 5 9" xfId="0"/>
    <cellStyle name="표준 3 3 6" xfId="0"/>
    <cellStyle name="표준 3 3 6 2" xfId="0"/>
    <cellStyle name="표준 3 3 6 2 2" xfId="0"/>
    <cellStyle name="표준 3 3 6 2 2 2" xfId="0"/>
    <cellStyle name="표준 3 3 6 2 2 2 2" xfId="0"/>
    <cellStyle name="표준 3 3 6 2 2 2 3" xfId="0"/>
    <cellStyle name="표준 3 3 6 2 2 3" xfId="0"/>
    <cellStyle name="표준 3 3 6 2 2 3 2" xfId="0"/>
    <cellStyle name="표준 3 3 6 2 2 4" xfId="0"/>
    <cellStyle name="표준 3 3 6 2 2 5" xfId="0"/>
    <cellStyle name="표준 3 3 6 2 3" xfId="0"/>
    <cellStyle name="표준 3 3 6 2 3 2" xfId="0"/>
    <cellStyle name="표준 3 3 6 2 3 3" xfId="0"/>
    <cellStyle name="표준 3 3 6 2 4" xfId="0"/>
    <cellStyle name="표준 3 3 6 2 4 2" xfId="0"/>
    <cellStyle name="표준 3 3 6 2 5" xfId="0"/>
    <cellStyle name="표준 3 3 6 2 6" xfId="0"/>
    <cellStyle name="표준 3 3 6 3" xfId="0"/>
    <cellStyle name="표준 3 3 6 3 2" xfId="0"/>
    <cellStyle name="표준 3 3 6 3 2 2" xfId="0"/>
    <cellStyle name="표준 3 3 6 3 2 3" xfId="0"/>
    <cellStyle name="표준 3 3 6 3 3" xfId="0"/>
    <cellStyle name="표준 3 3 6 3 3 2" xfId="0"/>
    <cellStyle name="표준 3 3 6 3 4" xfId="0"/>
    <cellStyle name="표준 3 3 6 3 5" xfId="0"/>
    <cellStyle name="표준 3 3 6 4" xfId="0"/>
    <cellStyle name="표준 3 3 6 4 2" xfId="0"/>
    <cellStyle name="표준 3 3 6 4 3" xfId="0"/>
    <cellStyle name="표준 3 3 6 5" xfId="0"/>
    <cellStyle name="표준 3 3 6 5 2" xfId="0"/>
    <cellStyle name="표준 3 3 6 6" xfId="0"/>
    <cellStyle name="표준 3 3 6 7" xfId="0"/>
    <cellStyle name="표준 3 3 6 8" xfId="0"/>
    <cellStyle name="표준 3 3 7" xfId="0"/>
    <cellStyle name="표준 3 3 7 2" xfId="0"/>
    <cellStyle name="표준 3 3 7 2 2" xfId="0"/>
    <cellStyle name="표준 3 3 7 2 2 2" xfId="0"/>
    <cellStyle name="표준 3 3 7 2 2 3" xfId="0"/>
    <cellStyle name="표준 3 3 7 2 3" xfId="0"/>
    <cellStyle name="표준 3 3 7 2 3 2" xfId="0"/>
    <cellStyle name="표준 3 3 7 2 4" xfId="0"/>
    <cellStyle name="표준 3 3 7 2 5" xfId="0"/>
    <cellStyle name="표준 3 3 7 3" xfId="0"/>
    <cellStyle name="표준 3 3 7 3 2" xfId="0"/>
    <cellStyle name="표준 3 3 7 3 3" xfId="0"/>
    <cellStyle name="표준 3 3 7 4" xfId="0"/>
    <cellStyle name="표준 3 3 7 4 2" xfId="0"/>
    <cellStyle name="표준 3 3 7 5" xfId="0"/>
    <cellStyle name="표준 3 3 7 6" xfId="0"/>
    <cellStyle name="표준 3 3 7 7" xfId="0"/>
    <cellStyle name="표준 3 3 8" xfId="0"/>
    <cellStyle name="표준 3 3 8 2" xfId="0"/>
    <cellStyle name="표준 3 3 8 2 2" xfId="0"/>
    <cellStyle name="표준 3 3 8 2 3" xfId="0"/>
    <cellStyle name="표준 3 3 8 3" xfId="0"/>
    <cellStyle name="표준 3 3 8 3 2" xfId="0"/>
    <cellStyle name="표준 3 3 8 4" xfId="0"/>
    <cellStyle name="표준 3 3 8 5" xfId="0"/>
    <cellStyle name="표준 3 3 9" xfId="0"/>
    <cellStyle name="표준 3 3 9 2" xfId="0"/>
    <cellStyle name="표준 3 3 9 3" xfId="0"/>
    <cellStyle name="표준 3 3 9 4" xfId="0"/>
    <cellStyle name="표준 3 3_Sheet2" xfId="0"/>
    <cellStyle name="표준 3 4" xfId="0"/>
    <cellStyle name="표준 3 4 10" xfId="0"/>
    <cellStyle name="표준 3 4 10 2" xfId="0"/>
    <cellStyle name="표준 3 4 10 3" xfId="0"/>
    <cellStyle name="표준 3 4 10 4" xfId="0"/>
    <cellStyle name="표준 3 4 11" xfId="0"/>
    <cellStyle name="표준 3 4 11 2" xfId="0"/>
    <cellStyle name="표준 3 4 12" xfId="0"/>
    <cellStyle name="표준 3 4 12 2" xfId="0"/>
    <cellStyle name="표준 3 4 13" xfId="0"/>
    <cellStyle name="표준 3 4 13 2" xfId="0"/>
    <cellStyle name="표준 3 4 14" xfId="0"/>
    <cellStyle name="표준 3 4 2" xfId="0"/>
    <cellStyle name="표준 3 4 2 10" xfId="0"/>
    <cellStyle name="표준 3 4 2 11" xfId="0"/>
    <cellStyle name="표준 3 4 2 12" xfId="0"/>
    <cellStyle name="표준 3 4 2 13" xfId="0"/>
    <cellStyle name="표준 3 4 2 2" xfId="0"/>
    <cellStyle name="표준 3 4 2 2 10" xfId="0"/>
    <cellStyle name="표준 3 4 2 2 2" xfId="0"/>
    <cellStyle name="표준 3 4 2 2 2 2" xfId="0"/>
    <cellStyle name="표준 3 4 2 2 2 2 2" xfId="0"/>
    <cellStyle name="표준 3 4 2 2 2 2 2 2" xfId="0"/>
    <cellStyle name="표준 3 4 2 2 2 2 2 2 2" xfId="0"/>
    <cellStyle name="표준 3 4 2 2 2 2 2 2 2 2" xfId="0"/>
    <cellStyle name="표준 3 4 2 2 2 2 2 2 2 3" xfId="0"/>
    <cellStyle name="표준 3 4 2 2 2 2 2 2 3" xfId="0"/>
    <cellStyle name="표준 3 4 2 2 2 2 2 2 3 2" xfId="0"/>
    <cellStyle name="표준 3 4 2 2 2 2 2 2 4" xfId="0"/>
    <cellStyle name="표준 3 4 2 2 2 2 2 2 5" xfId="0"/>
    <cellStyle name="표준 3 4 2 2 2 2 2 3" xfId="0"/>
    <cellStyle name="표준 3 4 2 2 2 2 2 3 2" xfId="0"/>
    <cellStyle name="표준 3 4 2 2 2 2 2 3 3" xfId="0"/>
    <cellStyle name="표준 3 4 2 2 2 2 2 4" xfId="0"/>
    <cellStyle name="표준 3 4 2 2 2 2 2 4 2" xfId="0"/>
    <cellStyle name="표준 3 4 2 2 2 2 2 5" xfId="0"/>
    <cellStyle name="표준 3 4 2 2 2 2 2 6" xfId="0"/>
    <cellStyle name="표준 3 4 2 2 2 2 3" xfId="0"/>
    <cellStyle name="표준 3 4 2 2 2 2 3 2" xfId="0"/>
    <cellStyle name="표준 3 4 2 2 2 2 3 2 2" xfId="0"/>
    <cellStyle name="표준 3 4 2 2 2 2 3 2 3" xfId="0"/>
    <cellStyle name="표준 3 4 2 2 2 2 3 3" xfId="0"/>
    <cellStyle name="표준 3 4 2 2 2 2 3 3 2" xfId="0"/>
    <cellStyle name="표준 3 4 2 2 2 2 3 4" xfId="0"/>
    <cellStyle name="표준 3 4 2 2 2 2 3 5" xfId="0"/>
    <cellStyle name="표준 3 4 2 2 2 2 4" xfId="0"/>
    <cellStyle name="표준 3 4 2 2 2 2 4 2" xfId="0"/>
    <cellStyle name="표준 3 4 2 2 2 2 4 3" xfId="0"/>
    <cellStyle name="표준 3 4 2 2 2 2 5" xfId="0"/>
    <cellStyle name="표준 3 4 2 2 2 2 5 2" xfId="0"/>
    <cellStyle name="표준 3 4 2 2 2 2 6" xfId="0"/>
    <cellStyle name="표준 3 4 2 2 2 2 7" xfId="0"/>
    <cellStyle name="표준 3 4 2 2 2 3" xfId="0"/>
    <cellStyle name="표준 3 4 2 2 2 3 2" xfId="0"/>
    <cellStyle name="표준 3 4 2 2 2 3 2 2" xfId="0"/>
    <cellStyle name="표준 3 4 2 2 2 3 2 2 2" xfId="0"/>
    <cellStyle name="표준 3 4 2 2 2 3 2 2 3" xfId="0"/>
    <cellStyle name="표준 3 4 2 2 2 3 2 3" xfId="0"/>
    <cellStyle name="표준 3 4 2 2 2 3 2 3 2" xfId="0"/>
    <cellStyle name="표준 3 4 2 2 2 3 2 4" xfId="0"/>
    <cellStyle name="표준 3 4 2 2 2 3 2 5" xfId="0"/>
    <cellStyle name="표준 3 4 2 2 2 3 3" xfId="0"/>
    <cellStyle name="표준 3 4 2 2 2 3 3 2" xfId="0"/>
    <cellStyle name="표준 3 4 2 2 2 3 3 3" xfId="0"/>
    <cellStyle name="표준 3 4 2 2 2 3 4" xfId="0"/>
    <cellStyle name="표준 3 4 2 2 2 3 4 2" xfId="0"/>
    <cellStyle name="표준 3 4 2 2 2 3 5" xfId="0"/>
    <cellStyle name="표준 3 4 2 2 2 3 6" xfId="0"/>
    <cellStyle name="표준 3 4 2 2 2 4" xfId="0"/>
    <cellStyle name="표준 3 4 2 2 2 4 2" xfId="0"/>
    <cellStyle name="표준 3 4 2 2 2 4 2 2" xfId="0"/>
    <cellStyle name="표준 3 4 2 2 2 4 2 3" xfId="0"/>
    <cellStyle name="표준 3 4 2 2 2 4 3" xfId="0"/>
    <cellStyle name="표준 3 4 2 2 2 4 3 2" xfId="0"/>
    <cellStyle name="표준 3 4 2 2 2 4 4" xfId="0"/>
    <cellStyle name="표준 3 4 2 2 2 4 5" xfId="0"/>
    <cellStyle name="표준 3 4 2 2 2 5" xfId="0"/>
    <cellStyle name="표준 3 4 2 2 2 5 2" xfId="0"/>
    <cellStyle name="표준 3 4 2 2 2 5 3" xfId="0"/>
    <cellStyle name="표준 3 4 2 2 2 5 4" xfId="0"/>
    <cellStyle name="표준 3 4 2 2 2 6" xfId="0"/>
    <cellStyle name="표준 3 4 2 2 2 6 2" xfId="0"/>
    <cellStyle name="표준 3 4 2 2 2 6 3" xfId="0"/>
    <cellStyle name="표준 3 4 2 2 2 7" xfId="0"/>
    <cellStyle name="표준 3 4 2 2 2 8" xfId="0"/>
    <cellStyle name="표준 3 4 2 2 2 9" xfId="0"/>
    <cellStyle name="표준 3 4 2 2 3" xfId="0"/>
    <cellStyle name="표준 3 4 2 2 3 2" xfId="0"/>
    <cellStyle name="표준 3 4 2 2 3 2 2" xfId="0"/>
    <cellStyle name="표준 3 4 2 2 3 2 2 2" xfId="0"/>
    <cellStyle name="표준 3 4 2 2 3 2 2 2 2" xfId="0"/>
    <cellStyle name="표준 3 4 2 2 3 2 2 2 3" xfId="0"/>
    <cellStyle name="표준 3 4 2 2 3 2 2 3" xfId="0"/>
    <cellStyle name="표준 3 4 2 2 3 2 2 3 2" xfId="0"/>
    <cellStyle name="표준 3 4 2 2 3 2 2 4" xfId="0"/>
    <cellStyle name="표준 3 4 2 2 3 2 2 5" xfId="0"/>
    <cellStyle name="표준 3 4 2 2 3 2 3" xfId="0"/>
    <cellStyle name="표준 3 4 2 2 3 2 3 2" xfId="0"/>
    <cellStyle name="표준 3 4 2 2 3 2 3 3" xfId="0"/>
    <cellStyle name="표준 3 4 2 2 3 2 4" xfId="0"/>
    <cellStyle name="표준 3 4 2 2 3 2 4 2" xfId="0"/>
    <cellStyle name="표준 3 4 2 2 3 2 5" xfId="0"/>
    <cellStyle name="표준 3 4 2 2 3 2 6" xfId="0"/>
    <cellStyle name="표준 3 4 2 2 3 3" xfId="0"/>
    <cellStyle name="표준 3 4 2 2 3 3 2" xfId="0"/>
    <cellStyle name="표준 3 4 2 2 3 3 2 2" xfId="0"/>
    <cellStyle name="표준 3 4 2 2 3 3 2 3" xfId="0"/>
    <cellStyle name="표준 3 4 2 2 3 3 3" xfId="0"/>
    <cellStyle name="표준 3 4 2 2 3 3 3 2" xfId="0"/>
    <cellStyle name="표준 3 4 2 2 3 3 4" xfId="0"/>
    <cellStyle name="표준 3 4 2 2 3 3 5" xfId="0"/>
    <cellStyle name="표준 3 4 2 2 3 4" xfId="0"/>
    <cellStyle name="표준 3 4 2 2 3 4 2" xfId="0"/>
    <cellStyle name="표준 3 4 2 2 3 4 3" xfId="0"/>
    <cellStyle name="표준 3 4 2 2 3 5" xfId="0"/>
    <cellStyle name="표준 3 4 2 2 3 5 2" xfId="0"/>
    <cellStyle name="표준 3 4 2 2 3 6" xfId="0"/>
    <cellStyle name="표준 3 4 2 2 3 7" xfId="0"/>
    <cellStyle name="표준 3 4 2 2 4" xfId="0"/>
    <cellStyle name="표준 3 4 2 2 4 2" xfId="0"/>
    <cellStyle name="표준 3 4 2 2 4 2 2" xfId="0"/>
    <cellStyle name="표준 3 4 2 2 4 2 2 2" xfId="0"/>
    <cellStyle name="표준 3 4 2 2 4 2 2 3" xfId="0"/>
    <cellStyle name="표준 3 4 2 2 4 2 3" xfId="0"/>
    <cellStyle name="표준 3 4 2 2 4 2 3 2" xfId="0"/>
    <cellStyle name="표준 3 4 2 2 4 2 4" xfId="0"/>
    <cellStyle name="표준 3 4 2 2 4 2 5" xfId="0"/>
    <cellStyle name="표준 3 4 2 2 4 3" xfId="0"/>
    <cellStyle name="표준 3 4 2 2 4 3 2" xfId="0"/>
    <cellStyle name="표준 3 4 2 2 4 3 3" xfId="0"/>
    <cellStyle name="표준 3 4 2 2 4 4" xfId="0"/>
    <cellStyle name="표준 3 4 2 2 4 4 2" xfId="0"/>
    <cellStyle name="표준 3 4 2 2 4 5" xfId="0"/>
    <cellStyle name="표준 3 4 2 2 4 6" xfId="0"/>
    <cellStyle name="표준 3 4 2 2 5" xfId="0"/>
    <cellStyle name="표준 3 4 2 2 5 2" xfId="0"/>
    <cellStyle name="표준 3 4 2 2 5 2 2" xfId="0"/>
    <cellStyle name="표준 3 4 2 2 5 2 3" xfId="0"/>
    <cellStyle name="표준 3 4 2 2 5 3" xfId="0"/>
    <cellStyle name="표준 3 4 2 2 5 3 2" xfId="0"/>
    <cellStyle name="표준 3 4 2 2 5 4" xfId="0"/>
    <cellStyle name="표준 3 4 2 2 5 5" xfId="0"/>
    <cellStyle name="표준 3 4 2 2 6" xfId="0"/>
    <cellStyle name="표준 3 4 2 2 6 2" xfId="0"/>
    <cellStyle name="표준 3 4 2 2 6 3" xfId="0"/>
    <cellStyle name="표준 3 4 2 2 6 4" xfId="0"/>
    <cellStyle name="표준 3 4 2 2 7" xfId="0"/>
    <cellStyle name="표준 3 4 2 2 7 2" xfId="0"/>
    <cellStyle name="표준 3 4 2 2 7 3" xfId="0"/>
    <cellStyle name="표준 3 4 2 2 8" xfId="0"/>
    <cellStyle name="표준 3 4 2 2 9" xfId="0"/>
    <cellStyle name="표준 3 4 2 3" xfId="0"/>
    <cellStyle name="표준 3 4 2 3 2" xfId="0"/>
    <cellStyle name="표준 3 4 2 3 2 2" xfId="0"/>
    <cellStyle name="표준 3 4 2 3 2 2 2" xfId="0"/>
    <cellStyle name="표준 3 4 2 3 2 2 2 2" xfId="0"/>
    <cellStyle name="표준 3 4 2 3 2 2 2 2 2" xfId="0"/>
    <cellStyle name="표준 3 4 2 3 2 2 2 2 3" xfId="0"/>
    <cellStyle name="표준 3 4 2 3 2 2 2 3" xfId="0"/>
    <cellStyle name="표준 3 4 2 3 2 2 2 3 2" xfId="0"/>
    <cellStyle name="표준 3 4 2 3 2 2 2 4" xfId="0"/>
    <cellStyle name="표준 3 4 2 3 2 2 2 5" xfId="0"/>
    <cellStyle name="표준 3 4 2 3 2 2 3" xfId="0"/>
    <cellStyle name="표준 3 4 2 3 2 2 3 2" xfId="0"/>
    <cellStyle name="표준 3 4 2 3 2 2 3 3" xfId="0"/>
    <cellStyle name="표준 3 4 2 3 2 2 4" xfId="0"/>
    <cellStyle name="표준 3 4 2 3 2 2 4 2" xfId="0"/>
    <cellStyle name="표준 3 4 2 3 2 2 5" xfId="0"/>
    <cellStyle name="표준 3 4 2 3 2 2 6" xfId="0"/>
    <cellStyle name="표준 3 4 2 3 2 3" xfId="0"/>
    <cellStyle name="표준 3 4 2 3 2 3 2" xfId="0"/>
    <cellStyle name="표준 3 4 2 3 2 3 2 2" xfId="0"/>
    <cellStyle name="표준 3 4 2 3 2 3 2 3" xfId="0"/>
    <cellStyle name="표준 3 4 2 3 2 3 3" xfId="0"/>
    <cellStyle name="표준 3 4 2 3 2 3 3 2" xfId="0"/>
    <cellStyle name="표준 3 4 2 3 2 3 4" xfId="0"/>
    <cellStyle name="표준 3 4 2 3 2 3 5" xfId="0"/>
    <cellStyle name="표준 3 4 2 3 2 4" xfId="0"/>
    <cellStyle name="표준 3 4 2 3 2 4 2" xfId="0"/>
    <cellStyle name="표준 3 4 2 3 2 4 3" xfId="0"/>
    <cellStyle name="표준 3 4 2 3 2 5" xfId="0"/>
    <cellStyle name="표준 3 4 2 3 2 5 2" xfId="0"/>
    <cellStyle name="표준 3 4 2 3 2 6" xfId="0"/>
    <cellStyle name="표준 3 4 2 3 2 7" xfId="0"/>
    <cellStyle name="표준 3 4 2 3 3" xfId="0"/>
    <cellStyle name="표준 3 4 2 3 3 2" xfId="0"/>
    <cellStyle name="표준 3 4 2 3 3 2 2" xfId="0"/>
    <cellStyle name="표준 3 4 2 3 3 2 2 2" xfId="0"/>
    <cellStyle name="표준 3 4 2 3 3 2 2 3" xfId="0"/>
    <cellStyle name="표준 3 4 2 3 3 2 3" xfId="0"/>
    <cellStyle name="표준 3 4 2 3 3 2 3 2" xfId="0"/>
    <cellStyle name="표준 3 4 2 3 3 2 4" xfId="0"/>
    <cellStyle name="표준 3 4 2 3 3 2 5" xfId="0"/>
    <cellStyle name="표준 3 4 2 3 3 3" xfId="0"/>
    <cellStyle name="표준 3 4 2 3 3 3 2" xfId="0"/>
    <cellStyle name="표준 3 4 2 3 3 3 3" xfId="0"/>
    <cellStyle name="표준 3 4 2 3 3 4" xfId="0"/>
    <cellStyle name="표준 3 4 2 3 3 4 2" xfId="0"/>
    <cellStyle name="표준 3 4 2 3 3 5" xfId="0"/>
    <cellStyle name="표준 3 4 2 3 3 6" xfId="0"/>
    <cellStyle name="표준 3 4 2 3 4" xfId="0"/>
    <cellStyle name="표준 3 4 2 3 4 2" xfId="0"/>
    <cellStyle name="표준 3 4 2 3 4 2 2" xfId="0"/>
    <cellStyle name="표준 3 4 2 3 4 2 3" xfId="0"/>
    <cellStyle name="표준 3 4 2 3 4 3" xfId="0"/>
    <cellStyle name="표준 3 4 2 3 4 3 2" xfId="0"/>
    <cellStyle name="표준 3 4 2 3 4 4" xfId="0"/>
    <cellStyle name="표준 3 4 2 3 4 5" xfId="0"/>
    <cellStyle name="표준 3 4 2 3 5" xfId="0"/>
    <cellStyle name="표준 3 4 2 3 5 2" xfId="0"/>
    <cellStyle name="표준 3 4 2 3 5 3" xfId="0"/>
    <cellStyle name="표준 3 4 2 3 5 4" xfId="0"/>
    <cellStyle name="표준 3 4 2 3 6" xfId="0"/>
    <cellStyle name="표준 3 4 2 3 6 2" xfId="0"/>
    <cellStyle name="표준 3 4 2 3 6 3" xfId="0"/>
    <cellStyle name="표준 3 4 2 3 7" xfId="0"/>
    <cellStyle name="표준 3 4 2 3 8" xfId="0"/>
    <cellStyle name="표준 3 4 2 3 9" xfId="0"/>
    <cellStyle name="표준 3 4 2 4" xfId="0"/>
    <cellStyle name="표준 3 4 2 4 2" xfId="0"/>
    <cellStyle name="표준 3 4 2 4 2 2" xfId="0"/>
    <cellStyle name="표준 3 4 2 4 2 2 2" xfId="0"/>
    <cellStyle name="표준 3 4 2 4 2 2 2 2" xfId="0"/>
    <cellStyle name="표준 3 4 2 4 2 2 2 3" xfId="0"/>
    <cellStyle name="표준 3 4 2 4 2 2 3" xfId="0"/>
    <cellStyle name="표준 3 4 2 4 2 2 3 2" xfId="0"/>
    <cellStyle name="표준 3 4 2 4 2 2 4" xfId="0"/>
    <cellStyle name="표준 3 4 2 4 2 2 5" xfId="0"/>
    <cellStyle name="표준 3 4 2 4 2 3" xfId="0"/>
    <cellStyle name="표준 3 4 2 4 2 3 2" xfId="0"/>
    <cellStyle name="표준 3 4 2 4 2 3 3" xfId="0"/>
    <cellStyle name="표준 3 4 2 4 2 4" xfId="0"/>
    <cellStyle name="표준 3 4 2 4 2 4 2" xfId="0"/>
    <cellStyle name="표준 3 4 2 4 2 5" xfId="0"/>
    <cellStyle name="표준 3 4 2 4 2 6" xfId="0"/>
    <cellStyle name="표준 3 4 2 4 3" xfId="0"/>
    <cellStyle name="표준 3 4 2 4 3 2" xfId="0"/>
    <cellStyle name="표준 3 4 2 4 3 2 2" xfId="0"/>
    <cellStyle name="표준 3 4 2 4 3 2 3" xfId="0"/>
    <cellStyle name="표준 3 4 2 4 3 3" xfId="0"/>
    <cellStyle name="표준 3 4 2 4 3 3 2" xfId="0"/>
    <cellStyle name="표준 3 4 2 4 3 4" xfId="0"/>
    <cellStyle name="표준 3 4 2 4 3 5" xfId="0"/>
    <cellStyle name="표준 3 4 2 4 4" xfId="0"/>
    <cellStyle name="표준 3 4 2 4 4 2" xfId="0"/>
    <cellStyle name="표준 3 4 2 4 4 3" xfId="0"/>
    <cellStyle name="표준 3 4 2 4 4 4" xfId="0"/>
    <cellStyle name="표준 3 4 2 4 5" xfId="0"/>
    <cellStyle name="표준 3 4 2 4 5 2" xfId="0"/>
    <cellStyle name="표준 3 4 2 4 5 3" xfId="0"/>
    <cellStyle name="표준 3 4 2 4 6" xfId="0"/>
    <cellStyle name="표준 3 4 2 4 7" xfId="0"/>
    <cellStyle name="표준 3 4 2 4 8" xfId="0"/>
    <cellStyle name="표준 3 4 2 4 9" xfId="0"/>
    <cellStyle name="표준 3 4 2 5" xfId="0"/>
    <cellStyle name="표준 3 4 2 5 2" xfId="0"/>
    <cellStyle name="표준 3 4 2 5 2 2" xfId="0"/>
    <cellStyle name="표준 3 4 2 5 2 2 2" xfId="0"/>
    <cellStyle name="표준 3 4 2 5 2 2 2 2" xfId="0"/>
    <cellStyle name="표준 3 4 2 5 2 2 2 3" xfId="0"/>
    <cellStyle name="표준 3 4 2 5 2 2 3" xfId="0"/>
    <cellStyle name="표준 3 4 2 5 2 2 3 2" xfId="0"/>
    <cellStyle name="표준 3 4 2 5 2 2 4" xfId="0"/>
    <cellStyle name="표준 3 4 2 5 2 2 5" xfId="0"/>
    <cellStyle name="표준 3 4 2 5 2 3" xfId="0"/>
    <cellStyle name="표준 3 4 2 5 2 3 2" xfId="0"/>
    <cellStyle name="표준 3 4 2 5 2 3 3" xfId="0"/>
    <cellStyle name="표준 3 4 2 5 2 4" xfId="0"/>
    <cellStyle name="표준 3 4 2 5 2 4 2" xfId="0"/>
    <cellStyle name="표준 3 4 2 5 2 5" xfId="0"/>
    <cellStyle name="표준 3 4 2 5 2 6" xfId="0"/>
    <cellStyle name="표준 3 4 2 5 3" xfId="0"/>
    <cellStyle name="표준 3 4 2 5 3 2" xfId="0"/>
    <cellStyle name="표준 3 4 2 5 3 2 2" xfId="0"/>
    <cellStyle name="표준 3 4 2 5 3 2 3" xfId="0"/>
    <cellStyle name="표준 3 4 2 5 3 3" xfId="0"/>
    <cellStyle name="표준 3 4 2 5 3 3 2" xfId="0"/>
    <cellStyle name="표준 3 4 2 5 3 4" xfId="0"/>
    <cellStyle name="표준 3 4 2 5 3 5" xfId="0"/>
    <cellStyle name="표준 3 4 2 5 4" xfId="0"/>
    <cellStyle name="표준 3 4 2 5 4 2" xfId="0"/>
    <cellStyle name="표준 3 4 2 5 4 3" xfId="0"/>
    <cellStyle name="표준 3 4 2 5 5" xfId="0"/>
    <cellStyle name="표준 3 4 2 5 5 2" xfId="0"/>
    <cellStyle name="표준 3 4 2 5 6" xfId="0"/>
    <cellStyle name="표준 3 4 2 5 7" xfId="0"/>
    <cellStyle name="표준 3 4 2 5 8" xfId="0"/>
    <cellStyle name="표준 3 4 2 6" xfId="0"/>
    <cellStyle name="표준 3 4 2 6 2" xfId="0"/>
    <cellStyle name="표준 3 4 2 6 2 2" xfId="0"/>
    <cellStyle name="표준 3 4 2 6 2 2 2" xfId="0"/>
    <cellStyle name="표준 3 4 2 6 2 2 3" xfId="0"/>
    <cellStyle name="표준 3 4 2 6 2 3" xfId="0"/>
    <cellStyle name="표준 3 4 2 6 2 3 2" xfId="0"/>
    <cellStyle name="표준 3 4 2 6 2 4" xfId="0"/>
    <cellStyle name="표준 3 4 2 6 2 5" xfId="0"/>
    <cellStyle name="표준 3 4 2 6 3" xfId="0"/>
    <cellStyle name="표준 3 4 2 6 3 2" xfId="0"/>
    <cellStyle name="표준 3 4 2 6 3 3" xfId="0"/>
    <cellStyle name="표준 3 4 2 6 4" xfId="0"/>
    <cellStyle name="표준 3 4 2 6 4 2" xfId="0"/>
    <cellStyle name="표준 3 4 2 6 5" xfId="0"/>
    <cellStyle name="표준 3 4 2 6 6" xfId="0"/>
    <cellStyle name="표준 3 4 2 6 7" xfId="0"/>
    <cellStyle name="표준 3 4 2 7" xfId="0"/>
    <cellStyle name="표준 3 4 2 7 2" xfId="0"/>
    <cellStyle name="표준 3 4 2 7 2 2" xfId="0"/>
    <cellStyle name="표준 3 4 2 7 2 3" xfId="0"/>
    <cellStyle name="표준 3 4 2 7 3" xfId="0"/>
    <cellStyle name="표준 3 4 2 7 3 2" xfId="0"/>
    <cellStyle name="표준 3 4 2 7 4" xfId="0"/>
    <cellStyle name="표준 3 4 2 7 5" xfId="0"/>
    <cellStyle name="표준 3 4 2 8" xfId="0"/>
    <cellStyle name="표준 3 4 2 8 2" xfId="0"/>
    <cellStyle name="표준 3 4 2 8 3" xfId="0"/>
    <cellStyle name="표준 3 4 2 8 4" xfId="0"/>
    <cellStyle name="표준 3 4 2 9" xfId="0"/>
    <cellStyle name="표준 3 4 2 9 2" xfId="0"/>
    <cellStyle name="표준 3 4 2 9 3" xfId="0"/>
    <cellStyle name="표준 3 4 3" xfId="0"/>
    <cellStyle name="표준 3 4 3 10" xfId="0"/>
    <cellStyle name="표준 3 4 3 11" xfId="0"/>
    <cellStyle name="표준 3 4 3 2" xfId="0"/>
    <cellStyle name="표준 3 4 3 2 2" xfId="0"/>
    <cellStyle name="표준 3 4 3 2 2 2" xfId="0"/>
    <cellStyle name="표준 3 4 3 2 2 2 2" xfId="0"/>
    <cellStyle name="표준 3 4 3 2 2 2 2 2" xfId="0"/>
    <cellStyle name="표준 3 4 3 2 2 2 2 2 2" xfId="0"/>
    <cellStyle name="표준 3 4 3 2 2 2 2 2 3" xfId="0"/>
    <cellStyle name="표준 3 4 3 2 2 2 2 3" xfId="0"/>
    <cellStyle name="표준 3 4 3 2 2 2 2 3 2" xfId="0"/>
    <cellStyle name="표준 3 4 3 2 2 2 2 4" xfId="0"/>
    <cellStyle name="표준 3 4 3 2 2 2 2 5" xfId="0"/>
    <cellStyle name="표준 3 4 3 2 2 2 3" xfId="0"/>
    <cellStyle name="표준 3 4 3 2 2 2 3 2" xfId="0"/>
    <cellStyle name="표준 3 4 3 2 2 2 3 3" xfId="0"/>
    <cellStyle name="표준 3 4 3 2 2 2 4" xfId="0"/>
    <cellStyle name="표준 3 4 3 2 2 2 4 2" xfId="0"/>
    <cellStyle name="표준 3 4 3 2 2 2 5" xfId="0"/>
    <cellStyle name="표준 3 4 3 2 2 2 6" xfId="0"/>
    <cellStyle name="표준 3 4 3 2 2 3" xfId="0"/>
    <cellStyle name="표준 3 4 3 2 2 3 2" xfId="0"/>
    <cellStyle name="표준 3 4 3 2 2 3 2 2" xfId="0"/>
    <cellStyle name="표준 3 4 3 2 2 3 2 3" xfId="0"/>
    <cellStyle name="표준 3 4 3 2 2 3 3" xfId="0"/>
    <cellStyle name="표준 3 4 3 2 2 3 3 2" xfId="0"/>
    <cellStyle name="표준 3 4 3 2 2 3 4" xfId="0"/>
    <cellStyle name="표준 3 4 3 2 2 3 5" xfId="0"/>
    <cellStyle name="표준 3 4 3 2 2 4" xfId="0"/>
    <cellStyle name="표준 3 4 3 2 2 4 2" xfId="0"/>
    <cellStyle name="표준 3 4 3 2 2 4 3" xfId="0"/>
    <cellStyle name="표준 3 4 3 2 2 5" xfId="0"/>
    <cellStyle name="표준 3 4 3 2 2 5 2" xfId="0"/>
    <cellStyle name="표준 3 4 3 2 2 6" xfId="0"/>
    <cellStyle name="표준 3 4 3 2 2 7" xfId="0"/>
    <cellStyle name="표준 3 4 3 2 3" xfId="0"/>
    <cellStyle name="표준 3 4 3 2 3 2" xfId="0"/>
    <cellStyle name="표준 3 4 3 2 3 2 2" xfId="0"/>
    <cellStyle name="표준 3 4 3 2 3 2 2 2" xfId="0"/>
    <cellStyle name="표준 3 4 3 2 3 2 2 3" xfId="0"/>
    <cellStyle name="표준 3 4 3 2 3 2 3" xfId="0"/>
    <cellStyle name="표준 3 4 3 2 3 2 3 2" xfId="0"/>
    <cellStyle name="표준 3 4 3 2 3 2 4" xfId="0"/>
    <cellStyle name="표준 3 4 3 2 3 2 5" xfId="0"/>
    <cellStyle name="표준 3 4 3 2 3 3" xfId="0"/>
    <cellStyle name="표준 3 4 3 2 3 3 2" xfId="0"/>
    <cellStyle name="표준 3 4 3 2 3 3 3" xfId="0"/>
    <cellStyle name="표준 3 4 3 2 3 4" xfId="0"/>
    <cellStyle name="표준 3 4 3 2 3 4 2" xfId="0"/>
    <cellStyle name="표준 3 4 3 2 3 5" xfId="0"/>
    <cellStyle name="표준 3 4 3 2 3 6" xfId="0"/>
    <cellStyle name="표준 3 4 3 2 4" xfId="0"/>
    <cellStyle name="표준 3 4 3 2 4 2" xfId="0"/>
    <cellStyle name="표준 3 4 3 2 4 2 2" xfId="0"/>
    <cellStyle name="표준 3 4 3 2 4 2 3" xfId="0"/>
    <cellStyle name="표준 3 4 3 2 4 3" xfId="0"/>
    <cellStyle name="표준 3 4 3 2 4 3 2" xfId="0"/>
    <cellStyle name="표준 3 4 3 2 4 4" xfId="0"/>
    <cellStyle name="표준 3 4 3 2 4 5" xfId="0"/>
    <cellStyle name="표준 3 4 3 2 5" xfId="0"/>
    <cellStyle name="표준 3 4 3 2 5 2" xfId="0"/>
    <cellStyle name="표준 3 4 3 2 5 3" xfId="0"/>
    <cellStyle name="표준 3 4 3 2 5 4" xfId="0"/>
    <cellStyle name="표준 3 4 3 2 6" xfId="0"/>
    <cellStyle name="표준 3 4 3 2 6 2" xfId="0"/>
    <cellStyle name="표준 3 4 3 2 6 3" xfId="0"/>
    <cellStyle name="표준 3 4 3 2 7" xfId="0"/>
    <cellStyle name="표준 3 4 3 2 8" xfId="0"/>
    <cellStyle name="표준 3 4 3 2 9" xfId="0"/>
    <cellStyle name="표준 3 4 3 3" xfId="0"/>
    <cellStyle name="표준 3 4 3 3 2" xfId="0"/>
    <cellStyle name="표준 3 4 3 3 2 2" xfId="0"/>
    <cellStyle name="표준 3 4 3 3 2 2 2" xfId="0"/>
    <cellStyle name="표준 3 4 3 3 2 2 2 2" xfId="0"/>
    <cellStyle name="표준 3 4 3 3 2 2 2 3" xfId="0"/>
    <cellStyle name="표준 3 4 3 3 2 2 3" xfId="0"/>
    <cellStyle name="표준 3 4 3 3 2 2 3 2" xfId="0"/>
    <cellStyle name="표준 3 4 3 3 2 2 4" xfId="0"/>
    <cellStyle name="표준 3 4 3 3 2 2 5" xfId="0"/>
    <cellStyle name="표준 3 4 3 3 2 3" xfId="0"/>
    <cellStyle name="표준 3 4 3 3 2 3 2" xfId="0"/>
    <cellStyle name="표준 3 4 3 3 2 3 3" xfId="0"/>
    <cellStyle name="표준 3 4 3 3 2 4" xfId="0"/>
    <cellStyle name="표준 3 4 3 3 2 4 2" xfId="0"/>
    <cellStyle name="표준 3 4 3 3 2 5" xfId="0"/>
    <cellStyle name="표준 3 4 3 3 2 6" xfId="0"/>
    <cellStyle name="표준 3 4 3 3 3" xfId="0"/>
    <cellStyle name="표준 3 4 3 3 3 2" xfId="0"/>
    <cellStyle name="표준 3 4 3 3 3 2 2" xfId="0"/>
    <cellStyle name="표준 3 4 3 3 3 2 3" xfId="0"/>
    <cellStyle name="표준 3 4 3 3 3 3" xfId="0"/>
    <cellStyle name="표준 3 4 3 3 3 3 2" xfId="0"/>
    <cellStyle name="표준 3 4 3 3 3 4" xfId="0"/>
    <cellStyle name="표준 3 4 3 3 3 5" xfId="0"/>
    <cellStyle name="표준 3 4 3 3 4" xfId="0"/>
    <cellStyle name="표준 3 4 3 3 4 2" xfId="0"/>
    <cellStyle name="표준 3 4 3 3 4 3" xfId="0"/>
    <cellStyle name="표준 3 4 3 3 5" xfId="0"/>
    <cellStyle name="표준 3 4 3 3 5 2" xfId="0"/>
    <cellStyle name="표준 3 4 3 3 6" xfId="0"/>
    <cellStyle name="표준 3 4 3 3 7" xfId="0"/>
    <cellStyle name="표준 3 4 3 4" xfId="0"/>
    <cellStyle name="표준 3 4 3 4 2" xfId="0"/>
    <cellStyle name="표준 3 4 3 4 2 2" xfId="0"/>
    <cellStyle name="표준 3 4 3 4 2 2 2" xfId="0"/>
    <cellStyle name="표준 3 4 3 4 2 2 3" xfId="0"/>
    <cellStyle name="표준 3 4 3 4 2 3" xfId="0"/>
    <cellStyle name="표준 3 4 3 4 2 3 2" xfId="0"/>
    <cellStyle name="표준 3 4 3 4 2 4" xfId="0"/>
    <cellStyle name="표준 3 4 3 4 2 5" xfId="0"/>
    <cellStyle name="표준 3 4 3 4 3" xfId="0"/>
    <cellStyle name="표준 3 4 3 4 3 2" xfId="0"/>
    <cellStyle name="표준 3 4 3 4 3 3" xfId="0"/>
    <cellStyle name="표준 3 4 3 4 4" xfId="0"/>
    <cellStyle name="표준 3 4 3 4 4 2" xfId="0"/>
    <cellStyle name="표준 3 4 3 4 5" xfId="0"/>
    <cellStyle name="표준 3 4 3 4 6" xfId="0"/>
    <cellStyle name="표준 3 4 3 4 7" xfId="0"/>
    <cellStyle name="표준 3 4 3 5" xfId="0"/>
    <cellStyle name="표준 3 4 3 5 2" xfId="0"/>
    <cellStyle name="표준 3 4 3 5 2 2" xfId="0"/>
    <cellStyle name="표준 3 4 3 5 2 3" xfId="0"/>
    <cellStyle name="표준 3 4 3 5 3" xfId="0"/>
    <cellStyle name="표준 3 4 3 5 3 2" xfId="0"/>
    <cellStyle name="표준 3 4 3 5 4" xfId="0"/>
    <cellStyle name="표준 3 4 3 5 5" xfId="0"/>
    <cellStyle name="표준 3 4 3 5 6" xfId="0"/>
    <cellStyle name="표준 3 4 3 6" xfId="0"/>
    <cellStyle name="표준 3 4 3 6 2" xfId="0"/>
    <cellStyle name="표준 3 4 3 6 3" xfId="0"/>
    <cellStyle name="표준 3 4 3 6 4" xfId="0"/>
    <cellStyle name="표준 3 4 3 6 5" xfId="0"/>
    <cellStyle name="표준 3 4 3 7" xfId="0"/>
    <cellStyle name="표준 3 4 3 7 2" xfId="0"/>
    <cellStyle name="표준 3 4 3 7 3" xfId="0"/>
    <cellStyle name="표준 3 4 3 8" xfId="0"/>
    <cellStyle name="표준 3 4 3 9" xfId="0"/>
    <cellStyle name="표준 3 4 4" xfId="0"/>
    <cellStyle name="표준 3 4 4 10" xfId="0"/>
    <cellStyle name="표준 3 4 4 2" xfId="0"/>
    <cellStyle name="표준 3 4 4 2 2" xfId="0"/>
    <cellStyle name="표준 3 4 4 2 2 2" xfId="0"/>
    <cellStyle name="표준 3 4 4 2 2 2 2" xfId="0"/>
    <cellStyle name="표준 3 4 4 2 2 2 2 2" xfId="0"/>
    <cellStyle name="표준 3 4 4 2 2 2 2 3" xfId="0"/>
    <cellStyle name="표준 3 4 4 2 2 2 3" xfId="0"/>
    <cellStyle name="표준 3 4 4 2 2 2 3 2" xfId="0"/>
    <cellStyle name="표준 3 4 4 2 2 2 4" xfId="0"/>
    <cellStyle name="표준 3 4 4 2 2 2 5" xfId="0"/>
    <cellStyle name="표준 3 4 4 2 2 3" xfId="0"/>
    <cellStyle name="표준 3 4 4 2 2 3 2" xfId="0"/>
    <cellStyle name="표준 3 4 4 2 2 3 3" xfId="0"/>
    <cellStyle name="표준 3 4 4 2 2 4" xfId="0"/>
    <cellStyle name="표준 3 4 4 2 2 4 2" xfId="0"/>
    <cellStyle name="표준 3 4 4 2 2 5" xfId="0"/>
    <cellStyle name="표준 3 4 4 2 2 6" xfId="0"/>
    <cellStyle name="표준 3 4 4 2 3" xfId="0"/>
    <cellStyle name="표준 3 4 4 2 3 2" xfId="0"/>
    <cellStyle name="표준 3 4 4 2 3 2 2" xfId="0"/>
    <cellStyle name="표준 3 4 4 2 3 2 3" xfId="0"/>
    <cellStyle name="표준 3 4 4 2 3 3" xfId="0"/>
    <cellStyle name="표준 3 4 4 2 3 3 2" xfId="0"/>
    <cellStyle name="표준 3 4 4 2 3 4" xfId="0"/>
    <cellStyle name="표준 3 4 4 2 3 5" xfId="0"/>
    <cellStyle name="표준 3 4 4 2 4" xfId="0"/>
    <cellStyle name="표준 3 4 4 2 4 2" xfId="0"/>
    <cellStyle name="표준 3 4 4 2 4 3" xfId="0"/>
    <cellStyle name="표준 3 4 4 2 5" xfId="0"/>
    <cellStyle name="표준 3 4 4 2 5 2" xfId="0"/>
    <cellStyle name="표준 3 4 4 2 6" xfId="0"/>
    <cellStyle name="표준 3 4 4 2 7" xfId="0"/>
    <cellStyle name="표준 3 4 4 3" xfId="0"/>
    <cellStyle name="표준 3 4 4 3 2" xfId="0"/>
    <cellStyle name="표준 3 4 4 3 2 2" xfId="0"/>
    <cellStyle name="표준 3 4 4 3 2 2 2" xfId="0"/>
    <cellStyle name="표준 3 4 4 3 2 2 3" xfId="0"/>
    <cellStyle name="표준 3 4 4 3 2 3" xfId="0"/>
    <cellStyle name="표준 3 4 4 3 2 3 2" xfId="0"/>
    <cellStyle name="표준 3 4 4 3 2 4" xfId="0"/>
    <cellStyle name="표준 3 4 4 3 2 5" xfId="0"/>
    <cellStyle name="표준 3 4 4 3 3" xfId="0"/>
    <cellStyle name="표준 3 4 4 3 3 2" xfId="0"/>
    <cellStyle name="표준 3 4 4 3 3 3" xfId="0"/>
    <cellStyle name="표준 3 4 4 3 4" xfId="0"/>
    <cellStyle name="표준 3 4 4 3 4 2" xfId="0"/>
    <cellStyle name="표준 3 4 4 3 5" xfId="0"/>
    <cellStyle name="표준 3 4 4 3 6" xfId="0"/>
    <cellStyle name="표준 3 4 4 3 7" xfId="0"/>
    <cellStyle name="표준 3 4 4 4" xfId="0"/>
    <cellStyle name="표준 3 4 4 4 2" xfId="0"/>
    <cellStyle name="표준 3 4 4 4 2 2" xfId="0"/>
    <cellStyle name="표준 3 4 4 4 2 3" xfId="0"/>
    <cellStyle name="표준 3 4 4 4 3" xfId="0"/>
    <cellStyle name="표준 3 4 4 4 3 2" xfId="0"/>
    <cellStyle name="표준 3 4 4 4 4" xfId="0"/>
    <cellStyle name="표준 3 4 4 4 5" xfId="0"/>
    <cellStyle name="표준 3 4 4 4 6" xfId="0"/>
    <cellStyle name="표준 3 4 4 5" xfId="0"/>
    <cellStyle name="표준 3 4 4 5 2" xfId="0"/>
    <cellStyle name="표준 3 4 4 5 3" xfId="0"/>
    <cellStyle name="표준 3 4 4 5 4" xfId="0"/>
    <cellStyle name="표준 3 4 4 5 5" xfId="0"/>
    <cellStyle name="표준 3 4 4 6" xfId="0"/>
    <cellStyle name="표준 3 4 4 6 2" xfId="0"/>
    <cellStyle name="표준 3 4 4 6 3" xfId="0"/>
    <cellStyle name="표준 3 4 4 6 4" xfId="0"/>
    <cellStyle name="표준 3 4 4 7" xfId="0"/>
    <cellStyle name="표준 3 4 4 8" xfId="0"/>
    <cellStyle name="표준 3 4 4 9" xfId="0"/>
    <cellStyle name="표준 3 4 5" xfId="0"/>
    <cellStyle name="표준 3 4 5 2" xfId="0"/>
    <cellStyle name="표준 3 4 5 2 2" xfId="0"/>
    <cellStyle name="표준 3 4 5 2 2 2" xfId="0"/>
    <cellStyle name="표준 3 4 5 2 2 2 2" xfId="0"/>
    <cellStyle name="표준 3 4 5 2 2 2 3" xfId="0"/>
    <cellStyle name="표준 3 4 5 2 2 3" xfId="0"/>
    <cellStyle name="표준 3 4 5 2 2 3 2" xfId="0"/>
    <cellStyle name="표준 3 4 5 2 2 4" xfId="0"/>
    <cellStyle name="표준 3 4 5 2 2 5" xfId="0"/>
    <cellStyle name="표준 3 4 5 2 3" xfId="0"/>
    <cellStyle name="표준 3 4 5 2 3 2" xfId="0"/>
    <cellStyle name="표준 3 4 5 2 3 3" xfId="0"/>
    <cellStyle name="표준 3 4 5 2 4" xfId="0"/>
    <cellStyle name="표준 3 4 5 2 4 2" xfId="0"/>
    <cellStyle name="표준 3 4 5 2 5" xfId="0"/>
    <cellStyle name="표준 3 4 5 2 6" xfId="0"/>
    <cellStyle name="표준 3 4 5 3" xfId="0"/>
    <cellStyle name="표준 3 4 5 3 2" xfId="0"/>
    <cellStyle name="표준 3 4 5 3 2 2" xfId="0"/>
    <cellStyle name="표준 3 4 5 3 2 3" xfId="0"/>
    <cellStyle name="표준 3 4 5 3 3" xfId="0"/>
    <cellStyle name="표준 3 4 5 3 3 2" xfId="0"/>
    <cellStyle name="표준 3 4 5 3 4" xfId="0"/>
    <cellStyle name="표준 3 4 5 3 5" xfId="0"/>
    <cellStyle name="표준 3 4 5 3 6" xfId="0"/>
    <cellStyle name="표준 3 4 5 4" xfId="0"/>
    <cellStyle name="표준 3 4 5 4 2" xfId="0"/>
    <cellStyle name="표준 3 4 5 4 3" xfId="0"/>
    <cellStyle name="표준 3 4 5 4 4" xfId="0"/>
    <cellStyle name="표준 3 4 5 4 5" xfId="0"/>
    <cellStyle name="표준 3 4 5 5" xfId="0"/>
    <cellStyle name="표준 3 4 5 5 2" xfId="0"/>
    <cellStyle name="표준 3 4 5 5 3" xfId="0"/>
    <cellStyle name="표준 3 4 5 5 4" xfId="0"/>
    <cellStyle name="표준 3 4 5 6" xfId="0"/>
    <cellStyle name="표준 3 4 5 6 2" xfId="0"/>
    <cellStyle name="표준 3 4 5 7" xfId="0"/>
    <cellStyle name="표준 3 4 5 8" xfId="0"/>
    <cellStyle name="표준 3 4 6" xfId="0"/>
    <cellStyle name="표준 3 4 6 2" xfId="0"/>
    <cellStyle name="표준 3 4 6 2 2" xfId="0"/>
    <cellStyle name="표준 3 4 6 2 2 2" xfId="0"/>
    <cellStyle name="표준 3 4 6 2 2 2 2" xfId="0"/>
    <cellStyle name="표준 3 4 6 2 2 2 3" xfId="0"/>
    <cellStyle name="표준 3 4 6 2 2 3" xfId="0"/>
    <cellStyle name="표준 3 4 6 2 2 3 2" xfId="0"/>
    <cellStyle name="표준 3 4 6 2 2 4" xfId="0"/>
    <cellStyle name="표준 3 4 6 2 2 5" xfId="0"/>
    <cellStyle name="표준 3 4 6 2 3" xfId="0"/>
    <cellStyle name="표준 3 4 6 2 3 2" xfId="0"/>
    <cellStyle name="표준 3 4 6 2 3 3" xfId="0"/>
    <cellStyle name="표준 3 4 6 2 4" xfId="0"/>
    <cellStyle name="표준 3 4 6 2 4 2" xfId="0"/>
    <cellStyle name="표준 3 4 6 2 5" xfId="0"/>
    <cellStyle name="표준 3 4 6 2 6" xfId="0"/>
    <cellStyle name="표준 3 4 6 3" xfId="0"/>
    <cellStyle name="표준 3 4 6 3 2" xfId="0"/>
    <cellStyle name="표준 3 4 6 3 2 2" xfId="0"/>
    <cellStyle name="표준 3 4 6 3 2 3" xfId="0"/>
    <cellStyle name="표준 3 4 6 3 3" xfId="0"/>
    <cellStyle name="표준 3 4 6 3 3 2" xfId="0"/>
    <cellStyle name="표준 3 4 6 3 4" xfId="0"/>
    <cellStyle name="표준 3 4 6 3 5" xfId="0"/>
    <cellStyle name="표준 3 4 6 4" xfId="0"/>
    <cellStyle name="표준 3 4 6 4 2" xfId="0"/>
    <cellStyle name="표준 3 4 6 4 3" xfId="0"/>
    <cellStyle name="표준 3 4 6 5" xfId="0"/>
    <cellStyle name="표준 3 4 6 5 2" xfId="0"/>
    <cellStyle name="표준 3 4 6 6" xfId="0"/>
    <cellStyle name="표준 3 4 6 7" xfId="0"/>
    <cellStyle name="표준 3 4 7" xfId="0"/>
    <cellStyle name="표준 3 4 7 2" xfId="0"/>
    <cellStyle name="표준 3 4 7 2 2" xfId="0"/>
    <cellStyle name="표준 3 4 7 2 2 2" xfId="0"/>
    <cellStyle name="표준 3 4 7 2 2 3" xfId="0"/>
    <cellStyle name="표준 3 4 7 2 3" xfId="0"/>
    <cellStyle name="표준 3 4 7 2 3 2" xfId="0"/>
    <cellStyle name="표준 3 4 7 2 4" xfId="0"/>
    <cellStyle name="표준 3 4 7 2 5" xfId="0"/>
    <cellStyle name="표준 3 4 7 3" xfId="0"/>
    <cellStyle name="표준 3 4 7 3 2" xfId="0"/>
    <cellStyle name="표준 3 4 7 3 3" xfId="0"/>
    <cellStyle name="표준 3 4 7 4" xfId="0"/>
    <cellStyle name="표준 3 4 7 4 2" xfId="0"/>
    <cellStyle name="표준 3 4 7 5" xfId="0"/>
    <cellStyle name="표준 3 4 7 6" xfId="0"/>
    <cellStyle name="표준 3 4 8" xfId="0"/>
    <cellStyle name="표준 3 4 8 2" xfId="0"/>
    <cellStyle name="표준 3 4 8 2 2" xfId="0"/>
    <cellStyle name="표준 3 4 8 2 3" xfId="0"/>
    <cellStyle name="표준 3 4 8 3" xfId="0"/>
    <cellStyle name="표준 3 4 8 3 2" xfId="0"/>
    <cellStyle name="표준 3 4 8 4" xfId="0"/>
    <cellStyle name="표준 3 4 8 5" xfId="0"/>
    <cellStyle name="표준 3 4 8 6" xfId="0"/>
    <cellStyle name="표준 3 4 9" xfId="0"/>
    <cellStyle name="표준 3 4 9 2" xfId="0"/>
    <cellStyle name="표준 3 4 9 3" xfId="0"/>
    <cellStyle name="표준 3 4 9 4" xfId="0"/>
    <cellStyle name="표준 3 4 9 5" xfId="0"/>
    <cellStyle name="표준 3 4_Sheet2" xfId="0"/>
    <cellStyle name="표준 3 5" xfId="0"/>
    <cellStyle name="표준 3 5 10" xfId="0"/>
    <cellStyle name="표준 3 5 10 2" xfId="0"/>
    <cellStyle name="표준 3 5 11" xfId="0"/>
    <cellStyle name="표준 3 5 11 2" xfId="0"/>
    <cellStyle name="표준 3 5 12" xfId="0"/>
    <cellStyle name="표준 3 5 13" xfId="0"/>
    <cellStyle name="표준 3 5 2" xfId="0"/>
    <cellStyle name="표준 3 5 2 10" xfId="0"/>
    <cellStyle name="표준 3 5 2 11" xfId="0"/>
    <cellStyle name="표준 3 5 2 2" xfId="0"/>
    <cellStyle name="표준 3 5 2 2 2" xfId="0"/>
    <cellStyle name="표준 3 5 2 2 2 2" xfId="0"/>
    <cellStyle name="표준 3 5 2 2 2 2 2" xfId="0"/>
    <cellStyle name="표준 3 5 2 2 2 2 2 2" xfId="0"/>
    <cellStyle name="표준 3 5 2 2 2 2 2 2 2" xfId="0"/>
    <cellStyle name="표준 3 5 2 2 2 2 2 2 3" xfId="0"/>
    <cellStyle name="표준 3 5 2 2 2 2 2 3" xfId="0"/>
    <cellStyle name="표준 3 5 2 2 2 2 2 3 2" xfId="0"/>
    <cellStyle name="표준 3 5 2 2 2 2 2 4" xfId="0"/>
    <cellStyle name="표준 3 5 2 2 2 2 2 5" xfId="0"/>
    <cellStyle name="표준 3 5 2 2 2 2 3" xfId="0"/>
    <cellStyle name="표준 3 5 2 2 2 2 3 2" xfId="0"/>
    <cellStyle name="표준 3 5 2 2 2 2 3 3" xfId="0"/>
    <cellStyle name="표준 3 5 2 2 2 2 4" xfId="0"/>
    <cellStyle name="표준 3 5 2 2 2 2 4 2" xfId="0"/>
    <cellStyle name="표준 3 5 2 2 2 2 5" xfId="0"/>
    <cellStyle name="표준 3 5 2 2 2 2 6" xfId="0"/>
    <cellStyle name="표준 3 5 2 2 2 3" xfId="0"/>
    <cellStyle name="표준 3 5 2 2 2 3 2" xfId="0"/>
    <cellStyle name="표준 3 5 2 2 2 3 2 2" xfId="0"/>
    <cellStyle name="표준 3 5 2 2 2 3 2 3" xfId="0"/>
    <cellStyle name="표준 3 5 2 2 2 3 3" xfId="0"/>
    <cellStyle name="표준 3 5 2 2 2 3 3 2" xfId="0"/>
    <cellStyle name="표준 3 5 2 2 2 3 4" xfId="0"/>
    <cellStyle name="표준 3 5 2 2 2 3 5" xfId="0"/>
    <cellStyle name="표준 3 5 2 2 2 4" xfId="0"/>
    <cellStyle name="표준 3 5 2 2 2 4 2" xfId="0"/>
    <cellStyle name="표준 3 5 2 2 2 4 3" xfId="0"/>
    <cellStyle name="표준 3 5 2 2 2 5" xfId="0"/>
    <cellStyle name="표준 3 5 2 2 2 5 2" xfId="0"/>
    <cellStyle name="표준 3 5 2 2 2 6" xfId="0"/>
    <cellStyle name="표준 3 5 2 2 2 7" xfId="0"/>
    <cellStyle name="표준 3 5 2 2 3" xfId="0"/>
    <cellStyle name="표준 3 5 2 2 3 2" xfId="0"/>
    <cellStyle name="표준 3 5 2 2 3 2 2" xfId="0"/>
    <cellStyle name="표준 3 5 2 2 3 2 2 2" xfId="0"/>
    <cellStyle name="표준 3 5 2 2 3 2 2 3" xfId="0"/>
    <cellStyle name="표준 3 5 2 2 3 2 3" xfId="0"/>
    <cellStyle name="표준 3 5 2 2 3 2 3 2" xfId="0"/>
    <cellStyle name="표준 3 5 2 2 3 2 4" xfId="0"/>
    <cellStyle name="표준 3 5 2 2 3 2 5" xfId="0"/>
    <cellStyle name="표준 3 5 2 2 3 3" xfId="0"/>
    <cellStyle name="표준 3 5 2 2 3 3 2" xfId="0"/>
    <cellStyle name="표준 3 5 2 2 3 3 3" xfId="0"/>
    <cellStyle name="표준 3 5 2 2 3 4" xfId="0"/>
    <cellStyle name="표준 3 5 2 2 3 4 2" xfId="0"/>
    <cellStyle name="표준 3 5 2 2 3 5" xfId="0"/>
    <cellStyle name="표준 3 5 2 2 3 6" xfId="0"/>
    <cellStyle name="표준 3 5 2 2 4" xfId="0"/>
    <cellStyle name="표준 3 5 2 2 4 2" xfId="0"/>
    <cellStyle name="표준 3 5 2 2 4 2 2" xfId="0"/>
    <cellStyle name="표준 3 5 2 2 4 2 3" xfId="0"/>
    <cellStyle name="표준 3 5 2 2 4 3" xfId="0"/>
    <cellStyle name="표준 3 5 2 2 4 3 2" xfId="0"/>
    <cellStyle name="표준 3 5 2 2 4 4" xfId="0"/>
    <cellStyle name="표준 3 5 2 2 4 5" xfId="0"/>
    <cellStyle name="표준 3 5 2 2 5" xfId="0"/>
    <cellStyle name="표준 3 5 2 2 5 2" xfId="0"/>
    <cellStyle name="표준 3 5 2 2 5 3" xfId="0"/>
    <cellStyle name="표준 3 5 2 2 5 4" xfId="0"/>
    <cellStyle name="표준 3 5 2 2 6" xfId="0"/>
    <cellStyle name="표준 3 5 2 2 6 2" xfId="0"/>
    <cellStyle name="표준 3 5 2 2 6 3" xfId="0"/>
    <cellStyle name="표준 3 5 2 2 7" xfId="0"/>
    <cellStyle name="표준 3 5 2 2 8" xfId="0"/>
    <cellStyle name="표준 3 5 2 2 9" xfId="0"/>
    <cellStyle name="표준 3 5 2 3" xfId="0"/>
    <cellStyle name="표준 3 5 2 3 2" xfId="0"/>
    <cellStyle name="표준 3 5 2 3 2 2" xfId="0"/>
    <cellStyle name="표준 3 5 2 3 2 2 2" xfId="0"/>
    <cellStyle name="표준 3 5 2 3 2 2 2 2" xfId="0"/>
    <cellStyle name="표준 3 5 2 3 2 2 2 3" xfId="0"/>
    <cellStyle name="표준 3 5 2 3 2 2 3" xfId="0"/>
    <cellStyle name="표준 3 5 2 3 2 2 3 2" xfId="0"/>
    <cellStyle name="표준 3 5 2 3 2 2 4" xfId="0"/>
    <cellStyle name="표준 3 5 2 3 2 2 5" xfId="0"/>
    <cellStyle name="표준 3 5 2 3 2 3" xfId="0"/>
    <cellStyle name="표준 3 5 2 3 2 3 2" xfId="0"/>
    <cellStyle name="표준 3 5 2 3 2 3 3" xfId="0"/>
    <cellStyle name="표준 3 5 2 3 2 4" xfId="0"/>
    <cellStyle name="표준 3 5 2 3 2 4 2" xfId="0"/>
    <cellStyle name="표준 3 5 2 3 2 5" xfId="0"/>
    <cellStyle name="표준 3 5 2 3 2 6" xfId="0"/>
    <cellStyle name="표준 3 5 2 3 3" xfId="0"/>
    <cellStyle name="표준 3 5 2 3 3 2" xfId="0"/>
    <cellStyle name="표준 3 5 2 3 3 2 2" xfId="0"/>
    <cellStyle name="표준 3 5 2 3 3 2 3" xfId="0"/>
    <cellStyle name="표준 3 5 2 3 3 3" xfId="0"/>
    <cellStyle name="표준 3 5 2 3 3 3 2" xfId="0"/>
    <cellStyle name="표준 3 5 2 3 3 4" xfId="0"/>
    <cellStyle name="표준 3 5 2 3 3 5" xfId="0"/>
    <cellStyle name="표준 3 5 2 3 4" xfId="0"/>
    <cellStyle name="표준 3 5 2 3 4 2" xfId="0"/>
    <cellStyle name="표준 3 5 2 3 4 3" xfId="0"/>
    <cellStyle name="표준 3 5 2 3 5" xfId="0"/>
    <cellStyle name="표준 3 5 2 3 5 2" xfId="0"/>
    <cellStyle name="표준 3 5 2 3 6" xfId="0"/>
    <cellStyle name="표준 3 5 2 3 7" xfId="0"/>
    <cellStyle name="표준 3 5 2 4" xfId="0"/>
    <cellStyle name="표준 3 5 2 4 2" xfId="0"/>
    <cellStyle name="표준 3 5 2 4 2 2" xfId="0"/>
    <cellStyle name="표준 3 5 2 4 2 2 2" xfId="0"/>
    <cellStyle name="표준 3 5 2 4 2 2 3" xfId="0"/>
    <cellStyle name="표준 3 5 2 4 2 3" xfId="0"/>
    <cellStyle name="표준 3 5 2 4 2 3 2" xfId="0"/>
    <cellStyle name="표준 3 5 2 4 2 4" xfId="0"/>
    <cellStyle name="표준 3 5 2 4 2 5" xfId="0"/>
    <cellStyle name="표준 3 5 2 4 3" xfId="0"/>
    <cellStyle name="표준 3 5 2 4 3 2" xfId="0"/>
    <cellStyle name="표준 3 5 2 4 3 3" xfId="0"/>
    <cellStyle name="표준 3 5 2 4 4" xfId="0"/>
    <cellStyle name="표준 3 5 2 4 4 2" xfId="0"/>
    <cellStyle name="표준 3 5 2 4 5" xfId="0"/>
    <cellStyle name="표준 3 5 2 4 6" xfId="0"/>
    <cellStyle name="표준 3 5 2 4 7" xfId="0"/>
    <cellStyle name="표준 3 5 2 5" xfId="0"/>
    <cellStyle name="표준 3 5 2 5 2" xfId="0"/>
    <cellStyle name="표준 3 5 2 5 2 2" xfId="0"/>
    <cellStyle name="표준 3 5 2 5 2 3" xfId="0"/>
    <cellStyle name="표준 3 5 2 5 3" xfId="0"/>
    <cellStyle name="표준 3 5 2 5 3 2" xfId="0"/>
    <cellStyle name="표준 3 5 2 5 4" xfId="0"/>
    <cellStyle name="표준 3 5 2 5 5" xfId="0"/>
    <cellStyle name="표준 3 5 2 5 6" xfId="0"/>
    <cellStyle name="표준 3 5 2 6" xfId="0"/>
    <cellStyle name="표준 3 5 2 6 2" xfId="0"/>
    <cellStyle name="표준 3 5 2 6 3" xfId="0"/>
    <cellStyle name="표준 3 5 2 6 4" xfId="0"/>
    <cellStyle name="표준 3 5 2 6 5" xfId="0"/>
    <cellStyle name="표준 3 5 2 7" xfId="0"/>
    <cellStyle name="표준 3 5 2 7 2" xfId="0"/>
    <cellStyle name="표준 3 5 2 7 3" xfId="0"/>
    <cellStyle name="표준 3 5 2 8" xfId="0"/>
    <cellStyle name="표준 3 5 2 9" xfId="0"/>
    <cellStyle name="표준 3 5 3" xfId="0"/>
    <cellStyle name="표준 3 5 3 10" xfId="0"/>
    <cellStyle name="표준 3 5 3 2" xfId="0"/>
    <cellStyle name="표준 3 5 3 2 2" xfId="0"/>
    <cellStyle name="표준 3 5 3 2 2 2" xfId="0"/>
    <cellStyle name="표준 3 5 3 2 2 2 2" xfId="0"/>
    <cellStyle name="표준 3 5 3 2 2 2 2 2" xfId="0"/>
    <cellStyle name="표준 3 5 3 2 2 2 2 3" xfId="0"/>
    <cellStyle name="표준 3 5 3 2 2 2 3" xfId="0"/>
    <cellStyle name="표준 3 5 3 2 2 2 3 2" xfId="0"/>
    <cellStyle name="표준 3 5 3 2 2 2 4" xfId="0"/>
    <cellStyle name="표준 3 5 3 2 2 2 5" xfId="0"/>
    <cellStyle name="표준 3 5 3 2 2 3" xfId="0"/>
    <cellStyle name="표준 3 5 3 2 2 3 2" xfId="0"/>
    <cellStyle name="표준 3 5 3 2 2 3 3" xfId="0"/>
    <cellStyle name="표준 3 5 3 2 2 4" xfId="0"/>
    <cellStyle name="표준 3 5 3 2 2 4 2" xfId="0"/>
    <cellStyle name="표준 3 5 3 2 2 5" xfId="0"/>
    <cellStyle name="표준 3 5 3 2 2 6" xfId="0"/>
    <cellStyle name="표준 3 5 3 2 3" xfId="0"/>
    <cellStyle name="표준 3 5 3 2 3 2" xfId="0"/>
    <cellStyle name="표준 3 5 3 2 3 2 2" xfId="0"/>
    <cellStyle name="표준 3 5 3 2 3 2 3" xfId="0"/>
    <cellStyle name="표준 3 5 3 2 3 3" xfId="0"/>
    <cellStyle name="표준 3 5 3 2 3 3 2" xfId="0"/>
    <cellStyle name="표준 3 5 3 2 3 4" xfId="0"/>
    <cellStyle name="표준 3 5 3 2 3 5" xfId="0"/>
    <cellStyle name="표준 3 5 3 2 4" xfId="0"/>
    <cellStyle name="표준 3 5 3 2 4 2" xfId="0"/>
    <cellStyle name="표준 3 5 3 2 4 3" xfId="0"/>
    <cellStyle name="표준 3 5 3 2 5" xfId="0"/>
    <cellStyle name="표준 3 5 3 2 5 2" xfId="0"/>
    <cellStyle name="표준 3 5 3 2 6" xfId="0"/>
    <cellStyle name="표준 3 5 3 2 7" xfId="0"/>
    <cellStyle name="표준 3 5 3 3" xfId="0"/>
    <cellStyle name="표준 3 5 3 3 2" xfId="0"/>
    <cellStyle name="표준 3 5 3 3 2 2" xfId="0"/>
    <cellStyle name="표준 3 5 3 3 2 2 2" xfId="0"/>
    <cellStyle name="표준 3 5 3 3 2 2 3" xfId="0"/>
    <cellStyle name="표준 3 5 3 3 2 3" xfId="0"/>
    <cellStyle name="표준 3 5 3 3 2 3 2" xfId="0"/>
    <cellStyle name="표준 3 5 3 3 2 4" xfId="0"/>
    <cellStyle name="표준 3 5 3 3 2 5" xfId="0"/>
    <cellStyle name="표준 3 5 3 3 3" xfId="0"/>
    <cellStyle name="표준 3 5 3 3 3 2" xfId="0"/>
    <cellStyle name="표준 3 5 3 3 3 3" xfId="0"/>
    <cellStyle name="표준 3 5 3 3 4" xfId="0"/>
    <cellStyle name="표준 3 5 3 3 4 2" xfId="0"/>
    <cellStyle name="표준 3 5 3 3 5" xfId="0"/>
    <cellStyle name="표준 3 5 3 3 6" xfId="0"/>
    <cellStyle name="표준 3 5 3 4" xfId="0"/>
    <cellStyle name="표준 3 5 3 4 2" xfId="0"/>
    <cellStyle name="표준 3 5 3 4 2 2" xfId="0"/>
    <cellStyle name="표준 3 5 3 4 2 3" xfId="0"/>
    <cellStyle name="표준 3 5 3 4 3" xfId="0"/>
    <cellStyle name="표준 3 5 3 4 3 2" xfId="0"/>
    <cellStyle name="표준 3 5 3 4 4" xfId="0"/>
    <cellStyle name="표준 3 5 3 4 5" xfId="0"/>
    <cellStyle name="표준 3 5 3 4 6" xfId="0"/>
    <cellStyle name="표준 3 5 3 5" xfId="0"/>
    <cellStyle name="표준 3 5 3 5 2" xfId="0"/>
    <cellStyle name="표준 3 5 3 5 3" xfId="0"/>
    <cellStyle name="표준 3 5 3 5 4" xfId="0"/>
    <cellStyle name="표준 3 5 3 5 5" xfId="0"/>
    <cellStyle name="표준 3 5 3 6" xfId="0"/>
    <cellStyle name="표준 3 5 3 6 2" xfId="0"/>
    <cellStyle name="표준 3 5 3 6 3" xfId="0"/>
    <cellStyle name="표준 3 5 3 6 4" xfId="0"/>
    <cellStyle name="표준 3 5 3 7" xfId="0"/>
    <cellStyle name="표준 3 5 3 8" xfId="0"/>
    <cellStyle name="표준 3 5 3 9" xfId="0"/>
    <cellStyle name="표준 3 5 4" xfId="0"/>
    <cellStyle name="표준 3 5 4 2" xfId="0"/>
    <cellStyle name="표준 3 5 4 2 2" xfId="0"/>
    <cellStyle name="표준 3 5 4 2 2 2" xfId="0"/>
    <cellStyle name="표준 3 5 4 2 2 2 2" xfId="0"/>
    <cellStyle name="표준 3 5 4 2 2 2 3" xfId="0"/>
    <cellStyle name="표준 3 5 4 2 2 3" xfId="0"/>
    <cellStyle name="표준 3 5 4 2 2 3 2" xfId="0"/>
    <cellStyle name="표준 3 5 4 2 2 4" xfId="0"/>
    <cellStyle name="표준 3 5 4 2 2 5" xfId="0"/>
    <cellStyle name="표준 3 5 4 2 3" xfId="0"/>
    <cellStyle name="표준 3 5 4 2 3 2" xfId="0"/>
    <cellStyle name="표준 3 5 4 2 3 3" xfId="0"/>
    <cellStyle name="표준 3 5 4 2 4" xfId="0"/>
    <cellStyle name="표준 3 5 4 2 4 2" xfId="0"/>
    <cellStyle name="표준 3 5 4 2 5" xfId="0"/>
    <cellStyle name="표준 3 5 4 2 6" xfId="0"/>
    <cellStyle name="표준 3 5 4 3" xfId="0"/>
    <cellStyle name="표준 3 5 4 3 2" xfId="0"/>
    <cellStyle name="표준 3 5 4 3 2 2" xfId="0"/>
    <cellStyle name="표준 3 5 4 3 2 3" xfId="0"/>
    <cellStyle name="표준 3 5 4 3 3" xfId="0"/>
    <cellStyle name="표준 3 5 4 3 3 2" xfId="0"/>
    <cellStyle name="표준 3 5 4 3 4" xfId="0"/>
    <cellStyle name="표준 3 5 4 3 5" xfId="0"/>
    <cellStyle name="표준 3 5 4 3 6" xfId="0"/>
    <cellStyle name="표준 3 5 4 4" xfId="0"/>
    <cellStyle name="표준 3 5 4 4 2" xfId="0"/>
    <cellStyle name="표준 3 5 4 4 3" xfId="0"/>
    <cellStyle name="표준 3 5 4 4 4" xfId="0"/>
    <cellStyle name="표준 3 5 4 4 5" xfId="0"/>
    <cellStyle name="표준 3 5 4 5" xfId="0"/>
    <cellStyle name="표준 3 5 4 5 2" xfId="0"/>
    <cellStyle name="표준 3 5 4 5 3" xfId="0"/>
    <cellStyle name="표준 3 5 4 5 4" xfId="0"/>
    <cellStyle name="표준 3 5 4 6" xfId="0"/>
    <cellStyle name="표준 3 5 4 6 2" xfId="0"/>
    <cellStyle name="표준 3 5 4 7" xfId="0"/>
    <cellStyle name="표준 3 5 4 8" xfId="0"/>
    <cellStyle name="표준 3 5 4 9" xfId="0"/>
    <cellStyle name="표준 3 5 5" xfId="0"/>
    <cellStyle name="표준 3 5 5 2" xfId="0"/>
    <cellStyle name="표준 3 5 5 2 2" xfId="0"/>
    <cellStyle name="표준 3 5 5 2 2 2" xfId="0"/>
    <cellStyle name="표준 3 5 5 2 2 2 2" xfId="0"/>
    <cellStyle name="표준 3 5 5 2 2 2 3" xfId="0"/>
    <cellStyle name="표준 3 5 5 2 2 3" xfId="0"/>
    <cellStyle name="표준 3 5 5 2 2 3 2" xfId="0"/>
    <cellStyle name="표준 3 5 5 2 2 4" xfId="0"/>
    <cellStyle name="표준 3 5 5 2 2 5" xfId="0"/>
    <cellStyle name="표준 3 5 5 2 3" xfId="0"/>
    <cellStyle name="표준 3 5 5 2 3 2" xfId="0"/>
    <cellStyle name="표준 3 5 5 2 3 3" xfId="0"/>
    <cellStyle name="표준 3 5 5 2 4" xfId="0"/>
    <cellStyle name="표준 3 5 5 2 4 2" xfId="0"/>
    <cellStyle name="표준 3 5 5 2 5" xfId="0"/>
    <cellStyle name="표준 3 5 5 2 6" xfId="0"/>
    <cellStyle name="표준 3 5 5 3" xfId="0"/>
    <cellStyle name="표준 3 5 5 3 2" xfId="0"/>
    <cellStyle name="표준 3 5 5 3 2 2" xfId="0"/>
    <cellStyle name="표준 3 5 5 3 2 3" xfId="0"/>
    <cellStyle name="표준 3 5 5 3 3" xfId="0"/>
    <cellStyle name="표준 3 5 5 3 3 2" xfId="0"/>
    <cellStyle name="표준 3 5 5 3 4" xfId="0"/>
    <cellStyle name="표준 3 5 5 3 5" xfId="0"/>
    <cellStyle name="표준 3 5 5 3 6" xfId="0"/>
    <cellStyle name="표준 3 5 5 4" xfId="0"/>
    <cellStyle name="표준 3 5 5 4 2" xfId="0"/>
    <cellStyle name="표준 3 5 5 4 3" xfId="0"/>
    <cellStyle name="표준 3 5 5 4 4" xfId="0"/>
    <cellStyle name="표준 3 5 5 5" xfId="0"/>
    <cellStyle name="표준 3 5 5 5 2" xfId="0"/>
    <cellStyle name="표준 3 5 5 5 3" xfId="0"/>
    <cellStyle name="표준 3 5 5 6" xfId="0"/>
    <cellStyle name="표준 3 5 5 6 2" xfId="0"/>
    <cellStyle name="표준 3 5 5 7" xfId="0"/>
    <cellStyle name="표준 3 5 5 8" xfId="0"/>
    <cellStyle name="표준 3 5 6" xfId="0"/>
    <cellStyle name="표준 3 5 6 2" xfId="0"/>
    <cellStyle name="표준 3 5 6 2 2" xfId="0"/>
    <cellStyle name="표준 3 5 6 2 2 2" xfId="0"/>
    <cellStyle name="표준 3 5 6 2 2 3" xfId="0"/>
    <cellStyle name="표준 3 5 6 2 3" xfId="0"/>
    <cellStyle name="표준 3 5 6 2 3 2" xfId="0"/>
    <cellStyle name="표준 3 5 6 2 4" xfId="0"/>
    <cellStyle name="표준 3 5 6 2 5" xfId="0"/>
    <cellStyle name="표준 3 5 6 3" xfId="0"/>
    <cellStyle name="표준 3 5 6 3 2" xfId="0"/>
    <cellStyle name="표준 3 5 6 3 3" xfId="0"/>
    <cellStyle name="표준 3 5 6 4" xfId="0"/>
    <cellStyle name="표준 3 5 6 4 2" xfId="0"/>
    <cellStyle name="표준 3 5 6 5" xfId="0"/>
    <cellStyle name="표준 3 5 6 6" xfId="0"/>
    <cellStyle name="표준 3 5 7" xfId="0"/>
    <cellStyle name="표준 3 5 7 2" xfId="0"/>
    <cellStyle name="표준 3 5 7 2 2" xfId="0"/>
    <cellStyle name="표준 3 5 7 2 3" xfId="0"/>
    <cellStyle name="표준 3 5 7 3" xfId="0"/>
    <cellStyle name="표준 3 5 7 3 2" xfId="0"/>
    <cellStyle name="표준 3 5 7 4" xfId="0"/>
    <cellStyle name="표준 3 5 7 5" xfId="0"/>
    <cellStyle name="표준 3 5 8" xfId="0"/>
    <cellStyle name="표준 3 5 8 2" xfId="0"/>
    <cellStyle name="표준 3 5 8 3" xfId="0"/>
    <cellStyle name="표준 3 5 8 4" xfId="0"/>
    <cellStyle name="표준 3 5 8 5" xfId="0"/>
    <cellStyle name="표준 3 5 9" xfId="0"/>
    <cellStyle name="표준 3 5 9 2" xfId="0"/>
    <cellStyle name="표준 3 5 9 3" xfId="0"/>
    <cellStyle name="표준 3 5 9 4" xfId="0"/>
    <cellStyle name="표준 3 5_Sheet2" xfId="0"/>
    <cellStyle name="표준 3 6" xfId="0"/>
    <cellStyle name="표준 3 6 10" xfId="0"/>
    <cellStyle name="표준 3 6 10 2" xfId="0"/>
    <cellStyle name="표준 3 6 11" xfId="0"/>
    <cellStyle name="표준 3 6 11 2" xfId="0"/>
    <cellStyle name="표준 3 6 12" xfId="0"/>
    <cellStyle name="표준 3 6 2" xfId="0"/>
    <cellStyle name="표준 3 6 2 10" xfId="0"/>
    <cellStyle name="표준 3 6 2 11" xfId="0"/>
    <cellStyle name="표준 3 6 2 2" xfId="0"/>
    <cellStyle name="표준 3 6 2 2 2" xfId="0"/>
    <cellStyle name="표준 3 6 2 2 2 2" xfId="0"/>
    <cellStyle name="표준 3 6 2 2 2 2 2" xfId="0"/>
    <cellStyle name="표준 3 6 2 2 2 2 2 2" xfId="0"/>
    <cellStyle name="표준 3 6 2 2 2 2 2 2 2" xfId="0"/>
    <cellStyle name="표준 3 6 2 2 2 2 2 2 3" xfId="0"/>
    <cellStyle name="표준 3 6 2 2 2 2 2 3" xfId="0"/>
    <cellStyle name="표준 3 6 2 2 2 2 2 3 2" xfId="0"/>
    <cellStyle name="표준 3 6 2 2 2 2 2 4" xfId="0"/>
    <cellStyle name="표준 3 6 2 2 2 2 2 5" xfId="0"/>
    <cellStyle name="표준 3 6 2 2 2 2 3" xfId="0"/>
    <cellStyle name="표준 3 6 2 2 2 2 3 2" xfId="0"/>
    <cellStyle name="표준 3 6 2 2 2 2 3 3" xfId="0"/>
    <cellStyle name="표준 3 6 2 2 2 2 4" xfId="0"/>
    <cellStyle name="표준 3 6 2 2 2 2 4 2" xfId="0"/>
    <cellStyle name="표준 3 6 2 2 2 2 5" xfId="0"/>
    <cellStyle name="표준 3 6 2 2 2 2 6" xfId="0"/>
    <cellStyle name="표준 3 6 2 2 2 3" xfId="0"/>
    <cellStyle name="표준 3 6 2 2 2 3 2" xfId="0"/>
    <cellStyle name="표준 3 6 2 2 2 3 2 2" xfId="0"/>
    <cellStyle name="표준 3 6 2 2 2 3 2 3" xfId="0"/>
    <cellStyle name="표준 3 6 2 2 2 3 3" xfId="0"/>
    <cellStyle name="표준 3 6 2 2 2 3 3 2" xfId="0"/>
    <cellStyle name="표준 3 6 2 2 2 3 4" xfId="0"/>
    <cellStyle name="표준 3 6 2 2 2 3 5" xfId="0"/>
    <cellStyle name="표준 3 6 2 2 2 4" xfId="0"/>
    <cellStyle name="표준 3 6 2 2 2 4 2" xfId="0"/>
    <cellStyle name="표준 3 6 2 2 2 4 3" xfId="0"/>
    <cellStyle name="표준 3 6 2 2 2 5" xfId="0"/>
    <cellStyle name="표준 3 6 2 2 2 5 2" xfId="0"/>
    <cellStyle name="표준 3 6 2 2 2 6" xfId="0"/>
    <cellStyle name="표준 3 6 2 2 2 7" xfId="0"/>
    <cellStyle name="표준 3 6 2 2 3" xfId="0"/>
    <cellStyle name="표준 3 6 2 2 3 2" xfId="0"/>
    <cellStyle name="표준 3 6 2 2 3 2 2" xfId="0"/>
    <cellStyle name="표준 3 6 2 2 3 2 2 2" xfId="0"/>
    <cellStyle name="표준 3 6 2 2 3 2 2 3" xfId="0"/>
    <cellStyle name="표준 3 6 2 2 3 2 3" xfId="0"/>
    <cellStyle name="표준 3 6 2 2 3 2 3 2" xfId="0"/>
    <cellStyle name="표준 3 6 2 2 3 2 4" xfId="0"/>
    <cellStyle name="표준 3 6 2 2 3 2 5" xfId="0"/>
    <cellStyle name="표준 3 6 2 2 3 3" xfId="0"/>
    <cellStyle name="표준 3 6 2 2 3 3 2" xfId="0"/>
    <cellStyle name="표준 3 6 2 2 3 3 3" xfId="0"/>
    <cellStyle name="표준 3 6 2 2 3 4" xfId="0"/>
    <cellStyle name="표준 3 6 2 2 3 4 2" xfId="0"/>
    <cellStyle name="표준 3 6 2 2 3 5" xfId="0"/>
    <cellStyle name="표준 3 6 2 2 3 6" xfId="0"/>
    <cellStyle name="표준 3 6 2 2 4" xfId="0"/>
    <cellStyle name="표준 3 6 2 2 4 2" xfId="0"/>
    <cellStyle name="표준 3 6 2 2 4 2 2" xfId="0"/>
    <cellStyle name="표준 3 6 2 2 4 2 3" xfId="0"/>
    <cellStyle name="표준 3 6 2 2 4 3" xfId="0"/>
    <cellStyle name="표준 3 6 2 2 4 3 2" xfId="0"/>
    <cellStyle name="표준 3 6 2 2 4 4" xfId="0"/>
    <cellStyle name="표준 3 6 2 2 4 5" xfId="0"/>
    <cellStyle name="표준 3 6 2 2 5" xfId="0"/>
    <cellStyle name="표준 3 6 2 2 5 2" xfId="0"/>
    <cellStyle name="표준 3 6 2 2 5 3" xfId="0"/>
    <cellStyle name="표준 3 6 2 2 5 4" xfId="0"/>
    <cellStyle name="표준 3 6 2 2 6" xfId="0"/>
    <cellStyle name="표준 3 6 2 2 6 2" xfId="0"/>
    <cellStyle name="표준 3 6 2 2 6 3" xfId="0"/>
    <cellStyle name="표준 3 6 2 2 7" xfId="0"/>
    <cellStyle name="표준 3 6 2 2 8" xfId="0"/>
    <cellStyle name="표준 3 6 2 2 9" xfId="0"/>
    <cellStyle name="표준 3 6 2 3" xfId="0"/>
    <cellStyle name="표준 3 6 2 3 2" xfId="0"/>
    <cellStyle name="표준 3 6 2 3 2 2" xfId="0"/>
    <cellStyle name="표준 3 6 2 3 2 2 2" xfId="0"/>
    <cellStyle name="표준 3 6 2 3 2 2 2 2" xfId="0"/>
    <cellStyle name="표준 3 6 2 3 2 2 2 3" xfId="0"/>
    <cellStyle name="표준 3 6 2 3 2 2 3" xfId="0"/>
    <cellStyle name="표준 3 6 2 3 2 2 3 2" xfId="0"/>
    <cellStyle name="표준 3 6 2 3 2 2 4" xfId="0"/>
    <cellStyle name="표준 3 6 2 3 2 2 5" xfId="0"/>
    <cellStyle name="표준 3 6 2 3 2 3" xfId="0"/>
    <cellStyle name="표준 3 6 2 3 2 3 2" xfId="0"/>
    <cellStyle name="표준 3 6 2 3 2 3 3" xfId="0"/>
    <cellStyle name="표준 3 6 2 3 2 4" xfId="0"/>
    <cellStyle name="표준 3 6 2 3 2 4 2" xfId="0"/>
    <cellStyle name="표준 3 6 2 3 2 5" xfId="0"/>
    <cellStyle name="표준 3 6 2 3 2 6" xfId="0"/>
    <cellStyle name="표준 3 6 2 3 3" xfId="0"/>
    <cellStyle name="표준 3 6 2 3 3 2" xfId="0"/>
    <cellStyle name="표준 3 6 2 3 3 2 2" xfId="0"/>
    <cellStyle name="표준 3 6 2 3 3 2 3" xfId="0"/>
    <cellStyle name="표준 3 6 2 3 3 3" xfId="0"/>
    <cellStyle name="표준 3 6 2 3 3 3 2" xfId="0"/>
    <cellStyle name="표준 3 6 2 3 3 4" xfId="0"/>
    <cellStyle name="표준 3 6 2 3 3 5" xfId="0"/>
    <cellStyle name="표준 3 6 2 3 4" xfId="0"/>
    <cellStyle name="표준 3 6 2 3 4 2" xfId="0"/>
    <cellStyle name="표준 3 6 2 3 4 3" xfId="0"/>
    <cellStyle name="표준 3 6 2 3 5" xfId="0"/>
    <cellStyle name="표준 3 6 2 3 5 2" xfId="0"/>
    <cellStyle name="표준 3 6 2 3 6" xfId="0"/>
    <cellStyle name="표준 3 6 2 3 7" xfId="0"/>
    <cellStyle name="표준 3 6 2 4" xfId="0"/>
    <cellStyle name="표준 3 6 2 4 2" xfId="0"/>
    <cellStyle name="표준 3 6 2 4 2 2" xfId="0"/>
    <cellStyle name="표준 3 6 2 4 2 2 2" xfId="0"/>
    <cellStyle name="표준 3 6 2 4 2 2 3" xfId="0"/>
    <cellStyle name="표준 3 6 2 4 2 3" xfId="0"/>
    <cellStyle name="표준 3 6 2 4 2 3 2" xfId="0"/>
    <cellStyle name="표준 3 6 2 4 2 4" xfId="0"/>
    <cellStyle name="표준 3 6 2 4 2 5" xfId="0"/>
    <cellStyle name="표준 3 6 2 4 3" xfId="0"/>
    <cellStyle name="표준 3 6 2 4 3 2" xfId="0"/>
    <cellStyle name="표준 3 6 2 4 3 3" xfId="0"/>
    <cellStyle name="표준 3 6 2 4 4" xfId="0"/>
    <cellStyle name="표준 3 6 2 4 4 2" xfId="0"/>
    <cellStyle name="표준 3 6 2 4 5" xfId="0"/>
    <cellStyle name="표준 3 6 2 4 6" xfId="0"/>
    <cellStyle name="표준 3 6 2 4 7" xfId="0"/>
    <cellStyle name="표준 3 6 2 5" xfId="0"/>
    <cellStyle name="표준 3 6 2 5 2" xfId="0"/>
    <cellStyle name="표준 3 6 2 5 2 2" xfId="0"/>
    <cellStyle name="표준 3 6 2 5 2 3" xfId="0"/>
    <cellStyle name="표준 3 6 2 5 3" xfId="0"/>
    <cellStyle name="표준 3 6 2 5 3 2" xfId="0"/>
    <cellStyle name="표준 3 6 2 5 4" xfId="0"/>
    <cellStyle name="표준 3 6 2 5 5" xfId="0"/>
    <cellStyle name="표준 3 6 2 5 6" xfId="0"/>
    <cellStyle name="표준 3 6 2 6" xfId="0"/>
    <cellStyle name="표준 3 6 2 6 2" xfId="0"/>
    <cellStyle name="표준 3 6 2 6 3" xfId="0"/>
    <cellStyle name="표준 3 6 2 6 4" xfId="0"/>
    <cellStyle name="표준 3 6 2 6 5" xfId="0"/>
    <cellStyle name="표준 3 6 2 7" xfId="0"/>
    <cellStyle name="표준 3 6 2 7 2" xfId="0"/>
    <cellStyle name="표준 3 6 2 7 3" xfId="0"/>
    <cellStyle name="표준 3 6 2 8" xfId="0"/>
    <cellStyle name="표준 3 6 2 9" xfId="0"/>
    <cellStyle name="표준 3 6 3" xfId="0"/>
    <cellStyle name="표준 3 6 3 2" xfId="0"/>
    <cellStyle name="표준 3 6 3 2 2" xfId="0"/>
    <cellStyle name="표준 3 6 3 2 2 2" xfId="0"/>
    <cellStyle name="표준 3 6 3 2 2 2 2" xfId="0"/>
    <cellStyle name="표준 3 6 3 2 2 2 2 2" xfId="0"/>
    <cellStyle name="표준 3 6 3 2 2 2 2 3" xfId="0"/>
    <cellStyle name="표준 3 6 3 2 2 2 3" xfId="0"/>
    <cellStyle name="표준 3 6 3 2 2 2 3 2" xfId="0"/>
    <cellStyle name="표준 3 6 3 2 2 2 4" xfId="0"/>
    <cellStyle name="표준 3 6 3 2 2 2 5" xfId="0"/>
    <cellStyle name="표준 3 6 3 2 2 3" xfId="0"/>
    <cellStyle name="표준 3 6 3 2 2 3 2" xfId="0"/>
    <cellStyle name="표준 3 6 3 2 2 3 3" xfId="0"/>
    <cellStyle name="표준 3 6 3 2 2 4" xfId="0"/>
    <cellStyle name="표준 3 6 3 2 2 4 2" xfId="0"/>
    <cellStyle name="표준 3 6 3 2 2 5" xfId="0"/>
    <cellStyle name="표준 3 6 3 2 2 6" xfId="0"/>
    <cellStyle name="표준 3 6 3 2 3" xfId="0"/>
    <cellStyle name="표준 3 6 3 2 3 2" xfId="0"/>
    <cellStyle name="표준 3 6 3 2 3 2 2" xfId="0"/>
    <cellStyle name="표준 3 6 3 2 3 2 3" xfId="0"/>
    <cellStyle name="표준 3 6 3 2 3 3" xfId="0"/>
    <cellStyle name="표준 3 6 3 2 3 3 2" xfId="0"/>
    <cellStyle name="표준 3 6 3 2 3 4" xfId="0"/>
    <cellStyle name="표준 3 6 3 2 3 5" xfId="0"/>
    <cellStyle name="표준 3 6 3 2 4" xfId="0"/>
    <cellStyle name="표준 3 6 3 2 4 2" xfId="0"/>
    <cellStyle name="표준 3 6 3 2 4 3" xfId="0"/>
    <cellStyle name="표준 3 6 3 2 5" xfId="0"/>
    <cellStyle name="표준 3 6 3 2 5 2" xfId="0"/>
    <cellStyle name="표준 3 6 3 2 6" xfId="0"/>
    <cellStyle name="표준 3 6 3 2 7" xfId="0"/>
    <cellStyle name="표준 3 6 3 3" xfId="0"/>
    <cellStyle name="표준 3 6 3 3 2" xfId="0"/>
    <cellStyle name="표준 3 6 3 3 2 2" xfId="0"/>
    <cellStyle name="표준 3 6 3 3 2 2 2" xfId="0"/>
    <cellStyle name="표준 3 6 3 3 2 2 3" xfId="0"/>
    <cellStyle name="표준 3 6 3 3 2 3" xfId="0"/>
    <cellStyle name="표준 3 6 3 3 2 3 2" xfId="0"/>
    <cellStyle name="표준 3 6 3 3 2 4" xfId="0"/>
    <cellStyle name="표준 3 6 3 3 2 5" xfId="0"/>
    <cellStyle name="표준 3 6 3 3 3" xfId="0"/>
    <cellStyle name="표준 3 6 3 3 3 2" xfId="0"/>
    <cellStyle name="표준 3 6 3 3 3 3" xfId="0"/>
    <cellStyle name="표준 3 6 3 3 4" xfId="0"/>
    <cellStyle name="표준 3 6 3 3 4 2" xfId="0"/>
    <cellStyle name="표준 3 6 3 3 5" xfId="0"/>
    <cellStyle name="표준 3 6 3 3 6" xfId="0"/>
    <cellStyle name="표준 3 6 3 4" xfId="0"/>
    <cellStyle name="표준 3 6 3 4 2" xfId="0"/>
    <cellStyle name="표준 3 6 3 4 2 2" xfId="0"/>
    <cellStyle name="표준 3 6 3 4 2 3" xfId="0"/>
    <cellStyle name="표준 3 6 3 4 3" xfId="0"/>
    <cellStyle name="표준 3 6 3 4 3 2" xfId="0"/>
    <cellStyle name="표준 3 6 3 4 4" xfId="0"/>
    <cellStyle name="표준 3 6 3 4 5" xfId="0"/>
    <cellStyle name="표준 3 6 3 4 6" xfId="0"/>
    <cellStyle name="표준 3 6 3 5" xfId="0"/>
    <cellStyle name="표준 3 6 3 5 2" xfId="0"/>
    <cellStyle name="표준 3 6 3 5 3" xfId="0"/>
    <cellStyle name="표준 3 6 3 5 4" xfId="0"/>
    <cellStyle name="표준 3 6 3 5 5" xfId="0"/>
    <cellStyle name="표준 3 6 3 6" xfId="0"/>
    <cellStyle name="표준 3 6 3 6 2" xfId="0"/>
    <cellStyle name="표준 3 6 3 6 3" xfId="0"/>
    <cellStyle name="표준 3 6 3 6 4" xfId="0"/>
    <cellStyle name="표준 3 6 3 7" xfId="0"/>
    <cellStyle name="표준 3 6 3 8" xfId="0"/>
    <cellStyle name="표준 3 6 3 9" xfId="0"/>
    <cellStyle name="표준 3 6 4" xfId="0"/>
    <cellStyle name="표준 3 6 4 2" xfId="0"/>
    <cellStyle name="표준 3 6 4 2 2" xfId="0"/>
    <cellStyle name="표준 3 6 4 2 2 2" xfId="0"/>
    <cellStyle name="표준 3 6 4 2 2 2 2" xfId="0"/>
    <cellStyle name="표준 3 6 4 2 2 2 3" xfId="0"/>
    <cellStyle name="표준 3 6 4 2 2 3" xfId="0"/>
    <cellStyle name="표준 3 6 4 2 2 3 2" xfId="0"/>
    <cellStyle name="표준 3 6 4 2 2 4" xfId="0"/>
    <cellStyle name="표준 3 6 4 2 2 5" xfId="0"/>
    <cellStyle name="표준 3 6 4 2 3" xfId="0"/>
    <cellStyle name="표준 3 6 4 2 3 2" xfId="0"/>
    <cellStyle name="표준 3 6 4 2 3 3" xfId="0"/>
    <cellStyle name="표준 3 6 4 2 4" xfId="0"/>
    <cellStyle name="표준 3 6 4 2 4 2" xfId="0"/>
    <cellStyle name="표준 3 6 4 2 5" xfId="0"/>
    <cellStyle name="표준 3 6 4 2 6" xfId="0"/>
    <cellStyle name="표준 3 6 4 3" xfId="0"/>
    <cellStyle name="표준 3 6 4 3 2" xfId="0"/>
    <cellStyle name="표준 3 6 4 3 2 2" xfId="0"/>
    <cellStyle name="표준 3 6 4 3 2 3" xfId="0"/>
    <cellStyle name="표준 3 6 4 3 3" xfId="0"/>
    <cellStyle name="표준 3 6 4 3 3 2" xfId="0"/>
    <cellStyle name="표준 3 6 4 3 4" xfId="0"/>
    <cellStyle name="표준 3 6 4 3 5" xfId="0"/>
    <cellStyle name="표준 3 6 4 3 6" xfId="0"/>
    <cellStyle name="표준 3 6 4 4" xfId="0"/>
    <cellStyle name="표준 3 6 4 4 2" xfId="0"/>
    <cellStyle name="표준 3 6 4 4 3" xfId="0"/>
    <cellStyle name="표준 3 6 4 4 4" xfId="0"/>
    <cellStyle name="표준 3 6 4 5" xfId="0"/>
    <cellStyle name="표준 3 6 4 5 2" xfId="0"/>
    <cellStyle name="표준 3 6 4 5 3" xfId="0"/>
    <cellStyle name="표준 3 6 4 6" xfId="0"/>
    <cellStyle name="표준 3 6 4 6 2" xfId="0"/>
    <cellStyle name="표준 3 6 4 7" xfId="0"/>
    <cellStyle name="표준 3 6 5" xfId="0"/>
    <cellStyle name="표준 3 6 5 2" xfId="0"/>
    <cellStyle name="표준 3 6 5 2 2" xfId="0"/>
    <cellStyle name="표준 3 6 5 2 2 2" xfId="0"/>
    <cellStyle name="표준 3 6 5 2 2 3" xfId="0"/>
    <cellStyle name="표준 3 6 5 2 3" xfId="0"/>
    <cellStyle name="표준 3 6 5 2 3 2" xfId="0"/>
    <cellStyle name="표준 3 6 5 2 4" xfId="0"/>
    <cellStyle name="표준 3 6 5 2 5" xfId="0"/>
    <cellStyle name="표준 3 6 5 3" xfId="0"/>
    <cellStyle name="표준 3 6 5 3 2" xfId="0"/>
    <cellStyle name="표준 3 6 5 3 3" xfId="0"/>
    <cellStyle name="표준 3 6 5 3 4" xfId="0"/>
    <cellStyle name="표준 3 6 5 4" xfId="0"/>
    <cellStyle name="표준 3 6 5 4 2" xfId="0"/>
    <cellStyle name="표준 3 6 5 4 3" xfId="0"/>
    <cellStyle name="표준 3 6 5 5" xfId="0"/>
    <cellStyle name="표준 3 6 5 5 2" xfId="0"/>
    <cellStyle name="표준 3 6 5 6" xfId="0"/>
    <cellStyle name="표준 3 6 5 6 2" xfId="0"/>
    <cellStyle name="표준 3 6 5 7" xfId="0"/>
    <cellStyle name="표준 3 6 6" xfId="0"/>
    <cellStyle name="표준 3 6 6 2" xfId="0"/>
    <cellStyle name="표준 3 6 6 2 2" xfId="0"/>
    <cellStyle name="표준 3 6 6 2 3" xfId="0"/>
    <cellStyle name="표준 3 6 6 3" xfId="0"/>
    <cellStyle name="표준 3 6 6 3 2" xfId="0"/>
    <cellStyle name="표준 3 6 6 4" xfId="0"/>
    <cellStyle name="표준 3 6 6 5" xfId="0"/>
    <cellStyle name="표준 3 6 7" xfId="0"/>
    <cellStyle name="표준 3 6 7 2" xfId="0"/>
    <cellStyle name="표준 3 6 7 3" xfId="0"/>
    <cellStyle name="표준 3 6 7 4" xfId="0"/>
    <cellStyle name="표준 3 6 8" xfId="0"/>
    <cellStyle name="표준 3 6 8 2" xfId="0"/>
    <cellStyle name="표준 3 6 8 3" xfId="0"/>
    <cellStyle name="표준 3 6 8 4" xfId="0"/>
    <cellStyle name="표준 3 6 9" xfId="0"/>
    <cellStyle name="표준 3 6 9 2" xfId="0"/>
    <cellStyle name="표준 3 6_Sheet2" xfId="0"/>
    <cellStyle name="표준 3 7" xfId="0"/>
    <cellStyle name="표준 3 7 10" xfId="0"/>
    <cellStyle name="표준 3 7 11" xfId="0"/>
    <cellStyle name="표준 3 7 2" xfId="0"/>
    <cellStyle name="표준 3 7 2 2" xfId="0"/>
    <cellStyle name="표준 3 7 2 2 2" xfId="0"/>
    <cellStyle name="표준 3 7 2 2 2 2" xfId="0"/>
    <cellStyle name="표준 3 7 2 2 2 2 2" xfId="0"/>
    <cellStyle name="표준 3 7 2 2 2 2 2 2" xfId="0"/>
    <cellStyle name="표준 3 7 2 2 2 2 2 3" xfId="0"/>
    <cellStyle name="표준 3 7 2 2 2 2 3" xfId="0"/>
    <cellStyle name="표준 3 7 2 2 2 2 3 2" xfId="0"/>
    <cellStyle name="표준 3 7 2 2 2 2 4" xfId="0"/>
    <cellStyle name="표준 3 7 2 2 2 2 5" xfId="0"/>
    <cellStyle name="표준 3 7 2 2 2 3" xfId="0"/>
    <cellStyle name="표준 3 7 2 2 2 3 2" xfId="0"/>
    <cellStyle name="표준 3 7 2 2 2 3 3" xfId="0"/>
    <cellStyle name="표준 3 7 2 2 2 4" xfId="0"/>
    <cellStyle name="표준 3 7 2 2 2 4 2" xfId="0"/>
    <cellStyle name="표준 3 7 2 2 2 5" xfId="0"/>
    <cellStyle name="표준 3 7 2 2 2 6" xfId="0"/>
    <cellStyle name="표준 3 7 2 2 3" xfId="0"/>
    <cellStyle name="표준 3 7 2 2 3 2" xfId="0"/>
    <cellStyle name="표준 3 7 2 2 3 2 2" xfId="0"/>
    <cellStyle name="표준 3 7 2 2 3 2 3" xfId="0"/>
    <cellStyle name="표준 3 7 2 2 3 3" xfId="0"/>
    <cellStyle name="표준 3 7 2 2 3 3 2" xfId="0"/>
    <cellStyle name="표준 3 7 2 2 3 4" xfId="0"/>
    <cellStyle name="표준 3 7 2 2 3 5" xfId="0"/>
    <cellStyle name="표준 3 7 2 2 4" xfId="0"/>
    <cellStyle name="표준 3 7 2 2 4 2" xfId="0"/>
    <cellStyle name="표준 3 7 2 2 4 3" xfId="0"/>
    <cellStyle name="표준 3 7 2 2 5" xfId="0"/>
    <cellStyle name="표준 3 7 2 2 5 2" xfId="0"/>
    <cellStyle name="표준 3 7 2 2 6" xfId="0"/>
    <cellStyle name="표준 3 7 2 2 7" xfId="0"/>
    <cellStyle name="표준 3 7 2 3" xfId="0"/>
    <cellStyle name="표준 3 7 2 3 2" xfId="0"/>
    <cellStyle name="표준 3 7 2 3 2 2" xfId="0"/>
    <cellStyle name="표준 3 7 2 3 2 2 2" xfId="0"/>
    <cellStyle name="표준 3 7 2 3 2 2 3" xfId="0"/>
    <cellStyle name="표준 3 7 2 3 2 3" xfId="0"/>
    <cellStyle name="표준 3 7 2 3 2 3 2" xfId="0"/>
    <cellStyle name="표준 3 7 2 3 2 4" xfId="0"/>
    <cellStyle name="표준 3 7 2 3 2 5" xfId="0"/>
    <cellStyle name="표준 3 7 2 3 3" xfId="0"/>
    <cellStyle name="표준 3 7 2 3 3 2" xfId="0"/>
    <cellStyle name="표준 3 7 2 3 3 3" xfId="0"/>
    <cellStyle name="표준 3 7 2 3 4" xfId="0"/>
    <cellStyle name="표준 3 7 2 3 4 2" xfId="0"/>
    <cellStyle name="표준 3 7 2 3 5" xfId="0"/>
    <cellStyle name="표준 3 7 2 3 6" xfId="0"/>
    <cellStyle name="표준 3 7 2 4" xfId="0"/>
    <cellStyle name="표준 3 7 2 4 2" xfId="0"/>
    <cellStyle name="표준 3 7 2 4 2 2" xfId="0"/>
    <cellStyle name="표준 3 7 2 4 2 3" xfId="0"/>
    <cellStyle name="표준 3 7 2 4 3" xfId="0"/>
    <cellStyle name="표준 3 7 2 4 3 2" xfId="0"/>
    <cellStyle name="표준 3 7 2 4 4" xfId="0"/>
    <cellStyle name="표준 3 7 2 4 5" xfId="0"/>
    <cellStyle name="표준 3 7 2 5" xfId="0"/>
    <cellStyle name="표준 3 7 2 5 2" xfId="0"/>
    <cellStyle name="표준 3 7 2 5 3" xfId="0"/>
    <cellStyle name="표준 3 7 2 5 4" xfId="0"/>
    <cellStyle name="표준 3 7 2 6" xfId="0"/>
    <cellStyle name="표준 3 7 2 6 2" xfId="0"/>
    <cellStyle name="표준 3 7 2 6 3" xfId="0"/>
    <cellStyle name="표준 3 7 2 7" xfId="0"/>
    <cellStyle name="표준 3 7 2 8" xfId="0"/>
    <cellStyle name="표준 3 7 2 9" xfId="0"/>
    <cellStyle name="표준 3 7 3" xfId="0"/>
    <cellStyle name="표준 3 7 3 2" xfId="0"/>
    <cellStyle name="표준 3 7 3 2 2" xfId="0"/>
    <cellStyle name="표준 3 7 3 2 2 2" xfId="0"/>
    <cellStyle name="표준 3 7 3 2 2 2 2" xfId="0"/>
    <cellStyle name="표준 3 7 3 2 2 2 3" xfId="0"/>
    <cellStyle name="표준 3 7 3 2 2 3" xfId="0"/>
    <cellStyle name="표준 3 7 3 2 2 3 2" xfId="0"/>
    <cellStyle name="표준 3 7 3 2 2 4" xfId="0"/>
    <cellStyle name="표준 3 7 3 2 2 5" xfId="0"/>
    <cellStyle name="표준 3 7 3 2 3" xfId="0"/>
    <cellStyle name="표준 3 7 3 2 3 2" xfId="0"/>
    <cellStyle name="표준 3 7 3 2 3 3" xfId="0"/>
    <cellStyle name="표준 3 7 3 2 4" xfId="0"/>
    <cellStyle name="표준 3 7 3 2 4 2" xfId="0"/>
    <cellStyle name="표준 3 7 3 2 5" xfId="0"/>
    <cellStyle name="표준 3 7 3 2 6" xfId="0"/>
    <cellStyle name="표준 3 7 3 3" xfId="0"/>
    <cellStyle name="표준 3 7 3 3 2" xfId="0"/>
    <cellStyle name="표준 3 7 3 3 2 2" xfId="0"/>
    <cellStyle name="표준 3 7 3 3 2 3" xfId="0"/>
    <cellStyle name="표준 3 7 3 3 3" xfId="0"/>
    <cellStyle name="표준 3 7 3 3 3 2" xfId="0"/>
    <cellStyle name="표준 3 7 3 3 4" xfId="0"/>
    <cellStyle name="표준 3 7 3 3 5" xfId="0"/>
    <cellStyle name="표준 3 7 3 4" xfId="0"/>
    <cellStyle name="표준 3 7 3 4 2" xfId="0"/>
    <cellStyle name="표준 3 7 3 4 3" xfId="0"/>
    <cellStyle name="표준 3 7 3 5" xfId="0"/>
    <cellStyle name="표준 3 7 3 5 2" xfId="0"/>
    <cellStyle name="표준 3 7 3 6" xfId="0"/>
    <cellStyle name="표준 3 7 3 7" xfId="0"/>
    <cellStyle name="표준 3 7 4" xfId="0"/>
    <cellStyle name="표준 3 7 4 2" xfId="0"/>
    <cellStyle name="표준 3 7 4 2 2" xfId="0"/>
    <cellStyle name="표준 3 7 4 2 2 2" xfId="0"/>
    <cellStyle name="표준 3 7 4 2 2 3" xfId="0"/>
    <cellStyle name="표준 3 7 4 2 3" xfId="0"/>
    <cellStyle name="표준 3 7 4 2 3 2" xfId="0"/>
    <cellStyle name="표준 3 7 4 2 4" xfId="0"/>
    <cellStyle name="표준 3 7 4 2 5" xfId="0"/>
    <cellStyle name="표준 3 7 4 3" xfId="0"/>
    <cellStyle name="표준 3 7 4 3 2" xfId="0"/>
    <cellStyle name="표준 3 7 4 3 3" xfId="0"/>
    <cellStyle name="표준 3 7 4 4" xfId="0"/>
    <cellStyle name="표준 3 7 4 4 2" xfId="0"/>
    <cellStyle name="표준 3 7 4 5" xfId="0"/>
    <cellStyle name="표준 3 7 4 6" xfId="0"/>
    <cellStyle name="표준 3 7 5" xfId="0"/>
    <cellStyle name="표준 3 7 5 2" xfId="0"/>
    <cellStyle name="표준 3 7 5 2 2" xfId="0"/>
    <cellStyle name="표준 3 7 5 2 3" xfId="0"/>
    <cellStyle name="표준 3 7 5 3" xfId="0"/>
    <cellStyle name="표준 3 7 5 3 2" xfId="0"/>
    <cellStyle name="표준 3 7 5 4" xfId="0"/>
    <cellStyle name="표준 3 7 5 5" xfId="0"/>
    <cellStyle name="표준 3 7 6" xfId="0"/>
    <cellStyle name="표준 3 7 6 2" xfId="0"/>
    <cellStyle name="표준 3 7 6 3" xfId="0"/>
    <cellStyle name="표준 3 7 6 4" xfId="0"/>
    <cellStyle name="표준 3 7 7" xfId="0"/>
    <cellStyle name="표준 3 7 7 2" xfId="0"/>
    <cellStyle name="표준 3 7 7 3" xfId="0"/>
    <cellStyle name="표준 3 7 8" xfId="0"/>
    <cellStyle name="표준 3 7 8 2" xfId="0"/>
    <cellStyle name="표준 3 7 9" xfId="0"/>
    <cellStyle name="표준 3 8" xfId="0"/>
    <cellStyle name="표준 3 8 10" xfId="0"/>
    <cellStyle name="표준 3 8 11" xfId="0"/>
    <cellStyle name="표준 3 8 2" xfId="0"/>
    <cellStyle name="표준 3 8 2 2" xfId="0"/>
    <cellStyle name="표준 3 8 2 2 2" xfId="0"/>
    <cellStyle name="표준 3 8 2 2 2 2" xfId="0"/>
    <cellStyle name="표준 3 8 2 2 2 2 2" xfId="0"/>
    <cellStyle name="표준 3 8 2 2 2 2 2 2" xfId="0"/>
    <cellStyle name="표준 3 8 2 2 2 2 2 3" xfId="0"/>
    <cellStyle name="표준 3 8 2 2 2 2 3" xfId="0"/>
    <cellStyle name="표준 3 8 2 2 2 2 3 2" xfId="0"/>
    <cellStyle name="표준 3 8 2 2 2 2 4" xfId="0"/>
    <cellStyle name="표준 3 8 2 2 2 2 5" xfId="0"/>
    <cellStyle name="표준 3 8 2 2 2 3" xfId="0"/>
    <cellStyle name="표준 3 8 2 2 2 3 2" xfId="0"/>
    <cellStyle name="표준 3 8 2 2 2 3 3" xfId="0"/>
    <cellStyle name="표준 3 8 2 2 2 4" xfId="0"/>
    <cellStyle name="표준 3 8 2 2 2 4 2" xfId="0"/>
    <cellStyle name="표준 3 8 2 2 2 5" xfId="0"/>
    <cellStyle name="표준 3 8 2 2 2 6" xfId="0"/>
    <cellStyle name="표준 3 8 2 2 3" xfId="0"/>
    <cellStyle name="표준 3 8 2 2 3 2" xfId="0"/>
    <cellStyle name="표준 3 8 2 2 3 2 2" xfId="0"/>
    <cellStyle name="표준 3 8 2 2 3 2 3" xfId="0"/>
    <cellStyle name="표준 3 8 2 2 3 3" xfId="0"/>
    <cellStyle name="표준 3 8 2 2 3 3 2" xfId="0"/>
    <cellStyle name="표준 3 8 2 2 3 4" xfId="0"/>
    <cellStyle name="표준 3 8 2 2 3 5" xfId="0"/>
    <cellStyle name="표준 3 8 2 2 4" xfId="0"/>
    <cellStyle name="표준 3 8 2 2 4 2" xfId="0"/>
    <cellStyle name="표준 3 8 2 2 4 3" xfId="0"/>
    <cellStyle name="표준 3 8 2 2 5" xfId="0"/>
    <cellStyle name="표준 3 8 2 2 5 2" xfId="0"/>
    <cellStyle name="표준 3 8 2 2 6" xfId="0"/>
    <cellStyle name="표준 3 8 2 2 7" xfId="0"/>
    <cellStyle name="표준 3 8 2 3" xfId="0"/>
    <cellStyle name="표준 3 8 2 3 2" xfId="0"/>
    <cellStyle name="표준 3 8 2 3 2 2" xfId="0"/>
    <cellStyle name="표준 3 8 2 3 2 2 2" xfId="0"/>
    <cellStyle name="표준 3 8 2 3 2 2 3" xfId="0"/>
    <cellStyle name="표준 3 8 2 3 2 3" xfId="0"/>
    <cellStyle name="표준 3 8 2 3 2 3 2" xfId="0"/>
    <cellStyle name="표준 3 8 2 3 2 4" xfId="0"/>
    <cellStyle name="표준 3 8 2 3 2 5" xfId="0"/>
    <cellStyle name="표준 3 8 2 3 3" xfId="0"/>
    <cellStyle name="표준 3 8 2 3 3 2" xfId="0"/>
    <cellStyle name="표준 3 8 2 3 3 3" xfId="0"/>
    <cellStyle name="표준 3 8 2 3 4" xfId="0"/>
    <cellStyle name="표준 3 8 2 3 4 2" xfId="0"/>
    <cellStyle name="표준 3 8 2 3 5" xfId="0"/>
    <cellStyle name="표준 3 8 2 3 6" xfId="0"/>
    <cellStyle name="표준 3 8 2 4" xfId="0"/>
    <cellStyle name="표준 3 8 2 4 2" xfId="0"/>
    <cellStyle name="표준 3 8 2 4 2 2" xfId="0"/>
    <cellStyle name="표준 3 8 2 4 2 3" xfId="0"/>
    <cellStyle name="표준 3 8 2 4 3" xfId="0"/>
    <cellStyle name="표준 3 8 2 4 3 2" xfId="0"/>
    <cellStyle name="표준 3 8 2 4 4" xfId="0"/>
    <cellStyle name="표준 3 8 2 4 5" xfId="0"/>
    <cellStyle name="표준 3 8 2 5" xfId="0"/>
    <cellStyle name="표준 3 8 2 5 2" xfId="0"/>
    <cellStyle name="표준 3 8 2 5 3" xfId="0"/>
    <cellStyle name="표준 3 8 2 5 4" xfId="0"/>
    <cellStyle name="표준 3 8 2 6" xfId="0"/>
    <cellStyle name="표준 3 8 2 6 2" xfId="0"/>
    <cellStyle name="표준 3 8 2 6 3" xfId="0"/>
    <cellStyle name="표준 3 8 2 7" xfId="0"/>
    <cellStyle name="표준 3 8 2 8" xfId="0"/>
    <cellStyle name="표준 3 8 2 9" xfId="0"/>
    <cellStyle name="표준 3 8 3" xfId="0"/>
    <cellStyle name="표준 3 8 3 2" xfId="0"/>
    <cellStyle name="표준 3 8 3 2 2" xfId="0"/>
    <cellStyle name="표준 3 8 3 2 2 2" xfId="0"/>
    <cellStyle name="표준 3 8 3 2 2 2 2" xfId="0"/>
    <cellStyle name="표준 3 8 3 2 2 2 3" xfId="0"/>
    <cellStyle name="표준 3 8 3 2 2 3" xfId="0"/>
    <cellStyle name="표준 3 8 3 2 2 3 2" xfId="0"/>
    <cellStyle name="표준 3 8 3 2 2 4" xfId="0"/>
    <cellStyle name="표준 3 8 3 2 2 5" xfId="0"/>
    <cellStyle name="표준 3 8 3 2 3" xfId="0"/>
    <cellStyle name="표준 3 8 3 2 3 2" xfId="0"/>
    <cellStyle name="표준 3 8 3 2 3 3" xfId="0"/>
    <cellStyle name="표준 3 8 3 2 4" xfId="0"/>
    <cellStyle name="표준 3 8 3 2 4 2" xfId="0"/>
    <cellStyle name="표준 3 8 3 2 5" xfId="0"/>
    <cellStyle name="표준 3 8 3 2 6" xfId="0"/>
    <cellStyle name="표준 3 8 3 3" xfId="0"/>
    <cellStyle name="표준 3 8 3 3 2" xfId="0"/>
    <cellStyle name="표준 3 8 3 3 2 2" xfId="0"/>
    <cellStyle name="표준 3 8 3 3 2 3" xfId="0"/>
    <cellStyle name="표준 3 8 3 3 3" xfId="0"/>
    <cellStyle name="표준 3 8 3 3 3 2" xfId="0"/>
    <cellStyle name="표준 3 8 3 3 4" xfId="0"/>
    <cellStyle name="표준 3 8 3 3 5" xfId="0"/>
    <cellStyle name="표준 3 8 3 4" xfId="0"/>
    <cellStyle name="표준 3 8 3 4 2" xfId="0"/>
    <cellStyle name="표준 3 8 3 4 3" xfId="0"/>
    <cellStyle name="표준 3 8 3 5" xfId="0"/>
    <cellStyle name="표준 3 8 3 5 2" xfId="0"/>
    <cellStyle name="표준 3 8 3 6" xfId="0"/>
    <cellStyle name="표준 3 8 3 7" xfId="0"/>
    <cellStyle name="표준 3 8 4" xfId="0"/>
    <cellStyle name="표준 3 8 4 2" xfId="0"/>
    <cellStyle name="표준 3 8 4 2 2" xfId="0"/>
    <cellStyle name="표준 3 8 4 2 2 2" xfId="0"/>
    <cellStyle name="표준 3 8 4 2 2 3" xfId="0"/>
    <cellStyle name="표준 3 8 4 2 3" xfId="0"/>
    <cellStyle name="표준 3 8 4 2 3 2" xfId="0"/>
    <cellStyle name="표준 3 8 4 2 4" xfId="0"/>
    <cellStyle name="표준 3 8 4 2 5" xfId="0"/>
    <cellStyle name="표준 3 8 4 3" xfId="0"/>
    <cellStyle name="표준 3 8 4 3 2" xfId="0"/>
    <cellStyle name="표준 3 8 4 3 3" xfId="0"/>
    <cellStyle name="표준 3 8 4 4" xfId="0"/>
    <cellStyle name="표준 3 8 4 4 2" xfId="0"/>
    <cellStyle name="표준 3 8 4 5" xfId="0"/>
    <cellStyle name="표준 3 8 4 6" xfId="0"/>
    <cellStyle name="표준 3 8 5" xfId="0"/>
    <cellStyle name="표준 3 8 5 2" xfId="0"/>
    <cellStyle name="표준 3 8 5 2 2" xfId="0"/>
    <cellStyle name="표준 3 8 5 2 3" xfId="0"/>
    <cellStyle name="표준 3 8 5 3" xfId="0"/>
    <cellStyle name="표준 3 8 5 3 2" xfId="0"/>
    <cellStyle name="표준 3 8 5 4" xfId="0"/>
    <cellStyle name="표준 3 8 5 5" xfId="0"/>
    <cellStyle name="표준 3 8 5 6" xfId="0"/>
    <cellStyle name="표준 3 8 6" xfId="0"/>
    <cellStyle name="표준 3 8 6 2" xfId="0"/>
    <cellStyle name="표준 3 8 6 3" xfId="0"/>
    <cellStyle name="표준 3 8 6 4" xfId="0"/>
    <cellStyle name="표준 3 8 6 5" xfId="0"/>
    <cellStyle name="표준 3 8 7" xfId="0"/>
    <cellStyle name="표준 3 8 7 2" xfId="0"/>
    <cellStyle name="표준 3 8 7 3" xfId="0"/>
    <cellStyle name="표준 3 8 7 4" xfId="0"/>
    <cellStyle name="표준 3 8 8" xfId="0"/>
    <cellStyle name="표준 3 8 9" xfId="0"/>
    <cellStyle name="표준 3 9" xfId="0"/>
    <cellStyle name="표준 3 9 10" xfId="0"/>
    <cellStyle name="표준 3 9 2" xfId="0"/>
    <cellStyle name="표준 3 9 2 2" xfId="0"/>
    <cellStyle name="표준 3 9 2 2 2" xfId="0"/>
    <cellStyle name="표준 3 9 2 2 2 2" xfId="0"/>
    <cellStyle name="표준 3 9 2 2 2 2 2" xfId="0"/>
    <cellStyle name="표준 3 9 2 2 2 2 3" xfId="0"/>
    <cellStyle name="표준 3 9 2 2 2 3" xfId="0"/>
    <cellStyle name="표준 3 9 2 2 2 3 2" xfId="0"/>
    <cellStyle name="표준 3 9 2 2 2 4" xfId="0"/>
    <cellStyle name="표준 3 9 2 2 2 5" xfId="0"/>
    <cellStyle name="표준 3 9 2 2 3" xfId="0"/>
    <cellStyle name="표준 3 9 2 2 3 2" xfId="0"/>
    <cellStyle name="표준 3 9 2 2 3 3" xfId="0"/>
    <cellStyle name="표준 3 9 2 2 4" xfId="0"/>
    <cellStyle name="표준 3 9 2 2 4 2" xfId="0"/>
    <cellStyle name="표준 3 9 2 2 5" xfId="0"/>
    <cellStyle name="표준 3 9 2 2 6" xfId="0"/>
    <cellStyle name="표준 3 9 2 3" xfId="0"/>
    <cellStyle name="표준 3 9 2 3 2" xfId="0"/>
    <cellStyle name="표준 3 9 2 3 2 2" xfId="0"/>
    <cellStyle name="표준 3 9 2 3 2 3" xfId="0"/>
    <cellStyle name="표준 3 9 2 3 3" xfId="0"/>
    <cellStyle name="표준 3 9 2 3 3 2" xfId="0"/>
    <cellStyle name="표준 3 9 2 3 4" xfId="0"/>
    <cellStyle name="표준 3 9 2 3 5" xfId="0"/>
    <cellStyle name="표준 3 9 2 4" xfId="0"/>
    <cellStyle name="표준 3 9 2 4 2" xfId="0"/>
    <cellStyle name="표준 3 9 2 4 3" xfId="0"/>
    <cellStyle name="표준 3 9 2 5" xfId="0"/>
    <cellStyle name="표준 3 9 2 5 2" xfId="0"/>
    <cellStyle name="표준 3 9 2 6" xfId="0"/>
    <cellStyle name="표준 3 9 2 7" xfId="0"/>
    <cellStyle name="표준 3 9 3" xfId="0"/>
    <cellStyle name="표준 3 9 3 2" xfId="0"/>
    <cellStyle name="표준 3 9 3 2 2" xfId="0"/>
    <cellStyle name="표준 3 9 3 2 2 2" xfId="0"/>
    <cellStyle name="표준 3 9 3 2 2 3" xfId="0"/>
    <cellStyle name="표준 3 9 3 2 3" xfId="0"/>
    <cellStyle name="표준 3 9 3 2 3 2" xfId="0"/>
    <cellStyle name="표준 3 9 3 2 4" xfId="0"/>
    <cellStyle name="표준 3 9 3 2 5" xfId="0"/>
    <cellStyle name="표준 3 9 3 3" xfId="0"/>
    <cellStyle name="표준 3 9 3 3 2" xfId="0"/>
    <cellStyle name="표준 3 9 3 3 3" xfId="0"/>
    <cellStyle name="표준 3 9 3 4" xfId="0"/>
    <cellStyle name="표준 3 9 3 4 2" xfId="0"/>
    <cellStyle name="표준 3 9 3 5" xfId="0"/>
    <cellStyle name="표준 3 9 3 6" xfId="0"/>
    <cellStyle name="표준 3 9 4" xfId="0"/>
    <cellStyle name="표준 3 9 4 2" xfId="0"/>
    <cellStyle name="표준 3 9 4 2 2" xfId="0"/>
    <cellStyle name="표준 3 9 4 2 3" xfId="0"/>
    <cellStyle name="표준 3 9 4 3" xfId="0"/>
    <cellStyle name="표준 3 9 4 3 2" xfId="0"/>
    <cellStyle name="표준 3 9 4 4" xfId="0"/>
    <cellStyle name="표준 3 9 4 5" xfId="0"/>
    <cellStyle name="표준 3 9 5" xfId="0"/>
    <cellStyle name="표준 3 9 5 2" xfId="0"/>
    <cellStyle name="표준 3 9 5 3" xfId="0"/>
    <cellStyle name="표준 3 9 5 4" xfId="0"/>
    <cellStyle name="표준 3 9 5 5" xfId="0"/>
    <cellStyle name="표준 3 9 6" xfId="0"/>
    <cellStyle name="표준 3 9 6 2" xfId="0"/>
    <cellStyle name="표준 3 9 6 3" xfId="0"/>
    <cellStyle name="표준 3 9 6 4" xfId="0"/>
    <cellStyle name="표준 3 9 7" xfId="0"/>
    <cellStyle name="표준 3 9 7 2" xfId="0"/>
    <cellStyle name="표준 3 9 8" xfId="0"/>
    <cellStyle name="표준 3 9 9" xfId="0"/>
    <cellStyle name="표준 30" xfId="0"/>
    <cellStyle name="표준 30 10" xfId="0"/>
    <cellStyle name="표준 30 11" xfId="0"/>
    <cellStyle name="표준 30 12" xfId="0"/>
    <cellStyle name="표준 30 13" xfId="0"/>
    <cellStyle name="표준 30 14" xfId="0"/>
    <cellStyle name="표준 30 15" xfId="0"/>
    <cellStyle name="표준 30 16" xfId="0"/>
    <cellStyle name="표준 30 17" xfId="0"/>
    <cellStyle name="표준 30 18" xfId="0"/>
    <cellStyle name="표준 30 19" xfId="0"/>
    <cellStyle name="표준 30 2" xfId="0"/>
    <cellStyle name="표준 30 2 10" xfId="0"/>
    <cellStyle name="표준 30 2 11" xfId="0"/>
    <cellStyle name="표준 30 2 12" xfId="0"/>
    <cellStyle name="표준 30 2 13" xfId="0"/>
    <cellStyle name="표준 30 2 2" xfId="0"/>
    <cellStyle name="표준 30 2 2 2" xfId="0"/>
    <cellStyle name="표준 30 2 2 2 2" xfId="0"/>
    <cellStyle name="표준 30 2 2 3" xfId="0"/>
    <cellStyle name="표준 30 2 2 3 2" xfId="0"/>
    <cellStyle name="표준 30 2 2 4" xfId="0"/>
    <cellStyle name="표준 30 2 2 5" xfId="0"/>
    <cellStyle name="표준 30 2 2 6" xfId="0"/>
    <cellStyle name="표준 30 2 2 7" xfId="0"/>
    <cellStyle name="표준 30 2 2 8" xfId="0"/>
    <cellStyle name="표준 30 2 3" xfId="0"/>
    <cellStyle name="표준 30 2 3 2" xfId="0"/>
    <cellStyle name="표준 30 2 3 2 2" xfId="0"/>
    <cellStyle name="표준 30 2 3 3" xfId="0"/>
    <cellStyle name="표준 30 2 3 4" xfId="0"/>
    <cellStyle name="표준 30 2 3 5" xfId="0"/>
    <cellStyle name="표준 30 2 3 6" xfId="0"/>
    <cellStyle name="표준 30 2 3 7" xfId="0"/>
    <cellStyle name="표준 30 2 3 8" xfId="0"/>
    <cellStyle name="표준 30 2 4" xfId="0"/>
    <cellStyle name="표준 30 2 4 2" xfId="0"/>
    <cellStyle name="표준 30 2 4 3" xfId="0"/>
    <cellStyle name="표준 30 2 4 4" xfId="0"/>
    <cellStyle name="표준 30 2 4 5" xfId="0"/>
    <cellStyle name="표준 30 2 4 6" xfId="0"/>
    <cellStyle name="표준 30 2 4 7" xfId="0"/>
    <cellStyle name="표준 30 2 5" xfId="0"/>
    <cellStyle name="표준 30 2 5 2" xfId="0"/>
    <cellStyle name="표준 30 2 5 3" xfId="0"/>
    <cellStyle name="표준 30 2 5 4" xfId="0"/>
    <cellStyle name="표준 30 2 5 5" xfId="0"/>
    <cellStyle name="표준 30 2 5 6" xfId="0"/>
    <cellStyle name="표준 30 2 5 7" xfId="0"/>
    <cellStyle name="표준 30 2 6" xfId="0"/>
    <cellStyle name="표준 30 2 7" xfId="0"/>
    <cellStyle name="표준 30 2 8" xfId="0"/>
    <cellStyle name="표준 30 2 9" xfId="0"/>
    <cellStyle name="표준 30 20" xfId="0"/>
    <cellStyle name="표준 30 21" xfId="0"/>
    <cellStyle name="표준 30 22" xfId="0"/>
    <cellStyle name="표준 30 23" xfId="0"/>
    <cellStyle name="표준 30 24" xfId="0"/>
    <cellStyle name="표준 30 25" xfId="0"/>
    <cellStyle name="표준 30 26" xfId="0"/>
    <cellStyle name="표준 30 27" xfId="0"/>
    <cellStyle name="표준 30 28" xfId="0"/>
    <cellStyle name="표준 30 2_Sheet2" xfId="0"/>
    <cellStyle name="표준 30 3" xfId="0"/>
    <cellStyle name="표준 30 3 10" xfId="0"/>
    <cellStyle name="표준 30 3 11" xfId="0"/>
    <cellStyle name="표준 30 3 12" xfId="0"/>
    <cellStyle name="표준 30 3 2" xfId="0"/>
    <cellStyle name="표준 30 3 2 2" xfId="0"/>
    <cellStyle name="표준 30 3 2 3" xfId="0"/>
    <cellStyle name="표준 30 3 2 4" xfId="0"/>
    <cellStyle name="표준 30 3 2 5" xfId="0"/>
    <cellStyle name="표준 30 3 2 6" xfId="0"/>
    <cellStyle name="표준 30 3 2 7" xfId="0"/>
    <cellStyle name="표준 30 3 2 8" xfId="0"/>
    <cellStyle name="표준 30 3 3" xfId="0"/>
    <cellStyle name="표준 30 3 3 2" xfId="0"/>
    <cellStyle name="표준 30 3 3 3" xfId="0"/>
    <cellStyle name="표준 30 3 3 4" xfId="0"/>
    <cellStyle name="표준 30 3 3 5" xfId="0"/>
    <cellStyle name="표준 30 3 3 6" xfId="0"/>
    <cellStyle name="표준 30 3 3 7" xfId="0"/>
    <cellStyle name="표준 30 3 3 8" xfId="0"/>
    <cellStyle name="표준 30 3 4" xfId="0"/>
    <cellStyle name="표준 30 3 4 2" xfId="0"/>
    <cellStyle name="표준 30 3 4 3" xfId="0"/>
    <cellStyle name="표준 30 3 4 4" xfId="0"/>
    <cellStyle name="표준 30 3 4 5" xfId="0"/>
    <cellStyle name="표준 30 3 4 6" xfId="0"/>
    <cellStyle name="표준 30 3 4 7" xfId="0"/>
    <cellStyle name="표준 30 3 5" xfId="0"/>
    <cellStyle name="표준 30 3 5 2" xfId="0"/>
    <cellStyle name="표준 30 3 5 3" xfId="0"/>
    <cellStyle name="표준 30 3 5 4" xfId="0"/>
    <cellStyle name="표준 30 3 5 5" xfId="0"/>
    <cellStyle name="표준 30 3 5 6" xfId="0"/>
    <cellStyle name="표준 30 3 6" xfId="0"/>
    <cellStyle name="표준 30 3 7" xfId="0"/>
    <cellStyle name="표준 30 3 8" xfId="0"/>
    <cellStyle name="표준 30 3 9" xfId="0"/>
    <cellStyle name="표준 30 3_Sheet2" xfId="0"/>
    <cellStyle name="표준 30 4" xfId="0"/>
    <cellStyle name="표준 30 4 10" xfId="0"/>
    <cellStyle name="표준 30 4 11" xfId="0"/>
    <cellStyle name="표준 30 4 12" xfId="0"/>
    <cellStyle name="표준 30 4 2" xfId="0"/>
    <cellStyle name="표준 30 4 2 2" xfId="0"/>
    <cellStyle name="표준 30 4 2 3" xfId="0"/>
    <cellStyle name="표준 30 4 2 4" xfId="0"/>
    <cellStyle name="표준 30 4 2 5" xfId="0"/>
    <cellStyle name="표준 30 4 2 6" xfId="0"/>
    <cellStyle name="표준 30 4 2 7" xfId="0"/>
    <cellStyle name="표준 30 4 2 8" xfId="0"/>
    <cellStyle name="표준 30 4 3" xfId="0"/>
    <cellStyle name="표준 30 4 3 2" xfId="0"/>
    <cellStyle name="표준 30 4 3 3" xfId="0"/>
    <cellStyle name="표준 30 4 3 4" xfId="0"/>
    <cellStyle name="표준 30 4 3 5" xfId="0"/>
    <cellStyle name="표준 30 4 3 6" xfId="0"/>
    <cellStyle name="표준 30 4 4" xfId="0"/>
    <cellStyle name="표준 30 4 4 2" xfId="0"/>
    <cellStyle name="표준 30 4 4 3" xfId="0"/>
    <cellStyle name="표준 30 4 4 4" xfId="0"/>
    <cellStyle name="표준 30 4 4 5" xfId="0"/>
    <cellStyle name="표준 30 4 4 6" xfId="0"/>
    <cellStyle name="표준 30 4 5" xfId="0"/>
    <cellStyle name="표준 30 4 5 2" xfId="0"/>
    <cellStyle name="표준 30 4 5 3" xfId="0"/>
    <cellStyle name="표준 30 4 5 4" xfId="0"/>
    <cellStyle name="표준 30 4 5 5" xfId="0"/>
    <cellStyle name="표준 30 4 5 6" xfId="0"/>
    <cellStyle name="표준 30 4 6" xfId="0"/>
    <cellStyle name="표준 30 4 7" xfId="0"/>
    <cellStyle name="표준 30 4 8" xfId="0"/>
    <cellStyle name="표준 30 4 9" xfId="0"/>
    <cellStyle name="표준 30 4_Sheet2" xfId="0"/>
    <cellStyle name="표준 30 5" xfId="0"/>
    <cellStyle name="표준 30 5 10" xfId="0"/>
    <cellStyle name="표준 30 5 11" xfId="0"/>
    <cellStyle name="표준 30 5 12" xfId="0"/>
    <cellStyle name="표준 30 5 2" xfId="0"/>
    <cellStyle name="표준 30 5 2 2" xfId="0"/>
    <cellStyle name="표준 30 5 2 3" xfId="0"/>
    <cellStyle name="표준 30 5 2 4" xfId="0"/>
    <cellStyle name="표준 30 5 2 5" xfId="0"/>
    <cellStyle name="표준 30 5 2 6" xfId="0"/>
    <cellStyle name="표준 30 5 2 7" xfId="0"/>
    <cellStyle name="표준 30 5 3" xfId="0"/>
    <cellStyle name="표준 30 5 3 2" xfId="0"/>
    <cellStyle name="표준 30 5 3 3" xfId="0"/>
    <cellStyle name="표준 30 5 3 4" xfId="0"/>
    <cellStyle name="표준 30 5 3 5" xfId="0"/>
    <cellStyle name="표준 30 5 3 6" xfId="0"/>
    <cellStyle name="표준 30 5 4" xfId="0"/>
    <cellStyle name="표준 30 5 4 2" xfId="0"/>
    <cellStyle name="표준 30 5 4 3" xfId="0"/>
    <cellStyle name="표준 30 5 4 4" xfId="0"/>
    <cellStyle name="표준 30 5 4 5" xfId="0"/>
    <cellStyle name="표준 30 5 4 6" xfId="0"/>
    <cellStyle name="표준 30 5 5" xfId="0"/>
    <cellStyle name="표준 30 5 5 2" xfId="0"/>
    <cellStyle name="표준 30 5 5 3" xfId="0"/>
    <cellStyle name="표준 30 5 5 4" xfId="0"/>
    <cellStyle name="표준 30 5 5 5" xfId="0"/>
    <cellStyle name="표준 30 5 5 6" xfId="0"/>
    <cellStyle name="표준 30 5 6" xfId="0"/>
    <cellStyle name="표준 30 5 7" xfId="0"/>
    <cellStyle name="표준 30 5 8" xfId="0"/>
    <cellStyle name="표준 30 5 9" xfId="0"/>
    <cellStyle name="표준 30 5_Sheet2" xfId="0"/>
    <cellStyle name="표준 30 6" xfId="0"/>
    <cellStyle name="표준 30 6 2" xfId="0"/>
    <cellStyle name="표준 30 6 3" xfId="0"/>
    <cellStyle name="표준 30 7" xfId="0"/>
    <cellStyle name="표준 30 8" xfId="0"/>
    <cellStyle name="표준 30 9" xfId="0"/>
    <cellStyle name="표준 31" xfId="0"/>
    <cellStyle name="표준 31 10" xfId="0"/>
    <cellStyle name="표준 31 11" xfId="0"/>
    <cellStyle name="표준 31 12" xfId="0"/>
    <cellStyle name="표준 31 13" xfId="0"/>
    <cellStyle name="표준 31 14" xfId="0"/>
    <cellStyle name="표준 31 15" xfId="0"/>
    <cellStyle name="표준 31 16" xfId="0"/>
    <cellStyle name="표준 31 17" xfId="0"/>
    <cellStyle name="표준 31 18" xfId="0"/>
    <cellStyle name="표준 31 19" xfId="0"/>
    <cellStyle name="표준 31 2" xfId="0"/>
    <cellStyle name="표준 31 2 10" xfId="0"/>
    <cellStyle name="표준 31 2 11" xfId="0"/>
    <cellStyle name="표준 31 2 12" xfId="0"/>
    <cellStyle name="표준 31 2 13" xfId="0"/>
    <cellStyle name="표준 31 2 2" xfId="0"/>
    <cellStyle name="표준 31 2 2 2" xfId="0"/>
    <cellStyle name="표준 31 2 2 2 2" xfId="0"/>
    <cellStyle name="표준 31 2 2 3" xfId="0"/>
    <cellStyle name="표준 31 2 2 4" xfId="0"/>
    <cellStyle name="표준 31 2 2 5" xfId="0"/>
    <cellStyle name="표준 31 2 2 6" xfId="0"/>
    <cellStyle name="표준 31 2 2 7" xfId="0"/>
    <cellStyle name="표준 31 2 2 8" xfId="0"/>
    <cellStyle name="표준 31 2 3" xfId="0"/>
    <cellStyle name="표준 31 2 3 2" xfId="0"/>
    <cellStyle name="표준 31 2 3 3" xfId="0"/>
    <cellStyle name="표준 31 2 3 4" xfId="0"/>
    <cellStyle name="표준 31 2 3 5" xfId="0"/>
    <cellStyle name="표준 31 2 3 6" xfId="0"/>
    <cellStyle name="표준 31 2 3 7" xfId="0"/>
    <cellStyle name="표준 31 2 4" xfId="0"/>
    <cellStyle name="표준 31 2 4 2" xfId="0"/>
    <cellStyle name="표준 31 2 4 3" xfId="0"/>
    <cellStyle name="표준 31 2 4 4" xfId="0"/>
    <cellStyle name="표준 31 2 4 5" xfId="0"/>
    <cellStyle name="표준 31 2 4 6" xfId="0"/>
    <cellStyle name="표준 31 2 4 7" xfId="0"/>
    <cellStyle name="표준 31 2 5" xfId="0"/>
    <cellStyle name="표준 31 2 5 2" xfId="0"/>
    <cellStyle name="표준 31 2 5 3" xfId="0"/>
    <cellStyle name="표준 31 2 5 4" xfId="0"/>
    <cellStyle name="표준 31 2 5 5" xfId="0"/>
    <cellStyle name="표준 31 2 5 6" xfId="0"/>
    <cellStyle name="표준 31 2 6" xfId="0"/>
    <cellStyle name="표준 31 2 7" xfId="0"/>
    <cellStyle name="표준 31 2 8" xfId="0"/>
    <cellStyle name="표준 31 2 9" xfId="0"/>
    <cellStyle name="표준 31 20" xfId="0"/>
    <cellStyle name="표준 31 21" xfId="0"/>
    <cellStyle name="표준 31 22" xfId="0"/>
    <cellStyle name="표준 31 23" xfId="0"/>
    <cellStyle name="표준 31 24" xfId="0"/>
    <cellStyle name="표준 31 25" xfId="0"/>
    <cellStyle name="표준 31 26" xfId="0"/>
    <cellStyle name="표준 31 27" xfId="0"/>
    <cellStyle name="표준 31 2_Sheet2" xfId="0"/>
    <cellStyle name="표준 31 3" xfId="0"/>
    <cellStyle name="표준 31 3 10" xfId="0"/>
    <cellStyle name="표준 31 3 11" xfId="0"/>
    <cellStyle name="표준 31 3 12" xfId="0"/>
    <cellStyle name="표준 31 3 2" xfId="0"/>
    <cellStyle name="표준 31 3 2 2" xfId="0"/>
    <cellStyle name="표준 31 3 2 3" xfId="0"/>
    <cellStyle name="표준 31 3 2 4" xfId="0"/>
    <cellStyle name="표준 31 3 2 5" xfId="0"/>
    <cellStyle name="표준 31 3 2 6" xfId="0"/>
    <cellStyle name="표준 31 3 2 7" xfId="0"/>
    <cellStyle name="표준 31 3 2 8" xfId="0"/>
    <cellStyle name="표준 31 3 3" xfId="0"/>
    <cellStyle name="표준 31 3 3 2" xfId="0"/>
    <cellStyle name="표준 31 3 3 3" xfId="0"/>
    <cellStyle name="표준 31 3 3 4" xfId="0"/>
    <cellStyle name="표준 31 3 3 5" xfId="0"/>
    <cellStyle name="표준 31 3 3 6" xfId="0"/>
    <cellStyle name="표준 31 3 3 7" xfId="0"/>
    <cellStyle name="표준 31 3 3 8" xfId="0"/>
    <cellStyle name="표준 31 3 4" xfId="0"/>
    <cellStyle name="표준 31 3 4 2" xfId="0"/>
    <cellStyle name="표준 31 3 4 3" xfId="0"/>
    <cellStyle name="표준 31 3 4 4" xfId="0"/>
    <cellStyle name="표준 31 3 4 5" xfId="0"/>
    <cellStyle name="표준 31 3 4 6" xfId="0"/>
    <cellStyle name="표준 31 3 5" xfId="0"/>
    <cellStyle name="표준 31 3 5 2" xfId="0"/>
    <cellStyle name="표준 31 3 5 3" xfId="0"/>
    <cellStyle name="표준 31 3 5 4" xfId="0"/>
    <cellStyle name="표준 31 3 5 5" xfId="0"/>
    <cellStyle name="표준 31 3 5 6" xfId="0"/>
    <cellStyle name="표준 31 3 6" xfId="0"/>
    <cellStyle name="표준 31 3 7" xfId="0"/>
    <cellStyle name="표준 31 3 8" xfId="0"/>
    <cellStyle name="표준 31 3 9" xfId="0"/>
    <cellStyle name="표준 31 3_Sheet2" xfId="0"/>
    <cellStyle name="표준 31 4" xfId="0"/>
    <cellStyle name="표준 31 4 10" xfId="0"/>
    <cellStyle name="표준 31 4 11" xfId="0"/>
    <cellStyle name="표준 31 4 12" xfId="0"/>
    <cellStyle name="표준 31 4 2" xfId="0"/>
    <cellStyle name="표준 31 4 2 2" xfId="0"/>
    <cellStyle name="표준 31 4 2 3" xfId="0"/>
    <cellStyle name="표준 31 4 2 4" xfId="0"/>
    <cellStyle name="표준 31 4 2 5" xfId="0"/>
    <cellStyle name="표준 31 4 2 6" xfId="0"/>
    <cellStyle name="표준 31 4 2 7" xfId="0"/>
    <cellStyle name="표준 31 4 2 8" xfId="0"/>
    <cellStyle name="표준 31 4 3" xfId="0"/>
    <cellStyle name="표준 31 4 3 2" xfId="0"/>
    <cellStyle name="표준 31 4 3 3" xfId="0"/>
    <cellStyle name="표준 31 4 3 4" xfId="0"/>
    <cellStyle name="표준 31 4 3 5" xfId="0"/>
    <cellStyle name="표준 31 4 3 6" xfId="0"/>
    <cellStyle name="표준 31 4 4" xfId="0"/>
    <cellStyle name="표준 31 4 4 2" xfId="0"/>
    <cellStyle name="표준 31 4 4 3" xfId="0"/>
    <cellStyle name="표준 31 4 4 4" xfId="0"/>
    <cellStyle name="표준 31 4 4 5" xfId="0"/>
    <cellStyle name="표준 31 4 4 6" xfId="0"/>
    <cellStyle name="표준 31 4 5" xfId="0"/>
    <cellStyle name="표준 31 4 5 2" xfId="0"/>
    <cellStyle name="표준 31 4 5 3" xfId="0"/>
    <cellStyle name="표준 31 4 5 4" xfId="0"/>
    <cellStyle name="표준 31 4 5 5" xfId="0"/>
    <cellStyle name="표준 31 4 5 6" xfId="0"/>
    <cellStyle name="표준 31 4 6" xfId="0"/>
    <cellStyle name="표준 31 4 7" xfId="0"/>
    <cellStyle name="표준 31 4 8" xfId="0"/>
    <cellStyle name="표준 31 4 9" xfId="0"/>
    <cellStyle name="표준 31 4_Sheet2" xfId="0"/>
    <cellStyle name="표준 31 5" xfId="0"/>
    <cellStyle name="표준 31 5 10" xfId="0"/>
    <cellStyle name="표준 31 5 11" xfId="0"/>
    <cellStyle name="표준 31 5 12" xfId="0"/>
    <cellStyle name="표준 31 5 2" xfId="0"/>
    <cellStyle name="표준 31 5 2 2" xfId="0"/>
    <cellStyle name="표준 31 5 2 3" xfId="0"/>
    <cellStyle name="표준 31 5 2 4" xfId="0"/>
    <cellStyle name="표준 31 5 2 5" xfId="0"/>
    <cellStyle name="표준 31 5 2 6" xfId="0"/>
    <cellStyle name="표준 31 5 2 7" xfId="0"/>
    <cellStyle name="표준 31 5 3" xfId="0"/>
    <cellStyle name="표준 31 5 3 2" xfId="0"/>
    <cellStyle name="표준 31 5 3 3" xfId="0"/>
    <cellStyle name="표준 31 5 3 4" xfId="0"/>
    <cellStyle name="표준 31 5 3 5" xfId="0"/>
    <cellStyle name="표준 31 5 3 6" xfId="0"/>
    <cellStyle name="표준 31 5 4" xfId="0"/>
    <cellStyle name="표준 31 5 4 2" xfId="0"/>
    <cellStyle name="표준 31 5 4 3" xfId="0"/>
    <cellStyle name="표준 31 5 4 4" xfId="0"/>
    <cellStyle name="표준 31 5 4 5" xfId="0"/>
    <cellStyle name="표준 31 5 4 6" xfId="0"/>
    <cellStyle name="표준 31 5 5" xfId="0"/>
    <cellStyle name="표준 31 5 5 2" xfId="0"/>
    <cellStyle name="표준 31 5 5 3" xfId="0"/>
    <cellStyle name="표준 31 5 5 4" xfId="0"/>
    <cellStyle name="표준 31 5 5 5" xfId="0"/>
    <cellStyle name="표준 31 5 5 6" xfId="0"/>
    <cellStyle name="표준 31 5 6" xfId="0"/>
    <cellStyle name="표준 31 5 7" xfId="0"/>
    <cellStyle name="표준 31 5 8" xfId="0"/>
    <cellStyle name="표준 31 5 9" xfId="0"/>
    <cellStyle name="표준 31 5_Sheet2" xfId="0"/>
    <cellStyle name="표준 31 6" xfId="0"/>
    <cellStyle name="표준 31 6 2" xfId="0"/>
    <cellStyle name="표준 31 6 3" xfId="0"/>
    <cellStyle name="표준 31 7" xfId="0"/>
    <cellStyle name="표준 31 8" xfId="0"/>
    <cellStyle name="표준 31 9" xfId="0"/>
    <cellStyle name="표준 32" xfId="0"/>
    <cellStyle name="표준 32 10" xfId="0"/>
    <cellStyle name="표준 32 11" xfId="0"/>
    <cellStyle name="표준 32 12" xfId="0"/>
    <cellStyle name="표준 32 13" xfId="0"/>
    <cellStyle name="표준 32 14" xfId="0"/>
    <cellStyle name="표준 32 15" xfId="0"/>
    <cellStyle name="표준 32 16" xfId="0"/>
    <cellStyle name="표준 32 17" xfId="0"/>
    <cellStyle name="표준 32 18" xfId="0"/>
    <cellStyle name="표준 32 19" xfId="0"/>
    <cellStyle name="표준 32 2" xfId="0"/>
    <cellStyle name="표준 32 2 2" xfId="0"/>
    <cellStyle name="표준 32 2 2 2" xfId="0"/>
    <cellStyle name="표준 32 2 2 3" xfId="0"/>
    <cellStyle name="표준 32 2 2 4" xfId="0"/>
    <cellStyle name="표준 32 2 3" xfId="0"/>
    <cellStyle name="표준 32 2 4" xfId="0"/>
    <cellStyle name="표준 32 2 5" xfId="0"/>
    <cellStyle name="표준 32 2 6" xfId="0"/>
    <cellStyle name="표준 32 20" xfId="0"/>
    <cellStyle name="표준 32 21" xfId="0"/>
    <cellStyle name="표준 32 22" xfId="0"/>
    <cellStyle name="표준 32 23" xfId="0"/>
    <cellStyle name="표준 32 24" xfId="0"/>
    <cellStyle name="표준 32 25" xfId="0"/>
    <cellStyle name="표준 32 26" xfId="0"/>
    <cellStyle name="표준 32 27" xfId="0"/>
    <cellStyle name="표준 32 3" xfId="0"/>
    <cellStyle name="표준 32 3 2" xfId="0"/>
    <cellStyle name="표준 32 3 2 2" xfId="0"/>
    <cellStyle name="표준 32 3 3" xfId="0"/>
    <cellStyle name="표준 32 3 3 2" xfId="0"/>
    <cellStyle name="표준 32 3 4" xfId="0"/>
    <cellStyle name="표준 32 3 5" xfId="0"/>
    <cellStyle name="표준 32 4" xfId="0"/>
    <cellStyle name="표준 32 4 2" xfId="0"/>
    <cellStyle name="표준 32 4 2 2" xfId="0"/>
    <cellStyle name="표준 32 4 3" xfId="0"/>
    <cellStyle name="표준 32 5" xfId="0"/>
    <cellStyle name="표준 32 5 2" xfId="0"/>
    <cellStyle name="표준 32 5 3" xfId="0"/>
    <cellStyle name="표준 32 6" xfId="0"/>
    <cellStyle name="표준 32 6 2" xfId="0"/>
    <cellStyle name="표준 32 7" xfId="0"/>
    <cellStyle name="표준 32 8" xfId="0"/>
    <cellStyle name="표준 32 9" xfId="0"/>
    <cellStyle name="표준 33" xfId="0"/>
    <cellStyle name="표준 33 10" xfId="0"/>
    <cellStyle name="표준 33 11" xfId="0"/>
    <cellStyle name="표준 33 12" xfId="0"/>
    <cellStyle name="표준 33 13" xfId="0"/>
    <cellStyle name="표준 33 14" xfId="0"/>
    <cellStyle name="표준 33 15" xfId="0"/>
    <cellStyle name="표준 33 16" xfId="0"/>
    <cellStyle name="표준 33 17" xfId="0"/>
    <cellStyle name="표준 33 18" xfId="0"/>
    <cellStyle name="표준 33 19" xfId="0"/>
    <cellStyle name="표준 33 2" xfId="0"/>
    <cellStyle name="표준 33 2 2" xfId="0"/>
    <cellStyle name="표준 33 2 2 2" xfId="0"/>
    <cellStyle name="표준 33 2 2 3" xfId="0"/>
    <cellStyle name="표준 33 2 3" xfId="0"/>
    <cellStyle name="표준 33 2 4" xfId="0"/>
    <cellStyle name="표준 33 2 5" xfId="0"/>
    <cellStyle name="표준 33 2 6" xfId="0"/>
    <cellStyle name="표준 33 20" xfId="0"/>
    <cellStyle name="표준 33 21" xfId="0"/>
    <cellStyle name="표준 33 22" xfId="0"/>
    <cellStyle name="표준 33 23" xfId="0"/>
    <cellStyle name="표준 33 24" xfId="0"/>
    <cellStyle name="표준 33 25" xfId="0"/>
    <cellStyle name="표준 33 26" xfId="0"/>
    <cellStyle name="표준 33 27" xfId="0"/>
    <cellStyle name="표준 33 3" xfId="0"/>
    <cellStyle name="표준 33 3 2" xfId="0"/>
    <cellStyle name="표준 33 3 2 2" xfId="0"/>
    <cellStyle name="표준 33 3 3" xfId="0"/>
    <cellStyle name="표준 33 3 3 2" xfId="0"/>
    <cellStyle name="표준 33 3 4" xfId="0"/>
    <cellStyle name="표준 33 3 5" xfId="0"/>
    <cellStyle name="표준 33 4" xfId="0"/>
    <cellStyle name="표준 33 4 2" xfId="0"/>
    <cellStyle name="표준 33 4 2 2" xfId="0"/>
    <cellStyle name="표준 33 4 3" xfId="0"/>
    <cellStyle name="표준 33 5" xfId="0"/>
    <cellStyle name="표준 33 5 2" xfId="0"/>
    <cellStyle name="표준 33 5 3" xfId="0"/>
    <cellStyle name="표준 33 6" xfId="0"/>
    <cellStyle name="표준 33 6 2" xfId="0"/>
    <cellStyle name="표준 33 7" xfId="0"/>
    <cellStyle name="표준 33 8" xfId="0"/>
    <cellStyle name="표준 33 9" xfId="0"/>
    <cellStyle name="표준 34" xfId="0"/>
    <cellStyle name="표준 34 10" xfId="0"/>
    <cellStyle name="표준 34 11" xfId="0"/>
    <cellStyle name="표준 34 12" xfId="0"/>
    <cellStyle name="표준 34 13" xfId="0"/>
    <cellStyle name="표준 34 14" xfId="0"/>
    <cellStyle name="표준 34 15" xfId="0"/>
    <cellStyle name="표준 34 16" xfId="0"/>
    <cellStyle name="표준 34 17" xfId="0"/>
    <cellStyle name="표준 34 18" xfId="0"/>
    <cellStyle name="표준 34 19" xfId="0"/>
    <cellStyle name="표준 34 2" xfId="0"/>
    <cellStyle name="표준 34 2 2" xfId="0"/>
    <cellStyle name="표준 34 2 2 2" xfId="0"/>
    <cellStyle name="표준 34 2 2 3" xfId="0"/>
    <cellStyle name="표준 34 2 2 4" xfId="0"/>
    <cellStyle name="표준 34 2 3" xfId="0"/>
    <cellStyle name="표준 34 2 4" xfId="0"/>
    <cellStyle name="표준 34 2 5" xfId="0"/>
    <cellStyle name="표준 34 2 6" xfId="0"/>
    <cellStyle name="표준 34 20" xfId="0"/>
    <cellStyle name="표준 34 21" xfId="0"/>
    <cellStyle name="표준 34 22" xfId="0"/>
    <cellStyle name="표준 34 23" xfId="0"/>
    <cellStyle name="표준 34 24" xfId="0"/>
    <cellStyle name="표준 34 25" xfId="0"/>
    <cellStyle name="표준 34 26" xfId="0"/>
    <cellStyle name="표준 34 27" xfId="0"/>
    <cellStyle name="표준 34 28" xfId="0"/>
    <cellStyle name="표준 34 3" xfId="0"/>
    <cellStyle name="표준 34 3 2" xfId="0"/>
    <cellStyle name="표준 34 3 2 2" xfId="0"/>
    <cellStyle name="표준 34 3 3" xfId="0"/>
    <cellStyle name="표준 34 3 3 2" xfId="0"/>
    <cellStyle name="표준 34 3 4" xfId="0"/>
    <cellStyle name="표준 34 4" xfId="0"/>
    <cellStyle name="표준 34 4 2" xfId="0"/>
    <cellStyle name="표준 34 4 3" xfId="0"/>
    <cellStyle name="표준 34 5" xfId="0"/>
    <cellStyle name="표준 34 5 2" xfId="0"/>
    <cellStyle name="표준 34 5 3" xfId="0"/>
    <cellStyle name="표준 34 6" xfId="0"/>
    <cellStyle name="표준 34 7" xfId="0"/>
    <cellStyle name="표준 34 8" xfId="0"/>
    <cellStyle name="표준 34 9" xfId="0"/>
    <cellStyle name="표준 35" xfId="0"/>
    <cellStyle name="표준 35 10" xfId="0"/>
    <cellStyle name="표준 35 11" xfId="0"/>
    <cellStyle name="표준 35 12" xfId="0"/>
    <cellStyle name="표준 35 13" xfId="0"/>
    <cellStyle name="표준 35 14" xfId="0"/>
    <cellStyle name="표준 35 15" xfId="0"/>
    <cellStyle name="표준 35 16" xfId="0"/>
    <cellStyle name="표준 35 17" xfId="0"/>
    <cellStyle name="표준 35 18" xfId="0"/>
    <cellStyle name="표준 35 19" xfId="0"/>
    <cellStyle name="표준 35 2" xfId="0"/>
    <cellStyle name="표준 35 2 2" xfId="0"/>
    <cellStyle name="표준 35 2 2 2" xfId="0"/>
    <cellStyle name="표준 35 2 2 3" xfId="0"/>
    <cellStyle name="표준 35 2 2 4" xfId="0"/>
    <cellStyle name="표준 35 2 3" xfId="0"/>
    <cellStyle name="표준 35 2 4" xfId="0"/>
    <cellStyle name="표준 35 2 5" xfId="0"/>
    <cellStyle name="표준 35 2 6" xfId="0"/>
    <cellStyle name="표준 35 20" xfId="0"/>
    <cellStyle name="표준 35 21" xfId="0"/>
    <cellStyle name="표준 35 22" xfId="0"/>
    <cellStyle name="표준 35 23" xfId="0"/>
    <cellStyle name="표준 35 24" xfId="0"/>
    <cellStyle name="표준 35 25" xfId="0"/>
    <cellStyle name="표준 35 26" xfId="0"/>
    <cellStyle name="표준 35 27" xfId="0"/>
    <cellStyle name="표준 35 3" xfId="0"/>
    <cellStyle name="표준 35 3 2" xfId="0"/>
    <cellStyle name="표준 35 3 2 2" xfId="0"/>
    <cellStyle name="표준 35 3 3" xfId="0"/>
    <cellStyle name="표준 35 3 3 2" xfId="0"/>
    <cellStyle name="표준 35 3 4" xfId="0"/>
    <cellStyle name="표준 35 4" xfId="0"/>
    <cellStyle name="표준 35 4 2" xfId="0"/>
    <cellStyle name="표준 35 4 3" xfId="0"/>
    <cellStyle name="표준 35 5" xfId="0"/>
    <cellStyle name="표준 35 5 2" xfId="0"/>
    <cellStyle name="표준 35 5 3" xfId="0"/>
    <cellStyle name="표준 35 6" xfId="0"/>
    <cellStyle name="표준 35 7" xfId="0"/>
    <cellStyle name="표준 35 8" xfId="0"/>
    <cellStyle name="표준 35 9" xfId="0"/>
    <cellStyle name="표준 36" xfId="0"/>
    <cellStyle name="표준 36 10" xfId="0"/>
    <cellStyle name="표준 36 11" xfId="0"/>
    <cellStyle name="표준 36 12" xfId="0"/>
    <cellStyle name="표준 36 13" xfId="0"/>
    <cellStyle name="표준 36 14" xfId="0"/>
    <cellStyle name="표준 36 15" xfId="0"/>
    <cellStyle name="표준 36 16" xfId="0"/>
    <cellStyle name="표준 36 17" xfId="0"/>
    <cellStyle name="표준 36 18" xfId="0"/>
    <cellStyle name="표준 36 19" xfId="0"/>
    <cellStyle name="표준 36 2" xfId="0"/>
    <cellStyle name="표준 36 2 2" xfId="0"/>
    <cellStyle name="표준 36 2 2 2" xfId="0"/>
    <cellStyle name="표준 36 2 2 3" xfId="0"/>
    <cellStyle name="표준 36 2 3" xfId="0"/>
    <cellStyle name="표준 36 2 4" xfId="0"/>
    <cellStyle name="표준 36 2 5" xfId="0"/>
    <cellStyle name="표준 36 2 6" xfId="0"/>
    <cellStyle name="표준 36 20" xfId="0"/>
    <cellStyle name="표준 36 21" xfId="0"/>
    <cellStyle name="표준 36 22" xfId="0"/>
    <cellStyle name="표준 36 23" xfId="0"/>
    <cellStyle name="표준 36 24" xfId="0"/>
    <cellStyle name="표준 36 25" xfId="0"/>
    <cellStyle name="표준 36 26" xfId="0"/>
    <cellStyle name="표준 36 27" xfId="0"/>
    <cellStyle name="표준 36 3" xfId="0"/>
    <cellStyle name="표준 36 3 2" xfId="0"/>
    <cellStyle name="표준 36 3 2 2" xfId="0"/>
    <cellStyle name="표준 36 3 3" xfId="0"/>
    <cellStyle name="표준 36 3 3 2" xfId="0"/>
    <cellStyle name="표준 36 3 4" xfId="0"/>
    <cellStyle name="표준 36 4" xfId="0"/>
    <cellStyle name="표준 36 4 2" xfId="0"/>
    <cellStyle name="표준 36 4 3" xfId="0"/>
    <cellStyle name="표준 36 5" xfId="0"/>
    <cellStyle name="표준 36 5 2" xfId="0"/>
    <cellStyle name="표준 36 5 3" xfId="0"/>
    <cellStyle name="표준 36 6" xfId="0"/>
    <cellStyle name="표준 36 7" xfId="0"/>
    <cellStyle name="표준 36 8" xfId="0"/>
    <cellStyle name="표준 36 9" xfId="0"/>
    <cellStyle name="표준 37" xfId="0"/>
    <cellStyle name="표준 37 10" xfId="0"/>
    <cellStyle name="표준 37 11" xfId="0"/>
    <cellStyle name="표준 37 12" xfId="0"/>
    <cellStyle name="표준 37 13" xfId="0"/>
    <cellStyle name="표준 37 14" xfId="0"/>
    <cellStyle name="표준 37 15" xfId="0"/>
    <cellStyle name="표준 37 16" xfId="0"/>
    <cellStyle name="표준 37 17" xfId="0"/>
    <cellStyle name="표준 37 18" xfId="0"/>
    <cellStyle name="표준 37 19" xfId="0"/>
    <cellStyle name="표준 37 2" xfId="0"/>
    <cellStyle name="표준 37 2 2" xfId="0"/>
    <cellStyle name="표준 37 2 2 2" xfId="0"/>
    <cellStyle name="표준 37 2 2 3" xfId="0"/>
    <cellStyle name="표준 37 2 2 4" xfId="0"/>
    <cellStyle name="표준 37 2 3" xfId="0"/>
    <cellStyle name="표준 37 2 4" xfId="0"/>
    <cellStyle name="표준 37 2 5" xfId="0"/>
    <cellStyle name="표준 37 2 6" xfId="0"/>
    <cellStyle name="표준 37 20" xfId="0"/>
    <cellStyle name="표준 37 21" xfId="0"/>
    <cellStyle name="표준 37 22" xfId="0"/>
    <cellStyle name="표준 37 23" xfId="0"/>
    <cellStyle name="표준 37 24" xfId="0"/>
    <cellStyle name="표준 37 25" xfId="0"/>
    <cellStyle name="표준 37 26" xfId="0"/>
    <cellStyle name="표준 37 27" xfId="0"/>
    <cellStyle name="표준 37 28" xfId="0"/>
    <cellStyle name="표준 37 3" xfId="0"/>
    <cellStyle name="표준 37 3 2" xfId="0"/>
    <cellStyle name="표준 37 3 2 2" xfId="0"/>
    <cellStyle name="표준 37 3 3" xfId="0"/>
    <cellStyle name="표준 37 3 3 2" xfId="0"/>
    <cellStyle name="표준 37 3 4" xfId="0"/>
    <cellStyle name="표준 37 4" xfId="0"/>
    <cellStyle name="표준 37 4 2" xfId="0"/>
    <cellStyle name="표준 37 4 3" xfId="0"/>
    <cellStyle name="표준 37 5" xfId="0"/>
    <cellStyle name="표준 37 5 2" xfId="0"/>
    <cellStyle name="표준 37 5 3" xfId="0"/>
    <cellStyle name="표준 37 6" xfId="0"/>
    <cellStyle name="표준 37 7" xfId="0"/>
    <cellStyle name="표준 37 8" xfId="0"/>
    <cellStyle name="표준 37 9" xfId="0"/>
    <cellStyle name="표준 38" xfId="0"/>
    <cellStyle name="표준 38 10" xfId="0"/>
    <cellStyle name="표준 38 11" xfId="0"/>
    <cellStyle name="표준 38 12" xfId="0"/>
    <cellStyle name="표준 38 13" xfId="0"/>
    <cellStyle name="표준 38 14" xfId="0"/>
    <cellStyle name="표준 38 15" xfId="0"/>
    <cellStyle name="표준 38 16" xfId="0"/>
    <cellStyle name="표준 38 17" xfId="0"/>
    <cellStyle name="표준 38 18" xfId="0"/>
    <cellStyle name="표준 38 19" xfId="0"/>
    <cellStyle name="표준 38 2" xfId="0"/>
    <cellStyle name="표준 38 2 2" xfId="0"/>
    <cellStyle name="표준 38 2 2 2" xfId="0"/>
    <cellStyle name="표준 38 2 2 3" xfId="0"/>
    <cellStyle name="표준 38 2 2 4" xfId="0"/>
    <cellStyle name="표준 38 2 3" xfId="0"/>
    <cellStyle name="표준 38 2 4" xfId="0"/>
    <cellStyle name="표준 38 2 5" xfId="0"/>
    <cellStyle name="표준 38 2 6" xfId="0"/>
    <cellStyle name="표준 38 20" xfId="0"/>
    <cellStyle name="표준 38 21" xfId="0"/>
    <cellStyle name="표준 38 22" xfId="0"/>
    <cellStyle name="표준 38 23" xfId="0"/>
    <cellStyle name="표준 38 24" xfId="0"/>
    <cellStyle name="표준 38 25" xfId="0"/>
    <cellStyle name="표준 38 26" xfId="0"/>
    <cellStyle name="표준 38 27" xfId="0"/>
    <cellStyle name="표준 38 3" xfId="0"/>
    <cellStyle name="표준 38 3 2" xfId="0"/>
    <cellStyle name="표준 38 3 2 2" xfId="0"/>
    <cellStyle name="표준 38 3 3" xfId="0"/>
    <cellStyle name="표준 38 3 3 2" xfId="0"/>
    <cellStyle name="표준 38 3 4" xfId="0"/>
    <cellStyle name="표준 38 3 5" xfId="0"/>
    <cellStyle name="표준 38 4" xfId="0"/>
    <cellStyle name="표준 38 4 2" xfId="0"/>
    <cellStyle name="표준 38 4 2 2" xfId="0"/>
    <cellStyle name="표준 38 4 3" xfId="0"/>
    <cellStyle name="표준 38 5" xfId="0"/>
    <cellStyle name="표준 38 5 2" xfId="0"/>
    <cellStyle name="표준 38 5 3" xfId="0"/>
    <cellStyle name="표준 38 6" xfId="0"/>
    <cellStyle name="표준 38 6 2" xfId="0"/>
    <cellStyle name="표준 38 7" xfId="0"/>
    <cellStyle name="표준 38 8" xfId="0"/>
    <cellStyle name="표준 38 9" xfId="0"/>
    <cellStyle name="표준 39" xfId="0"/>
    <cellStyle name="표준 39 10" xfId="0"/>
    <cellStyle name="표준 39 11" xfId="0"/>
    <cellStyle name="표준 39 12" xfId="0"/>
    <cellStyle name="표준 39 13" xfId="0"/>
    <cellStyle name="표준 39 14" xfId="0"/>
    <cellStyle name="표준 39 15" xfId="0"/>
    <cellStyle name="표준 39 16" xfId="0"/>
    <cellStyle name="표준 39 17" xfId="0"/>
    <cellStyle name="표준 39 18" xfId="0"/>
    <cellStyle name="표준 39 19" xfId="0"/>
    <cellStyle name="표준 39 2" xfId="0"/>
    <cellStyle name="표준 39 2 2" xfId="0"/>
    <cellStyle name="표준 39 2 2 2" xfId="0"/>
    <cellStyle name="표준 39 2 3" xfId="0"/>
    <cellStyle name="표준 39 2 4" xfId="0"/>
    <cellStyle name="표준 39 20" xfId="0"/>
    <cellStyle name="표준 39 21" xfId="0"/>
    <cellStyle name="표준 39 22" xfId="0"/>
    <cellStyle name="표준 39 23" xfId="0"/>
    <cellStyle name="표준 39 24" xfId="0"/>
    <cellStyle name="표준 39 25" xfId="0"/>
    <cellStyle name="표준 39 26" xfId="0"/>
    <cellStyle name="표준 39 27" xfId="0"/>
    <cellStyle name="표준 39 3" xfId="0"/>
    <cellStyle name="표준 39 3 2" xfId="0"/>
    <cellStyle name="표준 39 3 2 2" xfId="0"/>
    <cellStyle name="표준 39 3 3" xfId="0"/>
    <cellStyle name="표준 39 3 4" xfId="0"/>
    <cellStyle name="표준 39 4" xfId="0"/>
    <cellStyle name="표준 39 4 2" xfId="0"/>
    <cellStyle name="표준 39 4 3" xfId="0"/>
    <cellStyle name="표준 39 5" xfId="0"/>
    <cellStyle name="표준 39 5 2" xfId="0"/>
    <cellStyle name="표준 39 6" xfId="0"/>
    <cellStyle name="표준 39 7" xfId="0"/>
    <cellStyle name="표준 39 8" xfId="0"/>
    <cellStyle name="표준 39 9" xfId="0"/>
    <cellStyle name="표준 3_(부서)판관비_2월" xfId="0"/>
    <cellStyle name="표준 4" xfId="0"/>
    <cellStyle name="표준 4 10" xfId="0"/>
    <cellStyle name="표준 4 10 10" xfId="0"/>
    <cellStyle name="표준 4 10 2" xfId="0"/>
    <cellStyle name="표준 4 10 2 2" xfId="0"/>
    <cellStyle name="표준 4 10 2 2 2" xfId="0"/>
    <cellStyle name="표준 4 10 2 2 2 2" xfId="0"/>
    <cellStyle name="표준 4 10 2 2 2 2 2" xfId="0"/>
    <cellStyle name="표준 4 10 2 2 2 2 3" xfId="0"/>
    <cellStyle name="표준 4 10 2 2 2 3" xfId="0"/>
    <cellStyle name="표준 4 10 2 2 2 3 2" xfId="0"/>
    <cellStyle name="표준 4 10 2 2 2 4" xfId="0"/>
    <cellStyle name="표준 4 10 2 2 2 5" xfId="0"/>
    <cellStyle name="표준 4 10 2 2 3" xfId="0"/>
    <cellStyle name="표준 4 10 2 2 3 2" xfId="0"/>
    <cellStyle name="표준 4 10 2 2 3 3" xfId="0"/>
    <cellStyle name="표준 4 10 2 2 4" xfId="0"/>
    <cellStyle name="표준 4 10 2 2 4 2" xfId="0"/>
    <cellStyle name="표준 4 10 2 2 5" xfId="0"/>
    <cellStyle name="표준 4 10 2 2 6" xfId="0"/>
    <cellStyle name="표준 4 10 2 3" xfId="0"/>
    <cellStyle name="표준 4 10 2 3 2" xfId="0"/>
    <cellStyle name="표준 4 10 2 3 2 2" xfId="0"/>
    <cellStyle name="표준 4 10 2 3 2 3" xfId="0"/>
    <cellStyle name="표준 4 10 2 3 3" xfId="0"/>
    <cellStyle name="표준 4 10 2 3 3 2" xfId="0"/>
    <cellStyle name="표준 4 10 2 3 4" xfId="0"/>
    <cellStyle name="표준 4 10 2 3 5" xfId="0"/>
    <cellStyle name="표준 4 10 2 4" xfId="0"/>
    <cellStyle name="표준 4 10 2 4 2" xfId="0"/>
    <cellStyle name="표준 4 10 2 4 3" xfId="0"/>
    <cellStyle name="표준 4 10 2 5" xfId="0"/>
    <cellStyle name="표준 4 10 2 5 2" xfId="0"/>
    <cellStyle name="표준 4 10 2 6" xfId="0"/>
    <cellStyle name="표준 4 10 2 7" xfId="0"/>
    <cellStyle name="표준 4 10 2 8" xfId="0"/>
    <cellStyle name="표준 4 10 3" xfId="0"/>
    <cellStyle name="표준 4 10 3 2" xfId="0"/>
    <cellStyle name="표준 4 10 3 2 2" xfId="0"/>
    <cellStyle name="표준 4 10 3 2 2 2" xfId="0"/>
    <cellStyle name="표준 4 10 3 2 2 3" xfId="0"/>
    <cellStyle name="표준 4 10 3 2 3" xfId="0"/>
    <cellStyle name="표준 4 10 3 2 3 2" xfId="0"/>
    <cellStyle name="표준 4 10 3 2 4" xfId="0"/>
    <cellStyle name="표준 4 10 3 2 5" xfId="0"/>
    <cellStyle name="표준 4 10 3 3" xfId="0"/>
    <cellStyle name="표준 4 10 3 3 2" xfId="0"/>
    <cellStyle name="표준 4 10 3 3 3" xfId="0"/>
    <cellStyle name="표준 4 10 3 4" xfId="0"/>
    <cellStyle name="표준 4 10 3 4 2" xfId="0"/>
    <cellStyle name="표준 4 10 3 5" xfId="0"/>
    <cellStyle name="표준 4 10 3 6" xfId="0"/>
    <cellStyle name="표준 4 10 3 7" xfId="0"/>
    <cellStyle name="표준 4 10 4" xfId="0"/>
    <cellStyle name="표준 4 10 4 2" xfId="0"/>
    <cellStyle name="표준 4 10 4 2 2" xfId="0"/>
    <cellStyle name="표준 4 10 4 2 3" xfId="0"/>
    <cellStyle name="표준 4 10 4 3" xfId="0"/>
    <cellStyle name="표준 4 10 4 3 2" xfId="0"/>
    <cellStyle name="표준 4 10 4 4" xfId="0"/>
    <cellStyle name="표준 4 10 4 5" xfId="0"/>
    <cellStyle name="표준 4 10 4 6" xfId="0"/>
    <cellStyle name="표준 4 10 5" xfId="0"/>
    <cellStyle name="표준 4 10 5 2" xfId="0"/>
    <cellStyle name="표준 4 10 5 3" xfId="0"/>
    <cellStyle name="표준 4 10 5 4" xfId="0"/>
    <cellStyle name="표준 4 10 5 5" xfId="0"/>
    <cellStyle name="표준 4 10 6" xfId="0"/>
    <cellStyle name="표준 4 10 6 2" xfId="0"/>
    <cellStyle name="표준 4 10 6 3" xfId="0"/>
    <cellStyle name="표준 4 10 6 4" xfId="0"/>
    <cellStyle name="표준 4 10 7" xfId="0"/>
    <cellStyle name="표준 4 10 8" xfId="0"/>
    <cellStyle name="표준 4 10 9" xfId="0"/>
    <cellStyle name="표준 4 11" xfId="0"/>
    <cellStyle name="표준 4 11 10" xfId="0"/>
    <cellStyle name="표준 4 11 2" xfId="0"/>
    <cellStyle name="표준 4 11 2 2" xfId="0"/>
    <cellStyle name="표준 4 11 2 2 2" xfId="0"/>
    <cellStyle name="표준 4 11 2 2 2 2" xfId="0"/>
    <cellStyle name="표준 4 11 2 2 2 2 2" xfId="0"/>
    <cellStyle name="표준 4 11 2 2 2 2 3" xfId="0"/>
    <cellStyle name="표준 4 11 2 2 2 3" xfId="0"/>
    <cellStyle name="표준 4 11 2 2 2 3 2" xfId="0"/>
    <cellStyle name="표준 4 11 2 2 2 4" xfId="0"/>
    <cellStyle name="표준 4 11 2 2 2 5" xfId="0"/>
    <cellStyle name="표준 4 11 2 2 3" xfId="0"/>
    <cellStyle name="표준 4 11 2 2 3 2" xfId="0"/>
    <cellStyle name="표준 4 11 2 2 3 3" xfId="0"/>
    <cellStyle name="표준 4 11 2 2 4" xfId="0"/>
    <cellStyle name="표준 4 11 2 2 4 2" xfId="0"/>
    <cellStyle name="표준 4 11 2 2 5" xfId="0"/>
    <cellStyle name="표준 4 11 2 2 6" xfId="0"/>
    <cellStyle name="표준 4 11 2 3" xfId="0"/>
    <cellStyle name="표준 4 11 2 3 2" xfId="0"/>
    <cellStyle name="표준 4 11 2 3 2 2" xfId="0"/>
    <cellStyle name="표준 4 11 2 3 2 3" xfId="0"/>
    <cellStyle name="표준 4 11 2 3 3" xfId="0"/>
    <cellStyle name="표준 4 11 2 3 3 2" xfId="0"/>
    <cellStyle name="표준 4 11 2 3 4" xfId="0"/>
    <cellStyle name="표준 4 11 2 3 5" xfId="0"/>
    <cellStyle name="표준 4 11 2 4" xfId="0"/>
    <cellStyle name="표준 4 11 2 4 2" xfId="0"/>
    <cellStyle name="표준 4 11 2 4 3" xfId="0"/>
    <cellStyle name="표준 4 11 2 5" xfId="0"/>
    <cellStyle name="표준 4 11 2 5 2" xfId="0"/>
    <cellStyle name="표준 4 11 2 6" xfId="0"/>
    <cellStyle name="표준 4 11 2 7" xfId="0"/>
    <cellStyle name="표준 4 11 2 8" xfId="0"/>
    <cellStyle name="표준 4 11 3" xfId="0"/>
    <cellStyle name="표준 4 11 3 2" xfId="0"/>
    <cellStyle name="표준 4 11 3 2 2" xfId="0"/>
    <cellStyle name="표준 4 11 3 2 2 2" xfId="0"/>
    <cellStyle name="표준 4 11 3 2 2 3" xfId="0"/>
    <cellStyle name="표준 4 11 3 2 3" xfId="0"/>
    <cellStyle name="표준 4 11 3 2 3 2" xfId="0"/>
    <cellStyle name="표준 4 11 3 2 4" xfId="0"/>
    <cellStyle name="표준 4 11 3 2 5" xfId="0"/>
    <cellStyle name="표준 4 11 3 3" xfId="0"/>
    <cellStyle name="표준 4 11 3 3 2" xfId="0"/>
    <cellStyle name="표준 4 11 3 3 3" xfId="0"/>
    <cellStyle name="표준 4 11 3 4" xfId="0"/>
    <cellStyle name="표준 4 11 3 4 2" xfId="0"/>
    <cellStyle name="표준 4 11 3 5" xfId="0"/>
    <cellStyle name="표준 4 11 3 6" xfId="0"/>
    <cellStyle name="표준 4 11 3 7" xfId="0"/>
    <cellStyle name="표준 4 11 4" xfId="0"/>
    <cellStyle name="표준 4 11 4 2" xfId="0"/>
    <cellStyle name="표준 4 11 4 2 2" xfId="0"/>
    <cellStyle name="표준 4 11 4 2 3" xfId="0"/>
    <cellStyle name="표준 4 11 4 3" xfId="0"/>
    <cellStyle name="표준 4 11 4 3 2" xfId="0"/>
    <cellStyle name="표준 4 11 4 4" xfId="0"/>
    <cellStyle name="표준 4 11 4 5" xfId="0"/>
    <cellStyle name="표준 4 11 4 6" xfId="0"/>
    <cellStyle name="표준 4 11 5" xfId="0"/>
    <cellStyle name="표준 4 11 5 2" xfId="0"/>
    <cellStyle name="표준 4 11 5 3" xfId="0"/>
    <cellStyle name="표준 4 11 5 4" xfId="0"/>
    <cellStyle name="표준 4 11 5 5" xfId="0"/>
    <cellStyle name="표준 4 11 6" xfId="0"/>
    <cellStyle name="표준 4 11 6 2" xfId="0"/>
    <cellStyle name="표준 4 11 6 3" xfId="0"/>
    <cellStyle name="표준 4 11 6 4" xfId="0"/>
    <cellStyle name="표준 4 11 7" xfId="0"/>
    <cellStyle name="표준 4 11 8" xfId="0"/>
    <cellStyle name="표준 4 11 9" xfId="0"/>
    <cellStyle name="표준 4 12" xfId="0"/>
    <cellStyle name="표준 4 12 2" xfId="0"/>
    <cellStyle name="표준 4 12 2 2" xfId="0"/>
    <cellStyle name="표준 4 12 2 2 2" xfId="0"/>
    <cellStyle name="표준 4 12 2 2 2 2" xfId="0"/>
    <cellStyle name="표준 4 12 2 2 2 3" xfId="0"/>
    <cellStyle name="표준 4 12 2 2 3" xfId="0"/>
    <cellStyle name="표준 4 12 2 2 3 2" xfId="0"/>
    <cellStyle name="표준 4 12 2 2 4" xfId="0"/>
    <cellStyle name="표준 4 12 2 2 5" xfId="0"/>
    <cellStyle name="표준 4 12 2 3" xfId="0"/>
    <cellStyle name="표준 4 12 2 3 2" xfId="0"/>
    <cellStyle name="표준 4 12 2 3 3" xfId="0"/>
    <cellStyle name="표준 4 12 2 4" xfId="0"/>
    <cellStyle name="표준 4 12 2 4 2" xfId="0"/>
    <cellStyle name="표준 4 12 2 5" xfId="0"/>
    <cellStyle name="표준 4 12 2 6" xfId="0"/>
    <cellStyle name="표준 4 12 2 7" xfId="0"/>
    <cellStyle name="표준 4 12 3" xfId="0"/>
    <cellStyle name="표준 4 12 3 2" xfId="0"/>
    <cellStyle name="표준 4 12 3 2 2" xfId="0"/>
    <cellStyle name="표준 4 12 3 2 3" xfId="0"/>
    <cellStyle name="표준 4 12 3 3" xfId="0"/>
    <cellStyle name="표준 4 12 3 3 2" xfId="0"/>
    <cellStyle name="표준 4 12 3 4" xfId="0"/>
    <cellStyle name="표준 4 12 3 5" xfId="0"/>
    <cellStyle name="표준 4 12 3 6" xfId="0"/>
    <cellStyle name="표준 4 12 4" xfId="0"/>
    <cellStyle name="표준 4 12 4 2" xfId="0"/>
    <cellStyle name="표준 4 12 4 3" xfId="0"/>
    <cellStyle name="표준 4 12 4 4" xfId="0"/>
    <cellStyle name="표준 4 12 4 5" xfId="0"/>
    <cellStyle name="표준 4 12 5" xfId="0"/>
    <cellStyle name="표준 4 12 5 2" xfId="0"/>
    <cellStyle name="표준 4 12 5 3" xfId="0"/>
    <cellStyle name="표준 4 12 5 4" xfId="0"/>
    <cellStyle name="표준 4 12 6" xfId="0"/>
    <cellStyle name="표준 4 12 6 2" xfId="0"/>
    <cellStyle name="표준 4 12 7" xfId="0"/>
    <cellStyle name="표준 4 12 8" xfId="0"/>
    <cellStyle name="표준 4 12 9" xfId="0"/>
    <cellStyle name="표준 4 13" xfId="0"/>
    <cellStyle name="표준 4 13 2" xfId="0"/>
    <cellStyle name="표준 4 13 2 2" xfId="0"/>
    <cellStyle name="표준 4 13 2 2 2" xfId="0"/>
    <cellStyle name="표준 4 13 2 2 2 2" xfId="0"/>
    <cellStyle name="표준 4 13 2 2 2 3" xfId="0"/>
    <cellStyle name="표준 4 13 2 2 3" xfId="0"/>
    <cellStyle name="표준 4 13 2 2 3 2" xfId="0"/>
    <cellStyle name="표준 4 13 2 2 4" xfId="0"/>
    <cellStyle name="표준 4 13 2 2 5" xfId="0"/>
    <cellStyle name="표준 4 13 2 3" xfId="0"/>
    <cellStyle name="표준 4 13 2 3 2" xfId="0"/>
    <cellStyle name="표준 4 13 2 3 3" xfId="0"/>
    <cellStyle name="표준 4 13 2 4" xfId="0"/>
    <cellStyle name="표준 4 13 2 4 2" xfId="0"/>
    <cellStyle name="표준 4 13 2 5" xfId="0"/>
    <cellStyle name="표준 4 13 2 6" xfId="0"/>
    <cellStyle name="표준 4 13 3" xfId="0"/>
    <cellStyle name="표준 4 13 3 2" xfId="0"/>
    <cellStyle name="표준 4 13 3 2 2" xfId="0"/>
    <cellStyle name="표준 4 13 3 2 3" xfId="0"/>
    <cellStyle name="표준 4 13 3 3" xfId="0"/>
    <cellStyle name="표준 4 13 3 3 2" xfId="0"/>
    <cellStyle name="표준 4 13 3 4" xfId="0"/>
    <cellStyle name="표준 4 13 3 5" xfId="0"/>
    <cellStyle name="표준 4 13 4" xfId="0"/>
    <cellStyle name="표준 4 13 4 2" xfId="0"/>
    <cellStyle name="표준 4 13 4 3" xfId="0"/>
    <cellStyle name="표준 4 13 5" xfId="0"/>
    <cellStyle name="표준 4 13 5 2" xfId="0"/>
    <cellStyle name="표준 4 13 6" xfId="0"/>
    <cellStyle name="표준 4 13 7" xfId="0"/>
    <cellStyle name="표준 4 13 8" xfId="0"/>
    <cellStyle name="표준 4 14" xfId="0"/>
    <cellStyle name="표준 4 14 2" xfId="0"/>
    <cellStyle name="표준 4 14 2 2" xfId="0"/>
    <cellStyle name="표준 4 14 2 2 2" xfId="0"/>
    <cellStyle name="표준 4 14 2 2 3" xfId="0"/>
    <cellStyle name="표준 4 14 2 3" xfId="0"/>
    <cellStyle name="표준 4 14 2 3 2" xfId="0"/>
    <cellStyle name="표준 4 14 2 4" xfId="0"/>
    <cellStyle name="표준 4 14 2 5" xfId="0"/>
    <cellStyle name="표준 4 14 3" xfId="0"/>
    <cellStyle name="표준 4 14 3 2" xfId="0"/>
    <cellStyle name="표준 4 14 3 3" xfId="0"/>
    <cellStyle name="표준 4 14 4" xfId="0"/>
    <cellStyle name="표준 4 14 4 2" xfId="0"/>
    <cellStyle name="표준 4 14 5" xfId="0"/>
    <cellStyle name="표준 4 14 6" xfId="0"/>
    <cellStyle name="표준 4 14 7" xfId="0"/>
    <cellStyle name="표준 4 15" xfId="0"/>
    <cellStyle name="표준 4 15 2" xfId="0"/>
    <cellStyle name="표준 4 15 2 2" xfId="0"/>
    <cellStyle name="표준 4 15 2 3" xfId="0"/>
    <cellStyle name="표준 4 15 3" xfId="0"/>
    <cellStyle name="표준 4 15 3 2" xfId="0"/>
    <cellStyle name="표준 4 15 4" xfId="0"/>
    <cellStyle name="표준 4 15 5" xfId="0"/>
    <cellStyle name="표준 4 15 6" xfId="0"/>
    <cellStyle name="표준 4 16" xfId="0"/>
    <cellStyle name="표준 4 16 2" xfId="0"/>
    <cellStyle name="표준 4 16 3" xfId="0"/>
    <cellStyle name="표준 4 16 4" xfId="0"/>
    <cellStyle name="표준 4 16 5" xfId="0"/>
    <cellStyle name="표준 4 17" xfId="0"/>
    <cellStyle name="표준 4 17 2" xfId="0"/>
    <cellStyle name="표준 4 17 3" xfId="0"/>
    <cellStyle name="표준 4 17 4" xfId="0"/>
    <cellStyle name="표준 4 18" xfId="0"/>
    <cellStyle name="표준 4 18 2" xfId="0"/>
    <cellStyle name="표준 4 19" xfId="0"/>
    <cellStyle name="표준 4 19 2" xfId="0"/>
    <cellStyle name="표준 4 2" xfId="0"/>
    <cellStyle name="표준 4 2 10" xfId="0"/>
    <cellStyle name="표준 4 2 10 2" xfId="0"/>
    <cellStyle name="표준 4 2 10 2 2" xfId="0"/>
    <cellStyle name="표준 4 2 10 2 3" xfId="0"/>
    <cellStyle name="표준 4 2 10 3" xfId="0"/>
    <cellStyle name="표준 4 2 10 3 2" xfId="0"/>
    <cellStyle name="표준 4 2 10 4" xfId="0"/>
    <cellStyle name="표준 4 2 10 5" xfId="0"/>
    <cellStyle name="표준 4 2 10 6" xfId="0"/>
    <cellStyle name="표준 4 2 10 7" xfId="0"/>
    <cellStyle name="표준 4 2 11" xfId="0"/>
    <cellStyle name="표준 4 2 11 2" xfId="0"/>
    <cellStyle name="표준 4 2 11 3" xfId="0"/>
    <cellStyle name="표준 4 2 11 4" xfId="0"/>
    <cellStyle name="표준 4 2 11 5" xfId="0"/>
    <cellStyle name="표준 4 2 11 6" xfId="0"/>
    <cellStyle name="표준 4 2 12" xfId="0"/>
    <cellStyle name="표준 4 2 12 2" xfId="0"/>
    <cellStyle name="표준 4 2 12 3" xfId="0"/>
    <cellStyle name="표준 4 2 12 4" xfId="0"/>
    <cellStyle name="표준 4 2 12 5" xfId="0"/>
    <cellStyle name="표준 4 2 13" xfId="0"/>
    <cellStyle name="표준 4 2 13 2" xfId="0"/>
    <cellStyle name="표준 4 2 14" xfId="0"/>
    <cellStyle name="표준 4 2 14 2" xfId="0"/>
    <cellStyle name="표준 4 2 15" xfId="0"/>
    <cellStyle name="표준 4 2 15 2" xfId="0"/>
    <cellStyle name="표준 4 2 16" xfId="0"/>
    <cellStyle name="표준 4 2 16 2" xfId="0"/>
    <cellStyle name="표준 4 2 17" xfId="0"/>
    <cellStyle name="표준 4 2 18" xfId="0"/>
    <cellStyle name="표준 4 2 19" xfId="0"/>
    <cellStyle name="표준 4 2 2" xfId="0"/>
    <cellStyle name="표준 4 2 2 10" xfId="0"/>
    <cellStyle name="표준 4 2 2 10 2" xfId="0"/>
    <cellStyle name="표준 4 2 2 10 3" xfId="0"/>
    <cellStyle name="표준 4 2 2 11" xfId="0"/>
    <cellStyle name="표준 4 2 2 12" xfId="0"/>
    <cellStyle name="표준 4 2 2 13" xfId="0"/>
    <cellStyle name="표준 4 2 2 14" xfId="0"/>
    <cellStyle name="표준 4 2 2 15" xfId="0"/>
    <cellStyle name="표준 4 2 2 2" xfId="0"/>
    <cellStyle name="표준 4 2 2 2 10" xfId="0"/>
    <cellStyle name="표준 4 2 2 2 11" xfId="0"/>
    <cellStyle name="표준 4 2 2 2 12" xfId="0"/>
    <cellStyle name="표준 4 2 2 2 13" xfId="0"/>
    <cellStyle name="표준 4 2 2 2 14" xfId="0"/>
    <cellStyle name="표준 4 2 2 2 2" xfId="0"/>
    <cellStyle name="표준 4 2 2 2 2 10" xfId="0"/>
    <cellStyle name="표준 4 2 2 2 2 11" xfId="0"/>
    <cellStyle name="표준 4 2 2 2 2 2" xfId="0"/>
    <cellStyle name="표준 4 2 2 2 2 2 2" xfId="0"/>
    <cellStyle name="표준 4 2 2 2 2 2 2 2" xfId="0"/>
    <cellStyle name="표준 4 2 2 2 2 2 2 2 2" xfId="0"/>
    <cellStyle name="표준 4 2 2 2 2 2 2 2 2 2" xfId="0"/>
    <cellStyle name="표준 4 2 2 2 2 2 2 2 2 2 2" xfId="0"/>
    <cellStyle name="표준 4 2 2 2 2 2 2 2 2 2 3" xfId="0"/>
    <cellStyle name="표준 4 2 2 2 2 2 2 2 2 3" xfId="0"/>
    <cellStyle name="표준 4 2 2 2 2 2 2 2 2 3 2" xfId="0"/>
    <cellStyle name="표준 4 2 2 2 2 2 2 2 2 4" xfId="0"/>
    <cellStyle name="표준 4 2 2 2 2 2 2 2 2 5" xfId="0"/>
    <cellStyle name="표준 4 2 2 2 2 2 2 2 3" xfId="0"/>
    <cellStyle name="표준 4 2 2 2 2 2 2 2 3 2" xfId="0"/>
    <cellStyle name="표준 4 2 2 2 2 2 2 2 3 3" xfId="0"/>
    <cellStyle name="표준 4 2 2 2 2 2 2 2 4" xfId="0"/>
    <cellStyle name="표준 4 2 2 2 2 2 2 2 4 2" xfId="0"/>
    <cellStyle name="표준 4 2 2 2 2 2 2 2 5" xfId="0"/>
    <cellStyle name="표준 4 2 2 2 2 2 2 2 6" xfId="0"/>
    <cellStyle name="표준 4 2 2 2 2 2 2 3" xfId="0"/>
    <cellStyle name="표준 4 2 2 2 2 2 2 3 2" xfId="0"/>
    <cellStyle name="표준 4 2 2 2 2 2 2 3 2 2" xfId="0"/>
    <cellStyle name="표준 4 2 2 2 2 2 2 3 2 3" xfId="0"/>
    <cellStyle name="표준 4 2 2 2 2 2 2 3 3" xfId="0"/>
    <cellStyle name="표준 4 2 2 2 2 2 2 3 3 2" xfId="0"/>
    <cellStyle name="표준 4 2 2 2 2 2 2 3 4" xfId="0"/>
    <cellStyle name="표준 4 2 2 2 2 2 2 3 5" xfId="0"/>
    <cellStyle name="표준 4 2 2 2 2 2 2 4" xfId="0"/>
    <cellStyle name="표준 4 2 2 2 2 2 2 4 2" xfId="0"/>
    <cellStyle name="표준 4 2 2 2 2 2 2 4 3" xfId="0"/>
    <cellStyle name="표준 4 2 2 2 2 2 2 5" xfId="0"/>
    <cellStyle name="표준 4 2 2 2 2 2 2 5 2" xfId="0"/>
    <cellStyle name="표준 4 2 2 2 2 2 2 6" xfId="0"/>
    <cellStyle name="표준 4 2 2 2 2 2 2 7" xfId="0"/>
    <cellStyle name="표준 4 2 2 2 2 2 3" xfId="0"/>
    <cellStyle name="표준 4 2 2 2 2 2 3 2" xfId="0"/>
    <cellStyle name="표준 4 2 2 2 2 2 3 2 2" xfId="0"/>
    <cellStyle name="표준 4 2 2 2 2 2 3 2 2 2" xfId="0"/>
    <cellStyle name="표준 4 2 2 2 2 2 3 2 2 3" xfId="0"/>
    <cellStyle name="표준 4 2 2 2 2 2 3 2 3" xfId="0"/>
    <cellStyle name="표준 4 2 2 2 2 2 3 2 3 2" xfId="0"/>
    <cellStyle name="표준 4 2 2 2 2 2 3 2 4" xfId="0"/>
    <cellStyle name="표준 4 2 2 2 2 2 3 2 5" xfId="0"/>
    <cellStyle name="표준 4 2 2 2 2 2 3 3" xfId="0"/>
    <cellStyle name="표준 4 2 2 2 2 2 3 3 2" xfId="0"/>
    <cellStyle name="표준 4 2 2 2 2 2 3 3 3" xfId="0"/>
    <cellStyle name="표준 4 2 2 2 2 2 3 4" xfId="0"/>
    <cellStyle name="표준 4 2 2 2 2 2 3 4 2" xfId="0"/>
    <cellStyle name="표준 4 2 2 2 2 2 3 5" xfId="0"/>
    <cellStyle name="표준 4 2 2 2 2 2 3 6" xfId="0"/>
    <cellStyle name="표준 4 2 2 2 2 2 4" xfId="0"/>
    <cellStyle name="표준 4 2 2 2 2 2 4 2" xfId="0"/>
    <cellStyle name="표준 4 2 2 2 2 2 4 2 2" xfId="0"/>
    <cellStyle name="표준 4 2 2 2 2 2 4 2 3" xfId="0"/>
    <cellStyle name="표준 4 2 2 2 2 2 4 3" xfId="0"/>
    <cellStyle name="표준 4 2 2 2 2 2 4 3 2" xfId="0"/>
    <cellStyle name="표준 4 2 2 2 2 2 4 4" xfId="0"/>
    <cellStyle name="표준 4 2 2 2 2 2 4 5" xfId="0"/>
    <cellStyle name="표준 4 2 2 2 2 2 5" xfId="0"/>
    <cellStyle name="표준 4 2 2 2 2 2 5 2" xfId="0"/>
    <cellStyle name="표준 4 2 2 2 2 2 5 3" xfId="0"/>
    <cellStyle name="표준 4 2 2 2 2 2 5 4" xfId="0"/>
    <cellStyle name="표준 4 2 2 2 2 2 6" xfId="0"/>
    <cellStyle name="표준 4 2 2 2 2 2 6 2" xfId="0"/>
    <cellStyle name="표준 4 2 2 2 2 2 6 3" xfId="0"/>
    <cellStyle name="표준 4 2 2 2 2 2 7" xfId="0"/>
    <cellStyle name="표준 4 2 2 2 2 2 8" xfId="0"/>
    <cellStyle name="표준 4 2 2 2 2 2 9" xfId="0"/>
    <cellStyle name="표준 4 2 2 2 2 3" xfId="0"/>
    <cellStyle name="표준 4 2 2 2 2 3 2" xfId="0"/>
    <cellStyle name="표준 4 2 2 2 2 3 2 2" xfId="0"/>
    <cellStyle name="표준 4 2 2 2 2 3 2 2 2" xfId="0"/>
    <cellStyle name="표준 4 2 2 2 2 3 2 2 2 2" xfId="0"/>
    <cellStyle name="표준 4 2 2 2 2 3 2 2 2 3" xfId="0"/>
    <cellStyle name="표준 4 2 2 2 2 3 2 2 3" xfId="0"/>
    <cellStyle name="표준 4 2 2 2 2 3 2 2 3 2" xfId="0"/>
    <cellStyle name="표준 4 2 2 2 2 3 2 2 4" xfId="0"/>
    <cellStyle name="표준 4 2 2 2 2 3 2 2 5" xfId="0"/>
    <cellStyle name="표준 4 2 2 2 2 3 2 3" xfId="0"/>
    <cellStyle name="표준 4 2 2 2 2 3 2 3 2" xfId="0"/>
    <cellStyle name="표준 4 2 2 2 2 3 2 3 3" xfId="0"/>
    <cellStyle name="표준 4 2 2 2 2 3 2 4" xfId="0"/>
    <cellStyle name="표준 4 2 2 2 2 3 2 4 2" xfId="0"/>
    <cellStyle name="표준 4 2 2 2 2 3 2 5" xfId="0"/>
    <cellStyle name="표준 4 2 2 2 2 3 2 6" xfId="0"/>
    <cellStyle name="표준 4 2 2 2 2 3 3" xfId="0"/>
    <cellStyle name="표준 4 2 2 2 2 3 3 2" xfId="0"/>
    <cellStyle name="표준 4 2 2 2 2 3 3 2 2" xfId="0"/>
    <cellStyle name="표준 4 2 2 2 2 3 3 2 3" xfId="0"/>
    <cellStyle name="표준 4 2 2 2 2 3 3 3" xfId="0"/>
    <cellStyle name="표준 4 2 2 2 2 3 3 3 2" xfId="0"/>
    <cellStyle name="표준 4 2 2 2 2 3 3 4" xfId="0"/>
    <cellStyle name="표준 4 2 2 2 2 3 3 5" xfId="0"/>
    <cellStyle name="표준 4 2 2 2 2 3 4" xfId="0"/>
    <cellStyle name="표준 4 2 2 2 2 3 4 2" xfId="0"/>
    <cellStyle name="표준 4 2 2 2 2 3 4 3" xfId="0"/>
    <cellStyle name="표준 4 2 2 2 2 3 5" xfId="0"/>
    <cellStyle name="표준 4 2 2 2 2 3 5 2" xfId="0"/>
    <cellStyle name="표준 4 2 2 2 2 3 6" xfId="0"/>
    <cellStyle name="표준 4 2 2 2 2 3 7" xfId="0"/>
    <cellStyle name="표준 4 2 2 2 2 4" xfId="0"/>
    <cellStyle name="표준 4 2 2 2 2 4 2" xfId="0"/>
    <cellStyle name="표준 4 2 2 2 2 4 2 2" xfId="0"/>
    <cellStyle name="표준 4 2 2 2 2 4 2 2 2" xfId="0"/>
    <cellStyle name="표준 4 2 2 2 2 4 2 2 3" xfId="0"/>
    <cellStyle name="표준 4 2 2 2 2 4 2 3" xfId="0"/>
    <cellStyle name="표준 4 2 2 2 2 4 2 3 2" xfId="0"/>
    <cellStyle name="표준 4 2 2 2 2 4 2 4" xfId="0"/>
    <cellStyle name="표준 4 2 2 2 2 4 2 5" xfId="0"/>
    <cellStyle name="표준 4 2 2 2 2 4 3" xfId="0"/>
    <cellStyle name="표준 4 2 2 2 2 4 3 2" xfId="0"/>
    <cellStyle name="표준 4 2 2 2 2 4 3 3" xfId="0"/>
    <cellStyle name="표준 4 2 2 2 2 4 4" xfId="0"/>
    <cellStyle name="표준 4 2 2 2 2 4 4 2" xfId="0"/>
    <cellStyle name="표준 4 2 2 2 2 4 5" xfId="0"/>
    <cellStyle name="표준 4 2 2 2 2 4 6" xfId="0"/>
    <cellStyle name="표준 4 2 2 2 2 5" xfId="0"/>
    <cellStyle name="표준 4 2 2 2 2 5 2" xfId="0"/>
    <cellStyle name="표준 4 2 2 2 2 5 2 2" xfId="0"/>
    <cellStyle name="표준 4 2 2 2 2 5 2 3" xfId="0"/>
    <cellStyle name="표준 4 2 2 2 2 5 3" xfId="0"/>
    <cellStyle name="표준 4 2 2 2 2 5 3 2" xfId="0"/>
    <cellStyle name="표준 4 2 2 2 2 5 4" xfId="0"/>
    <cellStyle name="표준 4 2 2 2 2 5 5" xfId="0"/>
    <cellStyle name="표준 4 2 2 2 2 6" xfId="0"/>
    <cellStyle name="표준 4 2 2 2 2 6 2" xfId="0"/>
    <cellStyle name="표준 4 2 2 2 2 6 3" xfId="0"/>
    <cellStyle name="표준 4 2 2 2 2 6 4" xfId="0"/>
    <cellStyle name="표준 4 2 2 2 2 7" xfId="0"/>
    <cellStyle name="표준 4 2 2 2 2 7 2" xfId="0"/>
    <cellStyle name="표준 4 2 2 2 2 7 3" xfId="0"/>
    <cellStyle name="표준 4 2 2 2 2 8" xfId="0"/>
    <cellStyle name="표준 4 2 2 2 2 9" xfId="0"/>
    <cellStyle name="표준 4 2 2 2 3" xfId="0"/>
    <cellStyle name="표준 4 2 2 2 3 2" xfId="0"/>
    <cellStyle name="표준 4 2 2 2 3 2 2" xfId="0"/>
    <cellStyle name="표준 4 2 2 2 3 2 2 2" xfId="0"/>
    <cellStyle name="표준 4 2 2 2 3 2 2 2 2" xfId="0"/>
    <cellStyle name="표준 4 2 2 2 3 2 2 2 2 2" xfId="0"/>
    <cellStyle name="표준 4 2 2 2 3 2 2 2 2 3" xfId="0"/>
    <cellStyle name="표준 4 2 2 2 3 2 2 2 3" xfId="0"/>
    <cellStyle name="표준 4 2 2 2 3 2 2 2 3 2" xfId="0"/>
    <cellStyle name="표준 4 2 2 2 3 2 2 2 4" xfId="0"/>
    <cellStyle name="표준 4 2 2 2 3 2 2 2 5" xfId="0"/>
    <cellStyle name="표준 4 2 2 2 3 2 2 3" xfId="0"/>
    <cellStyle name="표준 4 2 2 2 3 2 2 3 2" xfId="0"/>
    <cellStyle name="표준 4 2 2 2 3 2 2 3 3" xfId="0"/>
    <cellStyle name="표준 4 2 2 2 3 2 2 4" xfId="0"/>
    <cellStyle name="표준 4 2 2 2 3 2 2 4 2" xfId="0"/>
    <cellStyle name="표준 4 2 2 2 3 2 2 5" xfId="0"/>
    <cellStyle name="표준 4 2 2 2 3 2 2 6" xfId="0"/>
    <cellStyle name="표준 4 2 2 2 3 2 3" xfId="0"/>
    <cellStyle name="표준 4 2 2 2 3 2 3 2" xfId="0"/>
    <cellStyle name="표준 4 2 2 2 3 2 3 2 2" xfId="0"/>
    <cellStyle name="표준 4 2 2 2 3 2 3 2 3" xfId="0"/>
    <cellStyle name="표준 4 2 2 2 3 2 3 3" xfId="0"/>
    <cellStyle name="표준 4 2 2 2 3 2 3 3 2" xfId="0"/>
    <cellStyle name="표준 4 2 2 2 3 2 3 4" xfId="0"/>
    <cellStyle name="표준 4 2 2 2 3 2 3 5" xfId="0"/>
    <cellStyle name="표준 4 2 2 2 3 2 4" xfId="0"/>
    <cellStyle name="표준 4 2 2 2 3 2 4 2" xfId="0"/>
    <cellStyle name="표준 4 2 2 2 3 2 4 3" xfId="0"/>
    <cellStyle name="표준 4 2 2 2 3 2 5" xfId="0"/>
    <cellStyle name="표준 4 2 2 2 3 2 5 2" xfId="0"/>
    <cellStyle name="표준 4 2 2 2 3 2 6" xfId="0"/>
    <cellStyle name="표준 4 2 2 2 3 2 7" xfId="0"/>
    <cellStyle name="표준 4 2 2 2 3 3" xfId="0"/>
    <cellStyle name="표준 4 2 2 2 3 3 2" xfId="0"/>
    <cellStyle name="표준 4 2 2 2 3 3 2 2" xfId="0"/>
    <cellStyle name="표준 4 2 2 2 3 3 2 2 2" xfId="0"/>
    <cellStyle name="표준 4 2 2 2 3 3 2 2 3" xfId="0"/>
    <cellStyle name="표준 4 2 2 2 3 3 2 3" xfId="0"/>
    <cellStyle name="표준 4 2 2 2 3 3 2 3 2" xfId="0"/>
    <cellStyle name="표준 4 2 2 2 3 3 2 4" xfId="0"/>
    <cellStyle name="표준 4 2 2 2 3 3 2 5" xfId="0"/>
    <cellStyle name="표준 4 2 2 2 3 3 3" xfId="0"/>
    <cellStyle name="표준 4 2 2 2 3 3 3 2" xfId="0"/>
    <cellStyle name="표준 4 2 2 2 3 3 3 3" xfId="0"/>
    <cellStyle name="표준 4 2 2 2 3 3 4" xfId="0"/>
    <cellStyle name="표준 4 2 2 2 3 3 4 2" xfId="0"/>
    <cellStyle name="표준 4 2 2 2 3 3 5" xfId="0"/>
    <cellStyle name="표준 4 2 2 2 3 3 6" xfId="0"/>
    <cellStyle name="표준 4 2 2 2 3 4" xfId="0"/>
    <cellStyle name="표준 4 2 2 2 3 4 2" xfId="0"/>
    <cellStyle name="표준 4 2 2 2 3 4 2 2" xfId="0"/>
    <cellStyle name="표준 4 2 2 2 3 4 2 3" xfId="0"/>
    <cellStyle name="표준 4 2 2 2 3 4 3" xfId="0"/>
    <cellStyle name="표준 4 2 2 2 3 4 3 2" xfId="0"/>
    <cellStyle name="표준 4 2 2 2 3 4 4" xfId="0"/>
    <cellStyle name="표준 4 2 2 2 3 4 5" xfId="0"/>
    <cellStyle name="표준 4 2 2 2 3 5" xfId="0"/>
    <cellStyle name="표준 4 2 2 2 3 5 2" xfId="0"/>
    <cellStyle name="표준 4 2 2 2 3 5 3" xfId="0"/>
    <cellStyle name="표준 4 2 2 2 3 5 4" xfId="0"/>
    <cellStyle name="표준 4 2 2 2 3 6" xfId="0"/>
    <cellStyle name="표준 4 2 2 2 3 6 2" xfId="0"/>
    <cellStyle name="표준 4 2 2 2 3 6 3" xfId="0"/>
    <cellStyle name="표준 4 2 2 2 3 7" xfId="0"/>
    <cellStyle name="표준 4 2 2 2 3 8" xfId="0"/>
    <cellStyle name="표준 4 2 2 2 3 9" xfId="0"/>
    <cellStyle name="표준 4 2 2 2 4" xfId="0"/>
    <cellStyle name="표준 4 2 2 2 4 2" xfId="0"/>
    <cellStyle name="표준 4 2 2 2 4 2 2" xfId="0"/>
    <cellStyle name="표준 4 2 2 2 4 2 2 2" xfId="0"/>
    <cellStyle name="표준 4 2 2 2 4 2 2 2 2" xfId="0"/>
    <cellStyle name="표준 4 2 2 2 4 2 2 2 3" xfId="0"/>
    <cellStyle name="표준 4 2 2 2 4 2 2 3" xfId="0"/>
    <cellStyle name="표준 4 2 2 2 4 2 2 3 2" xfId="0"/>
    <cellStyle name="표준 4 2 2 2 4 2 2 4" xfId="0"/>
    <cellStyle name="표준 4 2 2 2 4 2 2 5" xfId="0"/>
    <cellStyle name="표준 4 2 2 2 4 2 3" xfId="0"/>
    <cellStyle name="표준 4 2 2 2 4 2 3 2" xfId="0"/>
    <cellStyle name="표준 4 2 2 2 4 2 3 3" xfId="0"/>
    <cellStyle name="표준 4 2 2 2 4 2 4" xfId="0"/>
    <cellStyle name="표준 4 2 2 2 4 2 4 2" xfId="0"/>
    <cellStyle name="표준 4 2 2 2 4 2 5" xfId="0"/>
    <cellStyle name="표준 4 2 2 2 4 2 6" xfId="0"/>
    <cellStyle name="표준 4 2 2 2 4 3" xfId="0"/>
    <cellStyle name="표준 4 2 2 2 4 3 2" xfId="0"/>
    <cellStyle name="표준 4 2 2 2 4 3 2 2" xfId="0"/>
    <cellStyle name="표준 4 2 2 2 4 3 2 3" xfId="0"/>
    <cellStyle name="표준 4 2 2 2 4 3 3" xfId="0"/>
    <cellStyle name="표준 4 2 2 2 4 3 3 2" xfId="0"/>
    <cellStyle name="표준 4 2 2 2 4 3 4" xfId="0"/>
    <cellStyle name="표준 4 2 2 2 4 3 5" xfId="0"/>
    <cellStyle name="표준 4 2 2 2 4 4" xfId="0"/>
    <cellStyle name="표준 4 2 2 2 4 4 2" xfId="0"/>
    <cellStyle name="표준 4 2 2 2 4 4 3" xfId="0"/>
    <cellStyle name="표준 4 2 2 2 4 4 4" xfId="0"/>
    <cellStyle name="표준 4 2 2 2 4 5" xfId="0"/>
    <cellStyle name="표준 4 2 2 2 4 5 2" xfId="0"/>
    <cellStyle name="표준 4 2 2 2 4 5 3" xfId="0"/>
    <cellStyle name="표준 4 2 2 2 4 6" xfId="0"/>
    <cellStyle name="표준 4 2 2 2 4 7" xfId="0"/>
    <cellStyle name="표준 4 2 2 2 4 8" xfId="0"/>
    <cellStyle name="표준 4 2 2 2 5" xfId="0"/>
    <cellStyle name="표준 4 2 2 2 5 2" xfId="0"/>
    <cellStyle name="표준 4 2 2 2 5 2 2" xfId="0"/>
    <cellStyle name="표준 4 2 2 2 5 2 2 2" xfId="0"/>
    <cellStyle name="표준 4 2 2 2 5 2 2 2 2" xfId="0"/>
    <cellStyle name="표준 4 2 2 2 5 2 2 2 3" xfId="0"/>
    <cellStyle name="표준 4 2 2 2 5 2 2 3" xfId="0"/>
    <cellStyle name="표준 4 2 2 2 5 2 2 3 2" xfId="0"/>
    <cellStyle name="표준 4 2 2 2 5 2 2 4" xfId="0"/>
    <cellStyle name="표준 4 2 2 2 5 2 2 5" xfId="0"/>
    <cellStyle name="표준 4 2 2 2 5 2 3" xfId="0"/>
    <cellStyle name="표준 4 2 2 2 5 2 3 2" xfId="0"/>
    <cellStyle name="표준 4 2 2 2 5 2 3 3" xfId="0"/>
    <cellStyle name="표준 4 2 2 2 5 2 4" xfId="0"/>
    <cellStyle name="표준 4 2 2 2 5 2 4 2" xfId="0"/>
    <cellStyle name="표준 4 2 2 2 5 2 5" xfId="0"/>
    <cellStyle name="표준 4 2 2 2 5 2 6" xfId="0"/>
    <cellStyle name="표준 4 2 2 2 5 3" xfId="0"/>
    <cellStyle name="표준 4 2 2 2 5 3 2" xfId="0"/>
    <cellStyle name="표준 4 2 2 2 5 3 2 2" xfId="0"/>
    <cellStyle name="표준 4 2 2 2 5 3 2 3" xfId="0"/>
    <cellStyle name="표준 4 2 2 2 5 3 3" xfId="0"/>
    <cellStyle name="표준 4 2 2 2 5 3 3 2" xfId="0"/>
    <cellStyle name="표준 4 2 2 2 5 3 4" xfId="0"/>
    <cellStyle name="표준 4 2 2 2 5 3 5" xfId="0"/>
    <cellStyle name="표준 4 2 2 2 5 4" xfId="0"/>
    <cellStyle name="표준 4 2 2 2 5 4 2" xfId="0"/>
    <cellStyle name="표준 4 2 2 2 5 4 3" xfId="0"/>
    <cellStyle name="표준 4 2 2 2 5 5" xfId="0"/>
    <cellStyle name="표준 4 2 2 2 5 5 2" xfId="0"/>
    <cellStyle name="표준 4 2 2 2 5 6" xfId="0"/>
    <cellStyle name="표준 4 2 2 2 5 7" xfId="0"/>
    <cellStyle name="표준 4 2 2 2 6" xfId="0"/>
    <cellStyle name="표준 4 2 2 2 6 2" xfId="0"/>
    <cellStyle name="표준 4 2 2 2 6 2 2" xfId="0"/>
    <cellStyle name="표준 4 2 2 2 6 2 2 2" xfId="0"/>
    <cellStyle name="표준 4 2 2 2 6 2 2 3" xfId="0"/>
    <cellStyle name="표준 4 2 2 2 6 2 3" xfId="0"/>
    <cellStyle name="표준 4 2 2 2 6 2 3 2" xfId="0"/>
    <cellStyle name="표준 4 2 2 2 6 2 4" xfId="0"/>
    <cellStyle name="표준 4 2 2 2 6 2 5" xfId="0"/>
    <cellStyle name="표준 4 2 2 2 6 3" xfId="0"/>
    <cellStyle name="표준 4 2 2 2 6 3 2" xfId="0"/>
    <cellStyle name="표준 4 2 2 2 6 3 3" xfId="0"/>
    <cellStyle name="표준 4 2 2 2 6 4" xfId="0"/>
    <cellStyle name="표준 4 2 2 2 6 4 2" xfId="0"/>
    <cellStyle name="표준 4 2 2 2 6 5" xfId="0"/>
    <cellStyle name="표준 4 2 2 2 6 6" xfId="0"/>
    <cellStyle name="표준 4 2 2 2 7" xfId="0"/>
    <cellStyle name="표준 4 2 2 2 7 2" xfId="0"/>
    <cellStyle name="표준 4 2 2 2 7 2 2" xfId="0"/>
    <cellStyle name="표준 4 2 2 2 7 2 3" xfId="0"/>
    <cellStyle name="표준 4 2 2 2 7 3" xfId="0"/>
    <cellStyle name="표준 4 2 2 2 7 3 2" xfId="0"/>
    <cellStyle name="표준 4 2 2 2 7 4" xfId="0"/>
    <cellStyle name="표준 4 2 2 2 7 5" xfId="0"/>
    <cellStyle name="표준 4 2 2 2 8" xfId="0"/>
    <cellStyle name="표준 4 2 2 2 8 2" xfId="0"/>
    <cellStyle name="표준 4 2 2 2 8 3" xfId="0"/>
    <cellStyle name="표준 4 2 2 2 8 4" xfId="0"/>
    <cellStyle name="표준 4 2 2 2 9" xfId="0"/>
    <cellStyle name="표준 4 2 2 2 9 2" xfId="0"/>
    <cellStyle name="표준 4 2 2 2 9 3" xfId="0"/>
    <cellStyle name="표준 4 2 2 3" xfId="0"/>
    <cellStyle name="표준 4 2 2 3 10" xfId="0"/>
    <cellStyle name="표준 4 2 2 3 11" xfId="0"/>
    <cellStyle name="표준 4 2 2 3 2" xfId="0"/>
    <cellStyle name="표준 4 2 2 3 2 2" xfId="0"/>
    <cellStyle name="표준 4 2 2 3 2 2 2" xfId="0"/>
    <cellStyle name="표준 4 2 2 3 2 2 2 2" xfId="0"/>
    <cellStyle name="표준 4 2 2 3 2 2 2 2 2" xfId="0"/>
    <cellStyle name="표준 4 2 2 3 2 2 2 2 2 2" xfId="0"/>
    <cellStyle name="표준 4 2 2 3 2 2 2 2 2 3" xfId="0"/>
    <cellStyle name="표준 4 2 2 3 2 2 2 2 3" xfId="0"/>
    <cellStyle name="표준 4 2 2 3 2 2 2 2 3 2" xfId="0"/>
    <cellStyle name="표준 4 2 2 3 2 2 2 2 4" xfId="0"/>
    <cellStyle name="표준 4 2 2 3 2 2 2 2 5" xfId="0"/>
    <cellStyle name="표준 4 2 2 3 2 2 2 3" xfId="0"/>
    <cellStyle name="표준 4 2 2 3 2 2 2 3 2" xfId="0"/>
    <cellStyle name="표준 4 2 2 3 2 2 2 3 3" xfId="0"/>
    <cellStyle name="표준 4 2 2 3 2 2 2 4" xfId="0"/>
    <cellStyle name="표준 4 2 2 3 2 2 2 4 2" xfId="0"/>
    <cellStyle name="표준 4 2 2 3 2 2 2 5" xfId="0"/>
    <cellStyle name="표준 4 2 2 3 2 2 2 6" xfId="0"/>
    <cellStyle name="표준 4 2 2 3 2 2 3" xfId="0"/>
    <cellStyle name="표준 4 2 2 3 2 2 3 2" xfId="0"/>
    <cellStyle name="표준 4 2 2 3 2 2 3 2 2" xfId="0"/>
    <cellStyle name="표준 4 2 2 3 2 2 3 2 3" xfId="0"/>
    <cellStyle name="표준 4 2 2 3 2 2 3 3" xfId="0"/>
    <cellStyle name="표준 4 2 2 3 2 2 3 3 2" xfId="0"/>
    <cellStyle name="표준 4 2 2 3 2 2 3 4" xfId="0"/>
    <cellStyle name="표준 4 2 2 3 2 2 3 5" xfId="0"/>
    <cellStyle name="표준 4 2 2 3 2 2 4" xfId="0"/>
    <cellStyle name="표준 4 2 2 3 2 2 4 2" xfId="0"/>
    <cellStyle name="표준 4 2 2 3 2 2 4 3" xfId="0"/>
    <cellStyle name="표준 4 2 2 3 2 2 5" xfId="0"/>
    <cellStyle name="표준 4 2 2 3 2 2 5 2" xfId="0"/>
    <cellStyle name="표준 4 2 2 3 2 2 6" xfId="0"/>
    <cellStyle name="표준 4 2 2 3 2 2 7" xfId="0"/>
    <cellStyle name="표준 4 2 2 3 2 3" xfId="0"/>
    <cellStyle name="표준 4 2 2 3 2 3 2" xfId="0"/>
    <cellStyle name="표준 4 2 2 3 2 3 2 2" xfId="0"/>
    <cellStyle name="표준 4 2 2 3 2 3 2 2 2" xfId="0"/>
    <cellStyle name="표준 4 2 2 3 2 3 2 2 3" xfId="0"/>
    <cellStyle name="표준 4 2 2 3 2 3 2 3" xfId="0"/>
    <cellStyle name="표준 4 2 2 3 2 3 2 3 2" xfId="0"/>
    <cellStyle name="표준 4 2 2 3 2 3 2 4" xfId="0"/>
    <cellStyle name="표준 4 2 2 3 2 3 2 5" xfId="0"/>
    <cellStyle name="표준 4 2 2 3 2 3 3" xfId="0"/>
    <cellStyle name="표준 4 2 2 3 2 3 3 2" xfId="0"/>
    <cellStyle name="표준 4 2 2 3 2 3 3 3" xfId="0"/>
    <cellStyle name="표준 4 2 2 3 2 3 4" xfId="0"/>
    <cellStyle name="표준 4 2 2 3 2 3 4 2" xfId="0"/>
    <cellStyle name="표준 4 2 2 3 2 3 5" xfId="0"/>
    <cellStyle name="표준 4 2 2 3 2 3 6" xfId="0"/>
    <cellStyle name="표준 4 2 2 3 2 4" xfId="0"/>
    <cellStyle name="표준 4 2 2 3 2 4 2" xfId="0"/>
    <cellStyle name="표준 4 2 2 3 2 4 2 2" xfId="0"/>
    <cellStyle name="표준 4 2 2 3 2 4 2 3" xfId="0"/>
    <cellStyle name="표준 4 2 2 3 2 4 3" xfId="0"/>
    <cellStyle name="표준 4 2 2 3 2 4 3 2" xfId="0"/>
    <cellStyle name="표준 4 2 2 3 2 4 4" xfId="0"/>
    <cellStyle name="표준 4 2 2 3 2 4 5" xfId="0"/>
    <cellStyle name="표준 4 2 2 3 2 5" xfId="0"/>
    <cellStyle name="표준 4 2 2 3 2 5 2" xfId="0"/>
    <cellStyle name="표준 4 2 2 3 2 5 3" xfId="0"/>
    <cellStyle name="표준 4 2 2 3 2 5 4" xfId="0"/>
    <cellStyle name="표준 4 2 2 3 2 6" xfId="0"/>
    <cellStyle name="표준 4 2 2 3 2 6 2" xfId="0"/>
    <cellStyle name="표준 4 2 2 3 2 6 3" xfId="0"/>
    <cellStyle name="표준 4 2 2 3 2 7" xfId="0"/>
    <cellStyle name="표준 4 2 2 3 2 8" xfId="0"/>
    <cellStyle name="표준 4 2 2 3 2 9" xfId="0"/>
    <cellStyle name="표준 4 2 2 3 3" xfId="0"/>
    <cellStyle name="표준 4 2 2 3 3 2" xfId="0"/>
    <cellStyle name="표준 4 2 2 3 3 2 2" xfId="0"/>
    <cellStyle name="표준 4 2 2 3 3 2 2 2" xfId="0"/>
    <cellStyle name="표준 4 2 2 3 3 2 2 2 2" xfId="0"/>
    <cellStyle name="표준 4 2 2 3 3 2 2 2 3" xfId="0"/>
    <cellStyle name="표준 4 2 2 3 3 2 2 3" xfId="0"/>
    <cellStyle name="표준 4 2 2 3 3 2 2 3 2" xfId="0"/>
    <cellStyle name="표준 4 2 2 3 3 2 2 4" xfId="0"/>
    <cellStyle name="표준 4 2 2 3 3 2 2 5" xfId="0"/>
    <cellStyle name="표준 4 2 2 3 3 2 3" xfId="0"/>
    <cellStyle name="표준 4 2 2 3 3 2 3 2" xfId="0"/>
    <cellStyle name="표준 4 2 2 3 3 2 3 3" xfId="0"/>
    <cellStyle name="표준 4 2 2 3 3 2 4" xfId="0"/>
    <cellStyle name="표준 4 2 2 3 3 2 4 2" xfId="0"/>
    <cellStyle name="표준 4 2 2 3 3 2 5" xfId="0"/>
    <cellStyle name="표준 4 2 2 3 3 2 6" xfId="0"/>
    <cellStyle name="표준 4 2 2 3 3 3" xfId="0"/>
    <cellStyle name="표준 4 2 2 3 3 3 2" xfId="0"/>
    <cellStyle name="표준 4 2 2 3 3 3 2 2" xfId="0"/>
    <cellStyle name="표준 4 2 2 3 3 3 2 3" xfId="0"/>
    <cellStyle name="표준 4 2 2 3 3 3 3" xfId="0"/>
    <cellStyle name="표준 4 2 2 3 3 3 3 2" xfId="0"/>
    <cellStyle name="표준 4 2 2 3 3 3 4" xfId="0"/>
    <cellStyle name="표준 4 2 2 3 3 3 5" xfId="0"/>
    <cellStyle name="표준 4 2 2 3 3 4" xfId="0"/>
    <cellStyle name="표준 4 2 2 3 3 4 2" xfId="0"/>
    <cellStyle name="표준 4 2 2 3 3 4 3" xfId="0"/>
    <cellStyle name="표준 4 2 2 3 3 5" xfId="0"/>
    <cellStyle name="표준 4 2 2 3 3 5 2" xfId="0"/>
    <cellStyle name="표준 4 2 2 3 3 6" xfId="0"/>
    <cellStyle name="표준 4 2 2 3 3 7" xfId="0"/>
    <cellStyle name="표준 4 2 2 3 4" xfId="0"/>
    <cellStyle name="표준 4 2 2 3 4 2" xfId="0"/>
    <cellStyle name="표준 4 2 2 3 4 2 2" xfId="0"/>
    <cellStyle name="표준 4 2 2 3 4 2 2 2" xfId="0"/>
    <cellStyle name="표준 4 2 2 3 4 2 2 3" xfId="0"/>
    <cellStyle name="표준 4 2 2 3 4 2 3" xfId="0"/>
    <cellStyle name="표준 4 2 2 3 4 2 3 2" xfId="0"/>
    <cellStyle name="표준 4 2 2 3 4 2 4" xfId="0"/>
    <cellStyle name="표준 4 2 2 3 4 2 5" xfId="0"/>
    <cellStyle name="표준 4 2 2 3 4 3" xfId="0"/>
    <cellStyle name="표준 4 2 2 3 4 3 2" xfId="0"/>
    <cellStyle name="표준 4 2 2 3 4 3 3" xfId="0"/>
    <cellStyle name="표준 4 2 2 3 4 4" xfId="0"/>
    <cellStyle name="표준 4 2 2 3 4 4 2" xfId="0"/>
    <cellStyle name="표준 4 2 2 3 4 5" xfId="0"/>
    <cellStyle name="표준 4 2 2 3 4 6" xfId="0"/>
    <cellStyle name="표준 4 2 2 3 5" xfId="0"/>
    <cellStyle name="표준 4 2 2 3 5 2" xfId="0"/>
    <cellStyle name="표준 4 2 2 3 5 2 2" xfId="0"/>
    <cellStyle name="표준 4 2 2 3 5 2 3" xfId="0"/>
    <cellStyle name="표준 4 2 2 3 5 3" xfId="0"/>
    <cellStyle name="표준 4 2 2 3 5 3 2" xfId="0"/>
    <cellStyle name="표준 4 2 2 3 5 4" xfId="0"/>
    <cellStyle name="표준 4 2 2 3 5 5" xfId="0"/>
    <cellStyle name="표준 4 2 2 3 6" xfId="0"/>
    <cellStyle name="표준 4 2 2 3 6 2" xfId="0"/>
    <cellStyle name="표준 4 2 2 3 6 3" xfId="0"/>
    <cellStyle name="표준 4 2 2 3 6 4" xfId="0"/>
    <cellStyle name="표준 4 2 2 3 7" xfId="0"/>
    <cellStyle name="표준 4 2 2 3 7 2" xfId="0"/>
    <cellStyle name="표준 4 2 2 3 7 3" xfId="0"/>
    <cellStyle name="표준 4 2 2 3 8" xfId="0"/>
    <cellStyle name="표준 4 2 2 3 9" xfId="0"/>
    <cellStyle name="표준 4 2 2 4" xfId="0"/>
    <cellStyle name="표준 4 2 2 4 10" xfId="0"/>
    <cellStyle name="표준 4 2 2 4 2" xfId="0"/>
    <cellStyle name="표준 4 2 2 4 2 2" xfId="0"/>
    <cellStyle name="표준 4 2 2 4 2 2 2" xfId="0"/>
    <cellStyle name="표준 4 2 2 4 2 2 2 2" xfId="0"/>
    <cellStyle name="표준 4 2 2 4 2 2 2 2 2" xfId="0"/>
    <cellStyle name="표준 4 2 2 4 2 2 2 2 3" xfId="0"/>
    <cellStyle name="표준 4 2 2 4 2 2 2 3" xfId="0"/>
    <cellStyle name="표준 4 2 2 4 2 2 2 3 2" xfId="0"/>
    <cellStyle name="표준 4 2 2 4 2 2 2 4" xfId="0"/>
    <cellStyle name="표준 4 2 2 4 2 2 2 5" xfId="0"/>
    <cellStyle name="표준 4 2 2 4 2 2 3" xfId="0"/>
    <cellStyle name="표준 4 2 2 4 2 2 3 2" xfId="0"/>
    <cellStyle name="표준 4 2 2 4 2 2 3 3" xfId="0"/>
    <cellStyle name="표준 4 2 2 4 2 2 4" xfId="0"/>
    <cellStyle name="표준 4 2 2 4 2 2 4 2" xfId="0"/>
    <cellStyle name="표준 4 2 2 4 2 2 5" xfId="0"/>
    <cellStyle name="표준 4 2 2 4 2 2 6" xfId="0"/>
    <cellStyle name="표준 4 2 2 4 2 3" xfId="0"/>
    <cellStyle name="표준 4 2 2 4 2 3 2" xfId="0"/>
    <cellStyle name="표준 4 2 2 4 2 3 2 2" xfId="0"/>
    <cellStyle name="표준 4 2 2 4 2 3 2 3" xfId="0"/>
    <cellStyle name="표준 4 2 2 4 2 3 3" xfId="0"/>
    <cellStyle name="표준 4 2 2 4 2 3 3 2" xfId="0"/>
    <cellStyle name="표준 4 2 2 4 2 3 4" xfId="0"/>
    <cellStyle name="표준 4 2 2 4 2 3 5" xfId="0"/>
    <cellStyle name="표준 4 2 2 4 2 4" xfId="0"/>
    <cellStyle name="표준 4 2 2 4 2 4 2" xfId="0"/>
    <cellStyle name="표준 4 2 2 4 2 4 3" xfId="0"/>
    <cellStyle name="표준 4 2 2 4 2 5" xfId="0"/>
    <cellStyle name="표준 4 2 2 4 2 5 2" xfId="0"/>
    <cellStyle name="표준 4 2 2 4 2 6" xfId="0"/>
    <cellStyle name="표준 4 2 2 4 2 7" xfId="0"/>
    <cellStyle name="표준 4 2 2 4 3" xfId="0"/>
    <cellStyle name="표준 4 2 2 4 3 2" xfId="0"/>
    <cellStyle name="표준 4 2 2 4 3 2 2" xfId="0"/>
    <cellStyle name="표준 4 2 2 4 3 2 2 2" xfId="0"/>
    <cellStyle name="표준 4 2 2 4 3 2 2 3" xfId="0"/>
    <cellStyle name="표준 4 2 2 4 3 2 3" xfId="0"/>
    <cellStyle name="표준 4 2 2 4 3 2 3 2" xfId="0"/>
    <cellStyle name="표준 4 2 2 4 3 2 4" xfId="0"/>
    <cellStyle name="표준 4 2 2 4 3 2 5" xfId="0"/>
    <cellStyle name="표준 4 2 2 4 3 3" xfId="0"/>
    <cellStyle name="표준 4 2 2 4 3 3 2" xfId="0"/>
    <cellStyle name="표준 4 2 2 4 3 3 3" xfId="0"/>
    <cellStyle name="표준 4 2 2 4 3 4" xfId="0"/>
    <cellStyle name="표준 4 2 2 4 3 4 2" xfId="0"/>
    <cellStyle name="표준 4 2 2 4 3 5" xfId="0"/>
    <cellStyle name="표준 4 2 2 4 3 6" xfId="0"/>
    <cellStyle name="표준 4 2 2 4 4" xfId="0"/>
    <cellStyle name="표준 4 2 2 4 4 2" xfId="0"/>
    <cellStyle name="표준 4 2 2 4 4 2 2" xfId="0"/>
    <cellStyle name="표준 4 2 2 4 4 2 3" xfId="0"/>
    <cellStyle name="표준 4 2 2 4 4 3" xfId="0"/>
    <cellStyle name="표준 4 2 2 4 4 3 2" xfId="0"/>
    <cellStyle name="표준 4 2 2 4 4 4" xfId="0"/>
    <cellStyle name="표준 4 2 2 4 4 5" xfId="0"/>
    <cellStyle name="표준 4 2 2 4 5" xfId="0"/>
    <cellStyle name="표준 4 2 2 4 5 2" xfId="0"/>
    <cellStyle name="표준 4 2 2 4 5 3" xfId="0"/>
    <cellStyle name="표준 4 2 2 4 5 4" xfId="0"/>
    <cellStyle name="표준 4 2 2 4 6" xfId="0"/>
    <cellStyle name="표준 4 2 2 4 6 2" xfId="0"/>
    <cellStyle name="표준 4 2 2 4 6 3" xfId="0"/>
    <cellStyle name="표준 4 2 2 4 7" xfId="0"/>
    <cellStyle name="표준 4 2 2 4 8" xfId="0"/>
    <cellStyle name="표준 4 2 2 4 9" xfId="0"/>
    <cellStyle name="표준 4 2 2 5" xfId="0"/>
    <cellStyle name="표준 4 2 2 5 2" xfId="0"/>
    <cellStyle name="표준 4 2 2 5 2 2" xfId="0"/>
    <cellStyle name="표준 4 2 2 5 2 2 2" xfId="0"/>
    <cellStyle name="표준 4 2 2 5 2 2 2 2" xfId="0"/>
    <cellStyle name="표준 4 2 2 5 2 2 2 3" xfId="0"/>
    <cellStyle name="표준 4 2 2 5 2 2 3" xfId="0"/>
    <cellStyle name="표준 4 2 2 5 2 2 3 2" xfId="0"/>
    <cellStyle name="표준 4 2 2 5 2 2 4" xfId="0"/>
    <cellStyle name="표준 4 2 2 5 2 2 5" xfId="0"/>
    <cellStyle name="표준 4 2 2 5 2 3" xfId="0"/>
    <cellStyle name="표준 4 2 2 5 2 3 2" xfId="0"/>
    <cellStyle name="표준 4 2 2 5 2 3 3" xfId="0"/>
    <cellStyle name="표준 4 2 2 5 2 4" xfId="0"/>
    <cellStyle name="표준 4 2 2 5 2 4 2" xfId="0"/>
    <cellStyle name="표준 4 2 2 5 2 5" xfId="0"/>
    <cellStyle name="표준 4 2 2 5 2 6" xfId="0"/>
    <cellStyle name="표준 4 2 2 5 3" xfId="0"/>
    <cellStyle name="표준 4 2 2 5 3 2" xfId="0"/>
    <cellStyle name="표준 4 2 2 5 3 2 2" xfId="0"/>
    <cellStyle name="표준 4 2 2 5 3 2 3" xfId="0"/>
    <cellStyle name="표준 4 2 2 5 3 3" xfId="0"/>
    <cellStyle name="표준 4 2 2 5 3 3 2" xfId="0"/>
    <cellStyle name="표준 4 2 2 5 3 4" xfId="0"/>
    <cellStyle name="표준 4 2 2 5 3 5" xfId="0"/>
    <cellStyle name="표준 4 2 2 5 4" xfId="0"/>
    <cellStyle name="표준 4 2 2 5 4 2" xfId="0"/>
    <cellStyle name="표준 4 2 2 5 4 3" xfId="0"/>
    <cellStyle name="표준 4 2 2 5 4 4" xfId="0"/>
    <cellStyle name="표준 4 2 2 5 5" xfId="0"/>
    <cellStyle name="표준 4 2 2 5 5 2" xfId="0"/>
    <cellStyle name="표준 4 2 2 5 5 3" xfId="0"/>
    <cellStyle name="표준 4 2 2 5 6" xfId="0"/>
    <cellStyle name="표준 4 2 2 5 7" xfId="0"/>
    <cellStyle name="표준 4 2 2 5 8" xfId="0"/>
    <cellStyle name="표준 4 2 2 5 9" xfId="0"/>
    <cellStyle name="표준 4 2 2 6" xfId="0"/>
    <cellStyle name="표준 4 2 2 6 2" xfId="0"/>
    <cellStyle name="표준 4 2 2 6 2 2" xfId="0"/>
    <cellStyle name="표준 4 2 2 6 2 2 2" xfId="0"/>
    <cellStyle name="표준 4 2 2 6 2 2 2 2" xfId="0"/>
    <cellStyle name="표준 4 2 2 6 2 2 2 3" xfId="0"/>
    <cellStyle name="표준 4 2 2 6 2 2 3" xfId="0"/>
    <cellStyle name="표준 4 2 2 6 2 2 3 2" xfId="0"/>
    <cellStyle name="표준 4 2 2 6 2 2 4" xfId="0"/>
    <cellStyle name="표준 4 2 2 6 2 2 5" xfId="0"/>
    <cellStyle name="표준 4 2 2 6 2 3" xfId="0"/>
    <cellStyle name="표준 4 2 2 6 2 3 2" xfId="0"/>
    <cellStyle name="표준 4 2 2 6 2 3 3" xfId="0"/>
    <cellStyle name="표준 4 2 2 6 2 4" xfId="0"/>
    <cellStyle name="표준 4 2 2 6 2 4 2" xfId="0"/>
    <cellStyle name="표준 4 2 2 6 2 5" xfId="0"/>
    <cellStyle name="표준 4 2 2 6 2 6" xfId="0"/>
    <cellStyle name="표준 4 2 2 6 3" xfId="0"/>
    <cellStyle name="표준 4 2 2 6 3 2" xfId="0"/>
    <cellStyle name="표준 4 2 2 6 3 2 2" xfId="0"/>
    <cellStyle name="표준 4 2 2 6 3 2 3" xfId="0"/>
    <cellStyle name="표준 4 2 2 6 3 3" xfId="0"/>
    <cellStyle name="표준 4 2 2 6 3 3 2" xfId="0"/>
    <cellStyle name="표준 4 2 2 6 3 4" xfId="0"/>
    <cellStyle name="표준 4 2 2 6 3 5" xfId="0"/>
    <cellStyle name="표준 4 2 2 6 4" xfId="0"/>
    <cellStyle name="표준 4 2 2 6 4 2" xfId="0"/>
    <cellStyle name="표준 4 2 2 6 4 3" xfId="0"/>
    <cellStyle name="표준 4 2 2 6 5" xfId="0"/>
    <cellStyle name="표준 4 2 2 6 5 2" xfId="0"/>
    <cellStyle name="표준 4 2 2 6 6" xfId="0"/>
    <cellStyle name="표준 4 2 2 6 7" xfId="0"/>
    <cellStyle name="표준 4 2 2 6 8" xfId="0"/>
    <cellStyle name="표준 4 2 2 7" xfId="0"/>
    <cellStyle name="표준 4 2 2 7 2" xfId="0"/>
    <cellStyle name="표준 4 2 2 7 2 2" xfId="0"/>
    <cellStyle name="표준 4 2 2 7 2 2 2" xfId="0"/>
    <cellStyle name="표준 4 2 2 7 2 2 3" xfId="0"/>
    <cellStyle name="표준 4 2 2 7 2 3" xfId="0"/>
    <cellStyle name="표준 4 2 2 7 2 3 2" xfId="0"/>
    <cellStyle name="표준 4 2 2 7 2 4" xfId="0"/>
    <cellStyle name="표준 4 2 2 7 2 5" xfId="0"/>
    <cellStyle name="표준 4 2 2 7 3" xfId="0"/>
    <cellStyle name="표준 4 2 2 7 3 2" xfId="0"/>
    <cellStyle name="표준 4 2 2 7 3 3" xfId="0"/>
    <cellStyle name="표준 4 2 2 7 4" xfId="0"/>
    <cellStyle name="표준 4 2 2 7 4 2" xfId="0"/>
    <cellStyle name="표준 4 2 2 7 5" xfId="0"/>
    <cellStyle name="표준 4 2 2 7 6" xfId="0"/>
    <cellStyle name="표준 4 2 2 7 7" xfId="0"/>
    <cellStyle name="표준 4 2 2 8" xfId="0"/>
    <cellStyle name="표준 4 2 2 8 2" xfId="0"/>
    <cellStyle name="표준 4 2 2 8 2 2" xfId="0"/>
    <cellStyle name="표준 4 2 2 8 2 3" xfId="0"/>
    <cellStyle name="표준 4 2 2 8 3" xfId="0"/>
    <cellStyle name="표준 4 2 2 8 3 2" xfId="0"/>
    <cellStyle name="표준 4 2 2 8 4" xfId="0"/>
    <cellStyle name="표준 4 2 2 8 5" xfId="0"/>
    <cellStyle name="표준 4 2 2 9" xfId="0"/>
    <cellStyle name="표준 4 2 2 9 2" xfId="0"/>
    <cellStyle name="표준 4 2 2 9 3" xfId="0"/>
    <cellStyle name="표준 4 2 2 9 4" xfId="0"/>
    <cellStyle name="표준 4 2 20" xfId="0"/>
    <cellStyle name="표준 4 2 21" xfId="0"/>
    <cellStyle name="표준 4 2 22" xfId="0"/>
    <cellStyle name="표준 4 2 23" xfId="0"/>
    <cellStyle name="표준 4 2 24" xfId="0"/>
    <cellStyle name="표준 4 2 25" xfId="0"/>
    <cellStyle name="표준 4 2 26" xfId="0"/>
    <cellStyle name="표준 4 2 27" xfId="0"/>
    <cellStyle name="표준 4 2 3" xfId="0"/>
    <cellStyle name="표준 4 2 3 10" xfId="0"/>
    <cellStyle name="표준 4 2 3 11" xfId="0"/>
    <cellStyle name="표준 4 2 3 12" xfId="0"/>
    <cellStyle name="표준 4 2 3 13" xfId="0"/>
    <cellStyle name="표준 4 2 3 14" xfId="0"/>
    <cellStyle name="표준 4 2 3 2" xfId="0"/>
    <cellStyle name="표준 4 2 3 2 10" xfId="0"/>
    <cellStyle name="표준 4 2 3 2 11" xfId="0"/>
    <cellStyle name="표준 4 2 3 2 12" xfId="0"/>
    <cellStyle name="표준 4 2 3 2 2" xfId="0"/>
    <cellStyle name="표준 4 2 3 2 2 2" xfId="0"/>
    <cellStyle name="표준 4 2 3 2 2 2 2" xfId="0"/>
    <cellStyle name="표준 4 2 3 2 2 2 2 2" xfId="0"/>
    <cellStyle name="표준 4 2 3 2 2 2 2 2 2" xfId="0"/>
    <cellStyle name="표준 4 2 3 2 2 2 2 2 2 2" xfId="0"/>
    <cellStyle name="표준 4 2 3 2 2 2 2 2 2 3" xfId="0"/>
    <cellStyle name="표준 4 2 3 2 2 2 2 2 3" xfId="0"/>
    <cellStyle name="표준 4 2 3 2 2 2 2 2 3 2" xfId="0"/>
    <cellStyle name="표준 4 2 3 2 2 2 2 2 4" xfId="0"/>
    <cellStyle name="표준 4 2 3 2 2 2 2 2 5" xfId="0"/>
    <cellStyle name="표준 4 2 3 2 2 2 2 3" xfId="0"/>
    <cellStyle name="표준 4 2 3 2 2 2 2 3 2" xfId="0"/>
    <cellStyle name="표준 4 2 3 2 2 2 2 3 3" xfId="0"/>
    <cellStyle name="표준 4 2 3 2 2 2 2 4" xfId="0"/>
    <cellStyle name="표준 4 2 3 2 2 2 2 4 2" xfId="0"/>
    <cellStyle name="표준 4 2 3 2 2 2 2 5" xfId="0"/>
    <cellStyle name="표준 4 2 3 2 2 2 2 6" xfId="0"/>
    <cellStyle name="표준 4 2 3 2 2 2 3" xfId="0"/>
    <cellStyle name="표준 4 2 3 2 2 2 3 2" xfId="0"/>
    <cellStyle name="표준 4 2 3 2 2 2 3 2 2" xfId="0"/>
    <cellStyle name="표준 4 2 3 2 2 2 3 2 3" xfId="0"/>
    <cellStyle name="표준 4 2 3 2 2 2 3 3" xfId="0"/>
    <cellStyle name="표준 4 2 3 2 2 2 3 3 2" xfId="0"/>
    <cellStyle name="표준 4 2 3 2 2 2 3 4" xfId="0"/>
    <cellStyle name="표준 4 2 3 2 2 2 3 5" xfId="0"/>
    <cellStyle name="표준 4 2 3 2 2 2 4" xfId="0"/>
    <cellStyle name="표준 4 2 3 2 2 2 4 2" xfId="0"/>
    <cellStyle name="표준 4 2 3 2 2 2 4 3" xfId="0"/>
    <cellStyle name="표준 4 2 3 2 2 2 5" xfId="0"/>
    <cellStyle name="표준 4 2 3 2 2 2 5 2" xfId="0"/>
    <cellStyle name="표준 4 2 3 2 2 2 6" xfId="0"/>
    <cellStyle name="표준 4 2 3 2 2 2 7" xfId="0"/>
    <cellStyle name="표준 4 2 3 2 2 3" xfId="0"/>
    <cellStyle name="표준 4 2 3 2 2 3 2" xfId="0"/>
    <cellStyle name="표준 4 2 3 2 2 3 2 2" xfId="0"/>
    <cellStyle name="표준 4 2 3 2 2 3 2 2 2" xfId="0"/>
    <cellStyle name="표준 4 2 3 2 2 3 2 2 3" xfId="0"/>
    <cellStyle name="표준 4 2 3 2 2 3 2 3" xfId="0"/>
    <cellStyle name="표준 4 2 3 2 2 3 2 3 2" xfId="0"/>
    <cellStyle name="표준 4 2 3 2 2 3 2 4" xfId="0"/>
    <cellStyle name="표준 4 2 3 2 2 3 2 5" xfId="0"/>
    <cellStyle name="표준 4 2 3 2 2 3 3" xfId="0"/>
    <cellStyle name="표준 4 2 3 2 2 3 3 2" xfId="0"/>
    <cellStyle name="표준 4 2 3 2 2 3 3 3" xfId="0"/>
    <cellStyle name="표준 4 2 3 2 2 3 4" xfId="0"/>
    <cellStyle name="표준 4 2 3 2 2 3 4 2" xfId="0"/>
    <cellStyle name="표준 4 2 3 2 2 3 5" xfId="0"/>
    <cellStyle name="표준 4 2 3 2 2 3 6" xfId="0"/>
    <cellStyle name="표준 4 2 3 2 2 4" xfId="0"/>
    <cellStyle name="표준 4 2 3 2 2 4 2" xfId="0"/>
    <cellStyle name="표준 4 2 3 2 2 4 2 2" xfId="0"/>
    <cellStyle name="표준 4 2 3 2 2 4 2 3" xfId="0"/>
    <cellStyle name="표준 4 2 3 2 2 4 3" xfId="0"/>
    <cellStyle name="표준 4 2 3 2 2 4 3 2" xfId="0"/>
    <cellStyle name="표준 4 2 3 2 2 4 4" xfId="0"/>
    <cellStyle name="표준 4 2 3 2 2 4 5" xfId="0"/>
    <cellStyle name="표준 4 2 3 2 2 5" xfId="0"/>
    <cellStyle name="표준 4 2 3 2 2 5 2" xfId="0"/>
    <cellStyle name="표준 4 2 3 2 2 5 3" xfId="0"/>
    <cellStyle name="표준 4 2 3 2 2 5 4" xfId="0"/>
    <cellStyle name="표준 4 2 3 2 2 6" xfId="0"/>
    <cellStyle name="표준 4 2 3 2 2 6 2" xfId="0"/>
    <cellStyle name="표준 4 2 3 2 2 6 3" xfId="0"/>
    <cellStyle name="표준 4 2 3 2 2 7" xfId="0"/>
    <cellStyle name="표준 4 2 3 2 2 8" xfId="0"/>
    <cellStyle name="표준 4 2 3 2 2 9" xfId="0"/>
    <cellStyle name="표준 4 2 3 2 3" xfId="0"/>
    <cellStyle name="표준 4 2 3 2 3 2" xfId="0"/>
    <cellStyle name="표준 4 2 3 2 3 2 2" xfId="0"/>
    <cellStyle name="표준 4 2 3 2 3 2 2 2" xfId="0"/>
    <cellStyle name="표준 4 2 3 2 3 2 2 2 2" xfId="0"/>
    <cellStyle name="표준 4 2 3 2 3 2 2 2 3" xfId="0"/>
    <cellStyle name="표준 4 2 3 2 3 2 2 3" xfId="0"/>
    <cellStyle name="표준 4 2 3 2 3 2 2 3 2" xfId="0"/>
    <cellStyle name="표준 4 2 3 2 3 2 2 4" xfId="0"/>
    <cellStyle name="표준 4 2 3 2 3 2 2 5" xfId="0"/>
    <cellStyle name="표준 4 2 3 2 3 2 3" xfId="0"/>
    <cellStyle name="표준 4 2 3 2 3 2 3 2" xfId="0"/>
    <cellStyle name="표준 4 2 3 2 3 2 3 3" xfId="0"/>
    <cellStyle name="표준 4 2 3 2 3 2 4" xfId="0"/>
    <cellStyle name="표준 4 2 3 2 3 2 4 2" xfId="0"/>
    <cellStyle name="표준 4 2 3 2 3 2 5" xfId="0"/>
    <cellStyle name="표준 4 2 3 2 3 2 6" xfId="0"/>
    <cellStyle name="표준 4 2 3 2 3 3" xfId="0"/>
    <cellStyle name="표준 4 2 3 2 3 3 2" xfId="0"/>
    <cellStyle name="표준 4 2 3 2 3 3 2 2" xfId="0"/>
    <cellStyle name="표준 4 2 3 2 3 3 2 3" xfId="0"/>
    <cellStyle name="표준 4 2 3 2 3 3 3" xfId="0"/>
    <cellStyle name="표준 4 2 3 2 3 3 3 2" xfId="0"/>
    <cellStyle name="표준 4 2 3 2 3 3 4" xfId="0"/>
    <cellStyle name="표준 4 2 3 2 3 3 5" xfId="0"/>
    <cellStyle name="표준 4 2 3 2 3 4" xfId="0"/>
    <cellStyle name="표준 4 2 3 2 3 4 2" xfId="0"/>
    <cellStyle name="표준 4 2 3 2 3 4 3" xfId="0"/>
    <cellStyle name="표준 4 2 3 2 3 5" xfId="0"/>
    <cellStyle name="표준 4 2 3 2 3 5 2" xfId="0"/>
    <cellStyle name="표준 4 2 3 2 3 6" xfId="0"/>
    <cellStyle name="표준 4 2 3 2 3 7" xfId="0"/>
    <cellStyle name="표준 4 2 3 2 4" xfId="0"/>
    <cellStyle name="표준 4 2 3 2 4 2" xfId="0"/>
    <cellStyle name="표준 4 2 3 2 4 2 2" xfId="0"/>
    <cellStyle name="표준 4 2 3 2 4 2 2 2" xfId="0"/>
    <cellStyle name="표준 4 2 3 2 4 2 2 3" xfId="0"/>
    <cellStyle name="표준 4 2 3 2 4 2 3" xfId="0"/>
    <cellStyle name="표준 4 2 3 2 4 2 3 2" xfId="0"/>
    <cellStyle name="표준 4 2 3 2 4 2 4" xfId="0"/>
    <cellStyle name="표준 4 2 3 2 4 2 5" xfId="0"/>
    <cellStyle name="표준 4 2 3 2 4 3" xfId="0"/>
    <cellStyle name="표준 4 2 3 2 4 3 2" xfId="0"/>
    <cellStyle name="표준 4 2 3 2 4 3 3" xfId="0"/>
    <cellStyle name="표준 4 2 3 2 4 4" xfId="0"/>
    <cellStyle name="표준 4 2 3 2 4 4 2" xfId="0"/>
    <cellStyle name="표준 4 2 3 2 4 5" xfId="0"/>
    <cellStyle name="표준 4 2 3 2 4 6" xfId="0"/>
    <cellStyle name="표준 4 2 3 2 5" xfId="0"/>
    <cellStyle name="표준 4 2 3 2 5 2" xfId="0"/>
    <cellStyle name="표준 4 2 3 2 5 2 2" xfId="0"/>
    <cellStyle name="표준 4 2 3 2 5 2 3" xfId="0"/>
    <cellStyle name="표준 4 2 3 2 5 3" xfId="0"/>
    <cellStyle name="표준 4 2 3 2 5 3 2" xfId="0"/>
    <cellStyle name="표준 4 2 3 2 5 4" xfId="0"/>
    <cellStyle name="표준 4 2 3 2 5 5" xfId="0"/>
    <cellStyle name="표준 4 2 3 2 6" xfId="0"/>
    <cellStyle name="표준 4 2 3 2 6 2" xfId="0"/>
    <cellStyle name="표준 4 2 3 2 6 3" xfId="0"/>
    <cellStyle name="표준 4 2 3 2 6 4" xfId="0"/>
    <cellStyle name="표준 4 2 3 2 7" xfId="0"/>
    <cellStyle name="표준 4 2 3 2 7 2" xfId="0"/>
    <cellStyle name="표준 4 2 3 2 7 3" xfId="0"/>
    <cellStyle name="표준 4 2 3 2 8" xfId="0"/>
    <cellStyle name="표준 4 2 3 2 9" xfId="0"/>
    <cellStyle name="표준 4 2 3 3" xfId="0"/>
    <cellStyle name="표준 4 2 3 3 10" xfId="0"/>
    <cellStyle name="표준 4 2 3 3 2" xfId="0"/>
    <cellStyle name="표준 4 2 3 3 2 2" xfId="0"/>
    <cellStyle name="표준 4 2 3 3 2 2 2" xfId="0"/>
    <cellStyle name="표준 4 2 3 3 2 2 2 2" xfId="0"/>
    <cellStyle name="표준 4 2 3 3 2 2 2 2 2" xfId="0"/>
    <cellStyle name="표준 4 2 3 3 2 2 2 2 3" xfId="0"/>
    <cellStyle name="표준 4 2 3 3 2 2 2 3" xfId="0"/>
    <cellStyle name="표준 4 2 3 3 2 2 2 3 2" xfId="0"/>
    <cellStyle name="표준 4 2 3 3 2 2 2 4" xfId="0"/>
    <cellStyle name="표준 4 2 3 3 2 2 2 5" xfId="0"/>
    <cellStyle name="표준 4 2 3 3 2 2 3" xfId="0"/>
    <cellStyle name="표준 4 2 3 3 2 2 3 2" xfId="0"/>
    <cellStyle name="표준 4 2 3 3 2 2 3 3" xfId="0"/>
    <cellStyle name="표준 4 2 3 3 2 2 4" xfId="0"/>
    <cellStyle name="표준 4 2 3 3 2 2 4 2" xfId="0"/>
    <cellStyle name="표준 4 2 3 3 2 2 5" xfId="0"/>
    <cellStyle name="표준 4 2 3 3 2 2 6" xfId="0"/>
    <cellStyle name="표준 4 2 3 3 2 3" xfId="0"/>
    <cellStyle name="표준 4 2 3 3 2 3 2" xfId="0"/>
    <cellStyle name="표준 4 2 3 3 2 3 2 2" xfId="0"/>
    <cellStyle name="표준 4 2 3 3 2 3 2 3" xfId="0"/>
    <cellStyle name="표준 4 2 3 3 2 3 3" xfId="0"/>
    <cellStyle name="표준 4 2 3 3 2 3 3 2" xfId="0"/>
    <cellStyle name="표준 4 2 3 3 2 3 4" xfId="0"/>
    <cellStyle name="표준 4 2 3 3 2 3 5" xfId="0"/>
    <cellStyle name="표준 4 2 3 3 2 4" xfId="0"/>
    <cellStyle name="표준 4 2 3 3 2 4 2" xfId="0"/>
    <cellStyle name="표준 4 2 3 3 2 4 3" xfId="0"/>
    <cellStyle name="표준 4 2 3 3 2 5" xfId="0"/>
    <cellStyle name="표준 4 2 3 3 2 5 2" xfId="0"/>
    <cellStyle name="표준 4 2 3 3 2 6" xfId="0"/>
    <cellStyle name="표준 4 2 3 3 2 7" xfId="0"/>
    <cellStyle name="표준 4 2 3 3 3" xfId="0"/>
    <cellStyle name="표준 4 2 3 3 3 2" xfId="0"/>
    <cellStyle name="표준 4 2 3 3 3 2 2" xfId="0"/>
    <cellStyle name="표준 4 2 3 3 3 2 2 2" xfId="0"/>
    <cellStyle name="표준 4 2 3 3 3 2 2 3" xfId="0"/>
    <cellStyle name="표준 4 2 3 3 3 2 3" xfId="0"/>
    <cellStyle name="표준 4 2 3 3 3 2 3 2" xfId="0"/>
    <cellStyle name="표준 4 2 3 3 3 2 4" xfId="0"/>
    <cellStyle name="표준 4 2 3 3 3 2 5" xfId="0"/>
    <cellStyle name="표준 4 2 3 3 3 3" xfId="0"/>
    <cellStyle name="표준 4 2 3 3 3 3 2" xfId="0"/>
    <cellStyle name="표준 4 2 3 3 3 3 3" xfId="0"/>
    <cellStyle name="표준 4 2 3 3 3 4" xfId="0"/>
    <cellStyle name="표준 4 2 3 3 3 4 2" xfId="0"/>
    <cellStyle name="표준 4 2 3 3 3 5" xfId="0"/>
    <cellStyle name="표준 4 2 3 3 3 6" xfId="0"/>
    <cellStyle name="표준 4 2 3 3 4" xfId="0"/>
    <cellStyle name="표준 4 2 3 3 4 2" xfId="0"/>
    <cellStyle name="표준 4 2 3 3 4 2 2" xfId="0"/>
    <cellStyle name="표준 4 2 3 3 4 2 3" xfId="0"/>
    <cellStyle name="표준 4 2 3 3 4 3" xfId="0"/>
    <cellStyle name="표준 4 2 3 3 4 3 2" xfId="0"/>
    <cellStyle name="표준 4 2 3 3 4 4" xfId="0"/>
    <cellStyle name="표준 4 2 3 3 4 5" xfId="0"/>
    <cellStyle name="표준 4 2 3 3 5" xfId="0"/>
    <cellStyle name="표준 4 2 3 3 5 2" xfId="0"/>
    <cellStyle name="표준 4 2 3 3 5 3" xfId="0"/>
    <cellStyle name="표준 4 2 3 3 5 4" xfId="0"/>
    <cellStyle name="표준 4 2 3 3 6" xfId="0"/>
    <cellStyle name="표준 4 2 3 3 6 2" xfId="0"/>
    <cellStyle name="표준 4 2 3 3 6 3" xfId="0"/>
    <cellStyle name="표준 4 2 3 3 7" xfId="0"/>
    <cellStyle name="표준 4 2 3 3 8" xfId="0"/>
    <cellStyle name="표준 4 2 3 3 9" xfId="0"/>
    <cellStyle name="표준 4 2 3 4" xfId="0"/>
    <cellStyle name="표준 4 2 3 4 2" xfId="0"/>
    <cellStyle name="표준 4 2 3 4 2 2" xfId="0"/>
    <cellStyle name="표준 4 2 3 4 2 2 2" xfId="0"/>
    <cellStyle name="표준 4 2 3 4 2 2 2 2" xfId="0"/>
    <cellStyle name="표준 4 2 3 4 2 2 2 3" xfId="0"/>
    <cellStyle name="표준 4 2 3 4 2 2 3" xfId="0"/>
    <cellStyle name="표준 4 2 3 4 2 2 3 2" xfId="0"/>
    <cellStyle name="표준 4 2 3 4 2 2 4" xfId="0"/>
    <cellStyle name="표준 4 2 3 4 2 2 5" xfId="0"/>
    <cellStyle name="표준 4 2 3 4 2 3" xfId="0"/>
    <cellStyle name="표준 4 2 3 4 2 3 2" xfId="0"/>
    <cellStyle name="표준 4 2 3 4 2 3 3" xfId="0"/>
    <cellStyle name="표준 4 2 3 4 2 4" xfId="0"/>
    <cellStyle name="표준 4 2 3 4 2 4 2" xfId="0"/>
    <cellStyle name="표준 4 2 3 4 2 5" xfId="0"/>
    <cellStyle name="표준 4 2 3 4 2 6" xfId="0"/>
    <cellStyle name="표준 4 2 3 4 3" xfId="0"/>
    <cellStyle name="표준 4 2 3 4 3 2" xfId="0"/>
    <cellStyle name="표준 4 2 3 4 3 2 2" xfId="0"/>
    <cellStyle name="표준 4 2 3 4 3 2 3" xfId="0"/>
    <cellStyle name="표준 4 2 3 4 3 3" xfId="0"/>
    <cellStyle name="표준 4 2 3 4 3 3 2" xfId="0"/>
    <cellStyle name="표준 4 2 3 4 3 4" xfId="0"/>
    <cellStyle name="표준 4 2 3 4 3 5" xfId="0"/>
    <cellStyle name="표준 4 2 3 4 4" xfId="0"/>
    <cellStyle name="표준 4 2 3 4 4 2" xfId="0"/>
    <cellStyle name="표준 4 2 3 4 4 3" xfId="0"/>
    <cellStyle name="표준 4 2 3 4 4 4" xfId="0"/>
    <cellStyle name="표준 4 2 3 4 5" xfId="0"/>
    <cellStyle name="표준 4 2 3 4 5 2" xfId="0"/>
    <cellStyle name="표준 4 2 3 4 5 3" xfId="0"/>
    <cellStyle name="표준 4 2 3 4 6" xfId="0"/>
    <cellStyle name="표준 4 2 3 4 7" xfId="0"/>
    <cellStyle name="표준 4 2 3 4 8" xfId="0"/>
    <cellStyle name="표준 4 2 3 4 9" xfId="0"/>
    <cellStyle name="표준 4 2 3 5" xfId="0"/>
    <cellStyle name="표준 4 2 3 5 2" xfId="0"/>
    <cellStyle name="표준 4 2 3 5 2 2" xfId="0"/>
    <cellStyle name="표준 4 2 3 5 2 2 2" xfId="0"/>
    <cellStyle name="표준 4 2 3 5 2 2 2 2" xfId="0"/>
    <cellStyle name="표준 4 2 3 5 2 2 2 3" xfId="0"/>
    <cellStyle name="표준 4 2 3 5 2 2 3" xfId="0"/>
    <cellStyle name="표준 4 2 3 5 2 2 3 2" xfId="0"/>
    <cellStyle name="표준 4 2 3 5 2 2 4" xfId="0"/>
    <cellStyle name="표준 4 2 3 5 2 2 5" xfId="0"/>
    <cellStyle name="표준 4 2 3 5 2 3" xfId="0"/>
    <cellStyle name="표준 4 2 3 5 2 3 2" xfId="0"/>
    <cellStyle name="표준 4 2 3 5 2 3 3" xfId="0"/>
    <cellStyle name="표준 4 2 3 5 2 4" xfId="0"/>
    <cellStyle name="표준 4 2 3 5 2 4 2" xfId="0"/>
    <cellStyle name="표준 4 2 3 5 2 5" xfId="0"/>
    <cellStyle name="표준 4 2 3 5 2 6" xfId="0"/>
    <cellStyle name="표준 4 2 3 5 3" xfId="0"/>
    <cellStyle name="표준 4 2 3 5 3 2" xfId="0"/>
    <cellStyle name="표준 4 2 3 5 3 2 2" xfId="0"/>
    <cellStyle name="표준 4 2 3 5 3 2 3" xfId="0"/>
    <cellStyle name="표준 4 2 3 5 3 3" xfId="0"/>
    <cellStyle name="표준 4 2 3 5 3 3 2" xfId="0"/>
    <cellStyle name="표준 4 2 3 5 3 4" xfId="0"/>
    <cellStyle name="표준 4 2 3 5 3 5" xfId="0"/>
    <cellStyle name="표준 4 2 3 5 4" xfId="0"/>
    <cellStyle name="표준 4 2 3 5 4 2" xfId="0"/>
    <cellStyle name="표준 4 2 3 5 4 3" xfId="0"/>
    <cellStyle name="표준 4 2 3 5 5" xfId="0"/>
    <cellStyle name="표준 4 2 3 5 5 2" xfId="0"/>
    <cellStyle name="표준 4 2 3 5 6" xfId="0"/>
    <cellStyle name="표준 4 2 3 5 7" xfId="0"/>
    <cellStyle name="표준 4 2 3 5 8" xfId="0"/>
    <cellStyle name="표준 4 2 3 6" xfId="0"/>
    <cellStyle name="표준 4 2 3 6 2" xfId="0"/>
    <cellStyle name="표준 4 2 3 6 2 2" xfId="0"/>
    <cellStyle name="표준 4 2 3 6 2 2 2" xfId="0"/>
    <cellStyle name="표준 4 2 3 6 2 2 3" xfId="0"/>
    <cellStyle name="표준 4 2 3 6 2 3" xfId="0"/>
    <cellStyle name="표준 4 2 3 6 2 3 2" xfId="0"/>
    <cellStyle name="표준 4 2 3 6 2 4" xfId="0"/>
    <cellStyle name="표준 4 2 3 6 2 5" xfId="0"/>
    <cellStyle name="표준 4 2 3 6 3" xfId="0"/>
    <cellStyle name="표준 4 2 3 6 3 2" xfId="0"/>
    <cellStyle name="표준 4 2 3 6 3 3" xfId="0"/>
    <cellStyle name="표준 4 2 3 6 4" xfId="0"/>
    <cellStyle name="표준 4 2 3 6 4 2" xfId="0"/>
    <cellStyle name="표준 4 2 3 6 5" xfId="0"/>
    <cellStyle name="표준 4 2 3 6 6" xfId="0"/>
    <cellStyle name="표준 4 2 3 6 7" xfId="0"/>
    <cellStyle name="표준 4 2 3 7" xfId="0"/>
    <cellStyle name="표준 4 2 3 7 2" xfId="0"/>
    <cellStyle name="표준 4 2 3 7 2 2" xfId="0"/>
    <cellStyle name="표준 4 2 3 7 2 3" xfId="0"/>
    <cellStyle name="표준 4 2 3 7 3" xfId="0"/>
    <cellStyle name="표준 4 2 3 7 3 2" xfId="0"/>
    <cellStyle name="표준 4 2 3 7 4" xfId="0"/>
    <cellStyle name="표준 4 2 3 7 5" xfId="0"/>
    <cellStyle name="표준 4 2 3 8" xfId="0"/>
    <cellStyle name="표준 4 2 3 8 2" xfId="0"/>
    <cellStyle name="표준 4 2 3 8 3" xfId="0"/>
    <cellStyle name="표준 4 2 3 8 4" xfId="0"/>
    <cellStyle name="표준 4 2 3 9" xfId="0"/>
    <cellStyle name="표준 4 2 3 9 2" xfId="0"/>
    <cellStyle name="표준 4 2 3 9 3" xfId="0"/>
    <cellStyle name="표준 4 2 4" xfId="0"/>
    <cellStyle name="표준 4 2 4 10" xfId="0"/>
    <cellStyle name="표준 4 2 4 11" xfId="0"/>
    <cellStyle name="표준 4 2 4 12" xfId="0"/>
    <cellStyle name="표준 4 2 4 2" xfId="0"/>
    <cellStyle name="표준 4 2 4 2 10" xfId="0"/>
    <cellStyle name="표준 4 2 4 2 11" xfId="0"/>
    <cellStyle name="표준 4 2 4 2 2" xfId="0"/>
    <cellStyle name="표준 4 2 4 2 2 2" xfId="0"/>
    <cellStyle name="표준 4 2 4 2 2 2 2" xfId="0"/>
    <cellStyle name="표준 4 2 4 2 2 2 2 2" xfId="0"/>
    <cellStyle name="표준 4 2 4 2 2 2 2 2 2" xfId="0"/>
    <cellStyle name="표준 4 2 4 2 2 2 2 2 3" xfId="0"/>
    <cellStyle name="표준 4 2 4 2 2 2 2 3" xfId="0"/>
    <cellStyle name="표준 4 2 4 2 2 2 2 3 2" xfId="0"/>
    <cellStyle name="표준 4 2 4 2 2 2 2 4" xfId="0"/>
    <cellStyle name="표준 4 2 4 2 2 2 2 5" xfId="0"/>
    <cellStyle name="표준 4 2 4 2 2 2 3" xfId="0"/>
    <cellStyle name="표준 4 2 4 2 2 2 3 2" xfId="0"/>
    <cellStyle name="표준 4 2 4 2 2 2 3 3" xfId="0"/>
    <cellStyle name="표준 4 2 4 2 2 2 4" xfId="0"/>
    <cellStyle name="표준 4 2 4 2 2 2 4 2" xfId="0"/>
    <cellStyle name="표준 4 2 4 2 2 2 5" xfId="0"/>
    <cellStyle name="표준 4 2 4 2 2 2 6" xfId="0"/>
    <cellStyle name="표준 4 2 4 2 2 3" xfId="0"/>
    <cellStyle name="표준 4 2 4 2 2 3 2" xfId="0"/>
    <cellStyle name="표준 4 2 4 2 2 3 2 2" xfId="0"/>
    <cellStyle name="표준 4 2 4 2 2 3 2 3" xfId="0"/>
    <cellStyle name="표준 4 2 4 2 2 3 3" xfId="0"/>
    <cellStyle name="표준 4 2 4 2 2 3 3 2" xfId="0"/>
    <cellStyle name="표준 4 2 4 2 2 3 4" xfId="0"/>
    <cellStyle name="표준 4 2 4 2 2 3 5" xfId="0"/>
    <cellStyle name="표준 4 2 4 2 2 4" xfId="0"/>
    <cellStyle name="표준 4 2 4 2 2 4 2" xfId="0"/>
    <cellStyle name="표준 4 2 4 2 2 4 3" xfId="0"/>
    <cellStyle name="표준 4 2 4 2 2 5" xfId="0"/>
    <cellStyle name="표준 4 2 4 2 2 5 2" xfId="0"/>
    <cellStyle name="표준 4 2 4 2 2 6" xfId="0"/>
    <cellStyle name="표준 4 2 4 2 2 7" xfId="0"/>
    <cellStyle name="표준 4 2 4 2 3" xfId="0"/>
    <cellStyle name="표준 4 2 4 2 3 2" xfId="0"/>
    <cellStyle name="표준 4 2 4 2 3 2 2" xfId="0"/>
    <cellStyle name="표준 4 2 4 2 3 2 2 2" xfId="0"/>
    <cellStyle name="표준 4 2 4 2 3 2 2 3" xfId="0"/>
    <cellStyle name="표준 4 2 4 2 3 2 3" xfId="0"/>
    <cellStyle name="표준 4 2 4 2 3 2 3 2" xfId="0"/>
    <cellStyle name="표준 4 2 4 2 3 2 4" xfId="0"/>
    <cellStyle name="표준 4 2 4 2 3 2 5" xfId="0"/>
    <cellStyle name="표준 4 2 4 2 3 3" xfId="0"/>
    <cellStyle name="표준 4 2 4 2 3 3 2" xfId="0"/>
    <cellStyle name="표준 4 2 4 2 3 3 3" xfId="0"/>
    <cellStyle name="표준 4 2 4 2 3 4" xfId="0"/>
    <cellStyle name="표준 4 2 4 2 3 4 2" xfId="0"/>
    <cellStyle name="표준 4 2 4 2 3 5" xfId="0"/>
    <cellStyle name="표준 4 2 4 2 3 6" xfId="0"/>
    <cellStyle name="표준 4 2 4 2 4" xfId="0"/>
    <cellStyle name="표준 4 2 4 2 4 2" xfId="0"/>
    <cellStyle name="표준 4 2 4 2 4 2 2" xfId="0"/>
    <cellStyle name="표준 4 2 4 2 4 2 3" xfId="0"/>
    <cellStyle name="표준 4 2 4 2 4 3" xfId="0"/>
    <cellStyle name="표준 4 2 4 2 4 3 2" xfId="0"/>
    <cellStyle name="표준 4 2 4 2 4 4" xfId="0"/>
    <cellStyle name="표준 4 2 4 2 4 5" xfId="0"/>
    <cellStyle name="표준 4 2 4 2 5" xfId="0"/>
    <cellStyle name="표준 4 2 4 2 5 2" xfId="0"/>
    <cellStyle name="표준 4 2 4 2 5 3" xfId="0"/>
    <cellStyle name="표준 4 2 4 2 5 4" xfId="0"/>
    <cellStyle name="표준 4 2 4 2 6" xfId="0"/>
    <cellStyle name="표준 4 2 4 2 6 2" xfId="0"/>
    <cellStyle name="표준 4 2 4 2 6 3" xfId="0"/>
    <cellStyle name="표준 4 2 4 2 7" xfId="0"/>
    <cellStyle name="표준 4 2 4 2 8" xfId="0"/>
    <cellStyle name="표준 4 2 4 2 9" xfId="0"/>
    <cellStyle name="표준 4 2 4 3" xfId="0"/>
    <cellStyle name="표준 4 2 4 3 2" xfId="0"/>
    <cellStyle name="표준 4 2 4 3 2 2" xfId="0"/>
    <cellStyle name="표준 4 2 4 3 2 2 2" xfId="0"/>
    <cellStyle name="표준 4 2 4 3 2 2 2 2" xfId="0"/>
    <cellStyle name="표준 4 2 4 3 2 2 2 3" xfId="0"/>
    <cellStyle name="표준 4 2 4 3 2 2 3" xfId="0"/>
    <cellStyle name="표준 4 2 4 3 2 2 3 2" xfId="0"/>
    <cellStyle name="표준 4 2 4 3 2 2 4" xfId="0"/>
    <cellStyle name="표준 4 2 4 3 2 2 5" xfId="0"/>
    <cellStyle name="표준 4 2 4 3 2 3" xfId="0"/>
    <cellStyle name="표준 4 2 4 3 2 3 2" xfId="0"/>
    <cellStyle name="표준 4 2 4 3 2 3 3" xfId="0"/>
    <cellStyle name="표준 4 2 4 3 2 4" xfId="0"/>
    <cellStyle name="표준 4 2 4 3 2 4 2" xfId="0"/>
    <cellStyle name="표준 4 2 4 3 2 5" xfId="0"/>
    <cellStyle name="표준 4 2 4 3 2 6" xfId="0"/>
    <cellStyle name="표준 4 2 4 3 3" xfId="0"/>
    <cellStyle name="표준 4 2 4 3 3 2" xfId="0"/>
    <cellStyle name="표준 4 2 4 3 3 2 2" xfId="0"/>
    <cellStyle name="표준 4 2 4 3 3 2 3" xfId="0"/>
    <cellStyle name="표준 4 2 4 3 3 3" xfId="0"/>
    <cellStyle name="표준 4 2 4 3 3 3 2" xfId="0"/>
    <cellStyle name="표준 4 2 4 3 3 4" xfId="0"/>
    <cellStyle name="표준 4 2 4 3 3 5" xfId="0"/>
    <cellStyle name="표준 4 2 4 3 4" xfId="0"/>
    <cellStyle name="표준 4 2 4 3 4 2" xfId="0"/>
    <cellStyle name="표준 4 2 4 3 4 3" xfId="0"/>
    <cellStyle name="표준 4 2 4 3 5" xfId="0"/>
    <cellStyle name="표준 4 2 4 3 5 2" xfId="0"/>
    <cellStyle name="표준 4 2 4 3 6" xfId="0"/>
    <cellStyle name="표준 4 2 4 3 7" xfId="0"/>
    <cellStyle name="표준 4 2 4 3 8" xfId="0"/>
    <cellStyle name="표준 4 2 4 4" xfId="0"/>
    <cellStyle name="표준 4 2 4 4 2" xfId="0"/>
    <cellStyle name="표준 4 2 4 4 2 2" xfId="0"/>
    <cellStyle name="표준 4 2 4 4 2 2 2" xfId="0"/>
    <cellStyle name="표준 4 2 4 4 2 2 3" xfId="0"/>
    <cellStyle name="표준 4 2 4 4 2 3" xfId="0"/>
    <cellStyle name="표준 4 2 4 4 2 3 2" xfId="0"/>
    <cellStyle name="표준 4 2 4 4 2 4" xfId="0"/>
    <cellStyle name="표준 4 2 4 4 2 5" xfId="0"/>
    <cellStyle name="표준 4 2 4 4 3" xfId="0"/>
    <cellStyle name="표준 4 2 4 4 3 2" xfId="0"/>
    <cellStyle name="표준 4 2 4 4 3 3" xfId="0"/>
    <cellStyle name="표준 4 2 4 4 4" xfId="0"/>
    <cellStyle name="표준 4 2 4 4 4 2" xfId="0"/>
    <cellStyle name="표준 4 2 4 4 5" xfId="0"/>
    <cellStyle name="표준 4 2 4 4 6" xfId="0"/>
    <cellStyle name="표준 4 2 4 4 7" xfId="0"/>
    <cellStyle name="표준 4 2 4 5" xfId="0"/>
    <cellStyle name="표준 4 2 4 5 2" xfId="0"/>
    <cellStyle name="표준 4 2 4 5 2 2" xfId="0"/>
    <cellStyle name="표준 4 2 4 5 2 3" xfId="0"/>
    <cellStyle name="표준 4 2 4 5 3" xfId="0"/>
    <cellStyle name="표준 4 2 4 5 3 2" xfId="0"/>
    <cellStyle name="표준 4 2 4 5 4" xfId="0"/>
    <cellStyle name="표준 4 2 4 5 5" xfId="0"/>
    <cellStyle name="표준 4 2 4 5 6" xfId="0"/>
    <cellStyle name="표준 4 2 4 6" xfId="0"/>
    <cellStyle name="표준 4 2 4 6 2" xfId="0"/>
    <cellStyle name="표준 4 2 4 6 3" xfId="0"/>
    <cellStyle name="표준 4 2 4 6 4" xfId="0"/>
    <cellStyle name="표준 4 2 4 6 5" xfId="0"/>
    <cellStyle name="표준 4 2 4 7" xfId="0"/>
    <cellStyle name="표준 4 2 4 7 2" xfId="0"/>
    <cellStyle name="표준 4 2 4 7 3" xfId="0"/>
    <cellStyle name="표준 4 2 4 8" xfId="0"/>
    <cellStyle name="표준 4 2 4 9" xfId="0"/>
    <cellStyle name="표준 4 2 5" xfId="0"/>
    <cellStyle name="표준 4 2 5 10" xfId="0"/>
    <cellStyle name="표준 4 2 5 11" xfId="0"/>
    <cellStyle name="표준 4 2 5 2" xfId="0"/>
    <cellStyle name="표준 4 2 5 2 2" xfId="0"/>
    <cellStyle name="표준 4 2 5 2 2 2" xfId="0"/>
    <cellStyle name="표준 4 2 5 2 2 2 2" xfId="0"/>
    <cellStyle name="표준 4 2 5 2 2 2 2 2" xfId="0"/>
    <cellStyle name="표준 4 2 5 2 2 2 2 3" xfId="0"/>
    <cellStyle name="표준 4 2 5 2 2 2 3" xfId="0"/>
    <cellStyle name="표준 4 2 5 2 2 2 3 2" xfId="0"/>
    <cellStyle name="표준 4 2 5 2 2 2 4" xfId="0"/>
    <cellStyle name="표준 4 2 5 2 2 2 5" xfId="0"/>
    <cellStyle name="표준 4 2 5 2 2 3" xfId="0"/>
    <cellStyle name="표준 4 2 5 2 2 3 2" xfId="0"/>
    <cellStyle name="표준 4 2 5 2 2 3 3" xfId="0"/>
    <cellStyle name="표준 4 2 5 2 2 4" xfId="0"/>
    <cellStyle name="표준 4 2 5 2 2 4 2" xfId="0"/>
    <cellStyle name="표준 4 2 5 2 2 5" xfId="0"/>
    <cellStyle name="표준 4 2 5 2 2 6" xfId="0"/>
    <cellStyle name="표준 4 2 5 2 3" xfId="0"/>
    <cellStyle name="표준 4 2 5 2 3 2" xfId="0"/>
    <cellStyle name="표준 4 2 5 2 3 2 2" xfId="0"/>
    <cellStyle name="표준 4 2 5 2 3 2 3" xfId="0"/>
    <cellStyle name="표준 4 2 5 2 3 3" xfId="0"/>
    <cellStyle name="표준 4 2 5 2 3 3 2" xfId="0"/>
    <cellStyle name="표준 4 2 5 2 3 4" xfId="0"/>
    <cellStyle name="표준 4 2 5 2 3 5" xfId="0"/>
    <cellStyle name="표준 4 2 5 2 4" xfId="0"/>
    <cellStyle name="표준 4 2 5 2 4 2" xfId="0"/>
    <cellStyle name="표준 4 2 5 2 4 3" xfId="0"/>
    <cellStyle name="표준 4 2 5 2 5" xfId="0"/>
    <cellStyle name="표준 4 2 5 2 5 2" xfId="0"/>
    <cellStyle name="표준 4 2 5 2 6" xfId="0"/>
    <cellStyle name="표준 4 2 5 2 7" xfId="0"/>
    <cellStyle name="표준 4 2 5 2 8" xfId="0"/>
    <cellStyle name="표준 4 2 5 2 9" xfId="0"/>
    <cellStyle name="표준 4 2 5 3" xfId="0"/>
    <cellStyle name="표준 4 2 5 3 2" xfId="0"/>
    <cellStyle name="표준 4 2 5 3 2 2" xfId="0"/>
    <cellStyle name="표준 4 2 5 3 2 2 2" xfId="0"/>
    <cellStyle name="표준 4 2 5 3 2 2 3" xfId="0"/>
    <cellStyle name="표준 4 2 5 3 2 3" xfId="0"/>
    <cellStyle name="표준 4 2 5 3 2 3 2" xfId="0"/>
    <cellStyle name="표준 4 2 5 3 2 4" xfId="0"/>
    <cellStyle name="표준 4 2 5 3 2 5" xfId="0"/>
    <cellStyle name="표준 4 2 5 3 3" xfId="0"/>
    <cellStyle name="표준 4 2 5 3 3 2" xfId="0"/>
    <cellStyle name="표준 4 2 5 3 3 3" xfId="0"/>
    <cellStyle name="표준 4 2 5 3 4" xfId="0"/>
    <cellStyle name="표준 4 2 5 3 4 2" xfId="0"/>
    <cellStyle name="표준 4 2 5 3 5" xfId="0"/>
    <cellStyle name="표준 4 2 5 3 6" xfId="0"/>
    <cellStyle name="표준 4 2 5 3 7" xfId="0"/>
    <cellStyle name="표준 4 2 5 4" xfId="0"/>
    <cellStyle name="표준 4 2 5 4 2" xfId="0"/>
    <cellStyle name="표준 4 2 5 4 2 2" xfId="0"/>
    <cellStyle name="표준 4 2 5 4 2 3" xfId="0"/>
    <cellStyle name="표준 4 2 5 4 3" xfId="0"/>
    <cellStyle name="표준 4 2 5 4 3 2" xfId="0"/>
    <cellStyle name="표준 4 2 5 4 4" xfId="0"/>
    <cellStyle name="표준 4 2 5 4 5" xfId="0"/>
    <cellStyle name="표준 4 2 5 4 6" xfId="0"/>
    <cellStyle name="표준 4 2 5 5" xfId="0"/>
    <cellStyle name="표준 4 2 5 5 2" xfId="0"/>
    <cellStyle name="표준 4 2 5 5 3" xfId="0"/>
    <cellStyle name="표준 4 2 5 5 4" xfId="0"/>
    <cellStyle name="표준 4 2 5 5 5" xfId="0"/>
    <cellStyle name="표준 4 2 5 6" xfId="0"/>
    <cellStyle name="표준 4 2 5 6 2" xfId="0"/>
    <cellStyle name="표준 4 2 5 6 3" xfId="0"/>
    <cellStyle name="표준 4 2 5 6 4" xfId="0"/>
    <cellStyle name="표준 4 2 5 7" xfId="0"/>
    <cellStyle name="표준 4 2 5 8" xfId="0"/>
    <cellStyle name="표준 4 2 5 9" xfId="0"/>
    <cellStyle name="표준 4 2 6" xfId="0"/>
    <cellStyle name="표준 4 2 6 10" xfId="0"/>
    <cellStyle name="표준 4 2 6 11" xfId="0"/>
    <cellStyle name="표준 4 2 6 2" xfId="0"/>
    <cellStyle name="표준 4 2 6 2 2" xfId="0"/>
    <cellStyle name="표준 4 2 6 2 2 2" xfId="0"/>
    <cellStyle name="표준 4 2 6 2 2 2 2" xfId="0"/>
    <cellStyle name="표준 4 2 6 2 2 2 2 2" xfId="0"/>
    <cellStyle name="표준 4 2 6 2 2 2 2 3" xfId="0"/>
    <cellStyle name="표준 4 2 6 2 2 2 3" xfId="0"/>
    <cellStyle name="표준 4 2 6 2 2 2 3 2" xfId="0"/>
    <cellStyle name="표준 4 2 6 2 2 2 4" xfId="0"/>
    <cellStyle name="표준 4 2 6 2 2 2 5" xfId="0"/>
    <cellStyle name="표준 4 2 6 2 2 3" xfId="0"/>
    <cellStyle name="표준 4 2 6 2 2 3 2" xfId="0"/>
    <cellStyle name="표준 4 2 6 2 2 3 3" xfId="0"/>
    <cellStyle name="표준 4 2 6 2 2 4" xfId="0"/>
    <cellStyle name="표준 4 2 6 2 2 4 2" xfId="0"/>
    <cellStyle name="표준 4 2 6 2 2 5" xfId="0"/>
    <cellStyle name="표준 4 2 6 2 2 6" xfId="0"/>
    <cellStyle name="표준 4 2 6 2 3" xfId="0"/>
    <cellStyle name="표준 4 2 6 2 3 2" xfId="0"/>
    <cellStyle name="표준 4 2 6 2 3 2 2" xfId="0"/>
    <cellStyle name="표준 4 2 6 2 3 2 3" xfId="0"/>
    <cellStyle name="표준 4 2 6 2 3 3" xfId="0"/>
    <cellStyle name="표준 4 2 6 2 3 3 2" xfId="0"/>
    <cellStyle name="표준 4 2 6 2 3 4" xfId="0"/>
    <cellStyle name="표준 4 2 6 2 3 5" xfId="0"/>
    <cellStyle name="표준 4 2 6 2 4" xfId="0"/>
    <cellStyle name="표준 4 2 6 2 4 2" xfId="0"/>
    <cellStyle name="표준 4 2 6 2 4 3" xfId="0"/>
    <cellStyle name="표준 4 2 6 2 5" xfId="0"/>
    <cellStyle name="표준 4 2 6 2 5 2" xfId="0"/>
    <cellStyle name="표준 4 2 6 2 6" xfId="0"/>
    <cellStyle name="표준 4 2 6 2 7" xfId="0"/>
    <cellStyle name="표준 4 2 6 2 8" xfId="0"/>
    <cellStyle name="표준 4 2 6 3" xfId="0"/>
    <cellStyle name="표준 4 2 6 3 2" xfId="0"/>
    <cellStyle name="표준 4 2 6 3 2 2" xfId="0"/>
    <cellStyle name="표준 4 2 6 3 2 2 2" xfId="0"/>
    <cellStyle name="표준 4 2 6 3 2 2 3" xfId="0"/>
    <cellStyle name="표준 4 2 6 3 2 3" xfId="0"/>
    <cellStyle name="표준 4 2 6 3 2 3 2" xfId="0"/>
    <cellStyle name="표준 4 2 6 3 2 4" xfId="0"/>
    <cellStyle name="표준 4 2 6 3 2 5" xfId="0"/>
    <cellStyle name="표준 4 2 6 3 3" xfId="0"/>
    <cellStyle name="표준 4 2 6 3 3 2" xfId="0"/>
    <cellStyle name="표준 4 2 6 3 3 3" xfId="0"/>
    <cellStyle name="표준 4 2 6 3 4" xfId="0"/>
    <cellStyle name="표준 4 2 6 3 4 2" xfId="0"/>
    <cellStyle name="표준 4 2 6 3 5" xfId="0"/>
    <cellStyle name="표준 4 2 6 3 6" xfId="0"/>
    <cellStyle name="표준 4 2 6 4" xfId="0"/>
    <cellStyle name="표준 4 2 6 4 2" xfId="0"/>
    <cellStyle name="표준 4 2 6 4 2 2" xfId="0"/>
    <cellStyle name="표준 4 2 6 4 2 3" xfId="0"/>
    <cellStyle name="표준 4 2 6 4 3" xfId="0"/>
    <cellStyle name="표준 4 2 6 4 3 2" xfId="0"/>
    <cellStyle name="표준 4 2 6 4 4" xfId="0"/>
    <cellStyle name="표준 4 2 6 4 5" xfId="0"/>
    <cellStyle name="표준 4 2 6 5" xfId="0"/>
    <cellStyle name="표준 4 2 6 5 2" xfId="0"/>
    <cellStyle name="표준 4 2 6 5 3" xfId="0"/>
    <cellStyle name="표준 4 2 6 5 4" xfId="0"/>
    <cellStyle name="표준 4 2 6 6" xfId="0"/>
    <cellStyle name="표준 4 2 6 6 2" xfId="0"/>
    <cellStyle name="표준 4 2 6 6 3" xfId="0"/>
    <cellStyle name="표준 4 2 6 7" xfId="0"/>
    <cellStyle name="표준 4 2 6 8" xfId="0"/>
    <cellStyle name="표준 4 2 6 9" xfId="0"/>
    <cellStyle name="표준 4 2 7" xfId="0"/>
    <cellStyle name="표준 4 2 7 10" xfId="0"/>
    <cellStyle name="표준 4 2 7 2" xfId="0"/>
    <cellStyle name="표준 4 2 7 2 2" xfId="0"/>
    <cellStyle name="표준 4 2 7 2 2 2" xfId="0"/>
    <cellStyle name="표준 4 2 7 2 2 2 2" xfId="0"/>
    <cellStyle name="표준 4 2 7 2 2 2 3" xfId="0"/>
    <cellStyle name="표준 4 2 7 2 2 3" xfId="0"/>
    <cellStyle name="표준 4 2 7 2 2 3 2" xfId="0"/>
    <cellStyle name="표준 4 2 7 2 2 4" xfId="0"/>
    <cellStyle name="표준 4 2 7 2 2 5" xfId="0"/>
    <cellStyle name="표준 4 2 7 2 3" xfId="0"/>
    <cellStyle name="표준 4 2 7 2 3 2" xfId="0"/>
    <cellStyle name="표준 4 2 7 2 3 3" xfId="0"/>
    <cellStyle name="표준 4 2 7 2 4" xfId="0"/>
    <cellStyle name="표준 4 2 7 2 4 2" xfId="0"/>
    <cellStyle name="표준 4 2 7 2 5" xfId="0"/>
    <cellStyle name="표준 4 2 7 2 6" xfId="0"/>
    <cellStyle name="표준 4 2 7 3" xfId="0"/>
    <cellStyle name="표준 4 2 7 3 2" xfId="0"/>
    <cellStyle name="표준 4 2 7 3 2 2" xfId="0"/>
    <cellStyle name="표준 4 2 7 3 2 3" xfId="0"/>
    <cellStyle name="표준 4 2 7 3 3" xfId="0"/>
    <cellStyle name="표준 4 2 7 3 3 2" xfId="0"/>
    <cellStyle name="표준 4 2 7 3 4" xfId="0"/>
    <cellStyle name="표준 4 2 7 3 5" xfId="0"/>
    <cellStyle name="표준 4 2 7 4" xfId="0"/>
    <cellStyle name="표준 4 2 7 4 2" xfId="0"/>
    <cellStyle name="표준 4 2 7 4 3" xfId="0"/>
    <cellStyle name="표준 4 2 7 4 4" xfId="0"/>
    <cellStyle name="표준 4 2 7 5" xfId="0"/>
    <cellStyle name="표준 4 2 7 5 2" xfId="0"/>
    <cellStyle name="표준 4 2 7 5 3" xfId="0"/>
    <cellStyle name="표준 4 2 7 6" xfId="0"/>
    <cellStyle name="표준 4 2 7 7" xfId="0"/>
    <cellStyle name="표준 4 2 7 8" xfId="0"/>
    <cellStyle name="표준 4 2 7 9" xfId="0"/>
    <cellStyle name="표준 4 2 8" xfId="0"/>
    <cellStyle name="표준 4 2 8 2" xfId="0"/>
    <cellStyle name="표준 4 2 8 2 2" xfId="0"/>
    <cellStyle name="표준 4 2 8 2 2 2" xfId="0"/>
    <cellStyle name="표준 4 2 8 2 2 2 2" xfId="0"/>
    <cellStyle name="표준 4 2 8 2 2 2 3" xfId="0"/>
    <cellStyle name="표준 4 2 8 2 2 3" xfId="0"/>
    <cellStyle name="표준 4 2 8 2 2 3 2" xfId="0"/>
    <cellStyle name="표준 4 2 8 2 2 4" xfId="0"/>
    <cellStyle name="표준 4 2 8 2 2 5" xfId="0"/>
    <cellStyle name="표준 4 2 8 2 3" xfId="0"/>
    <cellStyle name="표준 4 2 8 2 3 2" xfId="0"/>
    <cellStyle name="표준 4 2 8 2 3 3" xfId="0"/>
    <cellStyle name="표준 4 2 8 2 4" xfId="0"/>
    <cellStyle name="표준 4 2 8 2 4 2" xfId="0"/>
    <cellStyle name="표준 4 2 8 2 5" xfId="0"/>
    <cellStyle name="표준 4 2 8 2 6" xfId="0"/>
    <cellStyle name="표준 4 2 8 3" xfId="0"/>
    <cellStyle name="표준 4 2 8 3 2" xfId="0"/>
    <cellStyle name="표준 4 2 8 3 2 2" xfId="0"/>
    <cellStyle name="표준 4 2 8 3 2 3" xfId="0"/>
    <cellStyle name="표준 4 2 8 3 3" xfId="0"/>
    <cellStyle name="표준 4 2 8 3 3 2" xfId="0"/>
    <cellStyle name="표준 4 2 8 3 4" xfId="0"/>
    <cellStyle name="표준 4 2 8 3 5" xfId="0"/>
    <cellStyle name="표준 4 2 8 4" xfId="0"/>
    <cellStyle name="표준 4 2 8 4 2" xfId="0"/>
    <cellStyle name="표준 4 2 8 4 3" xfId="0"/>
    <cellStyle name="표준 4 2 8 5" xfId="0"/>
    <cellStyle name="표준 4 2 8 5 2" xfId="0"/>
    <cellStyle name="표준 4 2 8 6" xfId="0"/>
    <cellStyle name="표준 4 2 8 7" xfId="0"/>
    <cellStyle name="표준 4 2 8 8" xfId="0"/>
    <cellStyle name="표준 4 2 8 9" xfId="0"/>
    <cellStyle name="표준 4 2 9" xfId="0"/>
    <cellStyle name="표준 4 2 9 2" xfId="0"/>
    <cellStyle name="표준 4 2 9 2 2" xfId="0"/>
    <cellStyle name="표준 4 2 9 2 2 2" xfId="0"/>
    <cellStyle name="표준 4 2 9 2 2 3" xfId="0"/>
    <cellStyle name="표준 4 2 9 2 3" xfId="0"/>
    <cellStyle name="표준 4 2 9 2 3 2" xfId="0"/>
    <cellStyle name="표준 4 2 9 2 4" xfId="0"/>
    <cellStyle name="표준 4 2 9 2 5" xfId="0"/>
    <cellStyle name="표준 4 2 9 3" xfId="0"/>
    <cellStyle name="표준 4 2 9 3 2" xfId="0"/>
    <cellStyle name="표준 4 2 9 3 3" xfId="0"/>
    <cellStyle name="표준 4 2 9 4" xfId="0"/>
    <cellStyle name="표준 4 2 9 4 2" xfId="0"/>
    <cellStyle name="표준 4 2 9 5" xfId="0"/>
    <cellStyle name="표준 4 2 9 6" xfId="0"/>
    <cellStyle name="표준 4 2 9 7" xfId="0"/>
    <cellStyle name="표준 4 2 9 8" xfId="0"/>
    <cellStyle name="표준 4 20" xfId="0"/>
    <cellStyle name="표준 4 20 2" xfId="0"/>
    <cellStyle name="표준 4 21" xfId="0"/>
    <cellStyle name="표준 4 21 2" xfId="0"/>
    <cellStyle name="표준 4 2_Sheet2" xfId="0"/>
    <cellStyle name="표준 4 3" xfId="0"/>
    <cellStyle name="표준 4 3 10" xfId="0"/>
    <cellStyle name="표준 4 3 10 2" xfId="0"/>
    <cellStyle name="표준 4 3 10 3" xfId="0"/>
    <cellStyle name="표준 4 3 10 4" xfId="0"/>
    <cellStyle name="표준 4 3 10 5" xfId="0"/>
    <cellStyle name="표준 4 3 11" xfId="0"/>
    <cellStyle name="표준 4 3 11 2" xfId="0"/>
    <cellStyle name="표준 4 3 11 3" xfId="0"/>
    <cellStyle name="표준 4 3 12" xfId="0"/>
    <cellStyle name="표준 4 3 12 2" xfId="0"/>
    <cellStyle name="표준 4 3 12 3" xfId="0"/>
    <cellStyle name="표준 4 3 13" xfId="0"/>
    <cellStyle name="표준 4 3 13 2" xfId="0"/>
    <cellStyle name="표준 4 3 14" xfId="0"/>
    <cellStyle name="표준 4 3 14 2" xfId="0"/>
    <cellStyle name="표준 4 3 15" xfId="0"/>
    <cellStyle name="표준 4 3 16" xfId="0"/>
    <cellStyle name="표준 4 3 17" xfId="0"/>
    <cellStyle name="표준 4 3 18" xfId="0"/>
    <cellStyle name="표준 4 3 19" xfId="0"/>
    <cellStyle name="표준 4 3 2" xfId="0"/>
    <cellStyle name="표준 4 3 2 10" xfId="0"/>
    <cellStyle name="표준 4 3 2 11" xfId="0"/>
    <cellStyle name="표준 4 3 2 12" xfId="0"/>
    <cellStyle name="표준 4 3 2 13" xfId="0"/>
    <cellStyle name="표준 4 3 2 2" xfId="0"/>
    <cellStyle name="표준 4 3 2 2 10" xfId="0"/>
    <cellStyle name="표준 4 3 2 2 2" xfId="0"/>
    <cellStyle name="표준 4 3 2 2 2 2" xfId="0"/>
    <cellStyle name="표준 4 3 2 2 2 2 2" xfId="0"/>
    <cellStyle name="표준 4 3 2 2 2 2 2 2" xfId="0"/>
    <cellStyle name="표준 4 3 2 2 2 2 2 2 2" xfId="0"/>
    <cellStyle name="표준 4 3 2 2 2 2 2 2 2 2" xfId="0"/>
    <cellStyle name="표준 4 3 2 2 2 2 2 2 2 3" xfId="0"/>
    <cellStyle name="표준 4 3 2 2 2 2 2 2 3" xfId="0"/>
    <cellStyle name="표준 4 3 2 2 2 2 2 2 3 2" xfId="0"/>
    <cellStyle name="표준 4 3 2 2 2 2 2 2 4" xfId="0"/>
    <cellStyle name="표준 4 3 2 2 2 2 2 2 5" xfId="0"/>
    <cellStyle name="표준 4 3 2 2 2 2 2 3" xfId="0"/>
    <cellStyle name="표준 4 3 2 2 2 2 2 3 2" xfId="0"/>
    <cellStyle name="표준 4 3 2 2 2 2 2 3 3" xfId="0"/>
    <cellStyle name="표준 4 3 2 2 2 2 2 4" xfId="0"/>
    <cellStyle name="표준 4 3 2 2 2 2 2 4 2" xfId="0"/>
    <cellStyle name="표준 4 3 2 2 2 2 2 5" xfId="0"/>
    <cellStyle name="표준 4 3 2 2 2 2 2 6" xfId="0"/>
    <cellStyle name="표준 4 3 2 2 2 2 3" xfId="0"/>
    <cellStyle name="표준 4 3 2 2 2 2 3 2" xfId="0"/>
    <cellStyle name="표준 4 3 2 2 2 2 3 2 2" xfId="0"/>
    <cellStyle name="표준 4 3 2 2 2 2 3 2 3" xfId="0"/>
    <cellStyle name="표준 4 3 2 2 2 2 3 3" xfId="0"/>
    <cellStyle name="표준 4 3 2 2 2 2 3 3 2" xfId="0"/>
    <cellStyle name="표준 4 3 2 2 2 2 3 4" xfId="0"/>
    <cellStyle name="표준 4 3 2 2 2 2 3 5" xfId="0"/>
    <cellStyle name="표준 4 3 2 2 2 2 4" xfId="0"/>
    <cellStyle name="표준 4 3 2 2 2 2 4 2" xfId="0"/>
    <cellStyle name="표준 4 3 2 2 2 2 4 3" xfId="0"/>
    <cellStyle name="표준 4 3 2 2 2 2 5" xfId="0"/>
    <cellStyle name="표준 4 3 2 2 2 2 5 2" xfId="0"/>
    <cellStyle name="표준 4 3 2 2 2 2 6" xfId="0"/>
    <cellStyle name="표준 4 3 2 2 2 2 7" xfId="0"/>
    <cellStyle name="표준 4 3 2 2 2 3" xfId="0"/>
    <cellStyle name="표준 4 3 2 2 2 3 2" xfId="0"/>
    <cellStyle name="표준 4 3 2 2 2 3 2 2" xfId="0"/>
    <cellStyle name="표준 4 3 2 2 2 3 2 2 2" xfId="0"/>
    <cellStyle name="표준 4 3 2 2 2 3 2 2 3" xfId="0"/>
    <cellStyle name="표준 4 3 2 2 2 3 2 3" xfId="0"/>
    <cellStyle name="표준 4 3 2 2 2 3 2 3 2" xfId="0"/>
    <cellStyle name="표준 4 3 2 2 2 3 2 4" xfId="0"/>
    <cellStyle name="표준 4 3 2 2 2 3 2 5" xfId="0"/>
    <cellStyle name="표준 4 3 2 2 2 3 3" xfId="0"/>
    <cellStyle name="표준 4 3 2 2 2 3 3 2" xfId="0"/>
    <cellStyle name="표준 4 3 2 2 2 3 3 3" xfId="0"/>
    <cellStyle name="표준 4 3 2 2 2 3 4" xfId="0"/>
    <cellStyle name="표준 4 3 2 2 2 3 4 2" xfId="0"/>
    <cellStyle name="표준 4 3 2 2 2 3 5" xfId="0"/>
    <cellStyle name="표준 4 3 2 2 2 3 6" xfId="0"/>
    <cellStyle name="표준 4 3 2 2 2 4" xfId="0"/>
    <cellStyle name="표준 4 3 2 2 2 4 2" xfId="0"/>
    <cellStyle name="표준 4 3 2 2 2 4 2 2" xfId="0"/>
    <cellStyle name="표준 4 3 2 2 2 4 2 3" xfId="0"/>
    <cellStyle name="표준 4 3 2 2 2 4 3" xfId="0"/>
    <cellStyle name="표준 4 3 2 2 2 4 3 2" xfId="0"/>
    <cellStyle name="표준 4 3 2 2 2 4 4" xfId="0"/>
    <cellStyle name="표준 4 3 2 2 2 4 5" xfId="0"/>
    <cellStyle name="표준 4 3 2 2 2 5" xfId="0"/>
    <cellStyle name="표준 4 3 2 2 2 5 2" xfId="0"/>
    <cellStyle name="표준 4 3 2 2 2 5 3" xfId="0"/>
    <cellStyle name="표준 4 3 2 2 2 5 4" xfId="0"/>
    <cellStyle name="표준 4 3 2 2 2 6" xfId="0"/>
    <cellStyle name="표준 4 3 2 2 2 6 2" xfId="0"/>
    <cellStyle name="표준 4 3 2 2 2 6 3" xfId="0"/>
    <cellStyle name="표준 4 3 2 2 2 7" xfId="0"/>
    <cellStyle name="표준 4 3 2 2 2 8" xfId="0"/>
    <cellStyle name="표준 4 3 2 2 2 9" xfId="0"/>
    <cellStyle name="표준 4 3 2 2 3" xfId="0"/>
    <cellStyle name="표준 4 3 2 2 3 2" xfId="0"/>
    <cellStyle name="표준 4 3 2 2 3 2 2" xfId="0"/>
    <cellStyle name="표준 4 3 2 2 3 2 2 2" xfId="0"/>
    <cellStyle name="표준 4 3 2 2 3 2 2 2 2" xfId="0"/>
    <cellStyle name="표준 4 3 2 2 3 2 2 2 3" xfId="0"/>
    <cellStyle name="표준 4 3 2 2 3 2 2 3" xfId="0"/>
    <cellStyle name="표준 4 3 2 2 3 2 2 3 2" xfId="0"/>
    <cellStyle name="표준 4 3 2 2 3 2 2 4" xfId="0"/>
    <cellStyle name="표준 4 3 2 2 3 2 2 5" xfId="0"/>
    <cellStyle name="표준 4 3 2 2 3 2 3" xfId="0"/>
    <cellStyle name="표준 4 3 2 2 3 2 3 2" xfId="0"/>
    <cellStyle name="표준 4 3 2 2 3 2 3 3" xfId="0"/>
    <cellStyle name="표준 4 3 2 2 3 2 4" xfId="0"/>
    <cellStyle name="표준 4 3 2 2 3 2 4 2" xfId="0"/>
    <cellStyle name="표준 4 3 2 2 3 2 5" xfId="0"/>
    <cellStyle name="표준 4 3 2 2 3 2 6" xfId="0"/>
    <cellStyle name="표준 4 3 2 2 3 3" xfId="0"/>
    <cellStyle name="표준 4 3 2 2 3 3 2" xfId="0"/>
    <cellStyle name="표준 4 3 2 2 3 3 2 2" xfId="0"/>
    <cellStyle name="표준 4 3 2 2 3 3 2 3" xfId="0"/>
    <cellStyle name="표준 4 3 2 2 3 3 3" xfId="0"/>
    <cellStyle name="표준 4 3 2 2 3 3 3 2" xfId="0"/>
    <cellStyle name="표준 4 3 2 2 3 3 4" xfId="0"/>
    <cellStyle name="표준 4 3 2 2 3 3 5" xfId="0"/>
    <cellStyle name="표준 4 3 2 2 3 4" xfId="0"/>
    <cellStyle name="표준 4 3 2 2 3 4 2" xfId="0"/>
    <cellStyle name="표준 4 3 2 2 3 4 3" xfId="0"/>
    <cellStyle name="표준 4 3 2 2 3 5" xfId="0"/>
    <cellStyle name="표준 4 3 2 2 3 5 2" xfId="0"/>
    <cellStyle name="표준 4 3 2 2 3 6" xfId="0"/>
    <cellStyle name="표준 4 3 2 2 3 7" xfId="0"/>
    <cellStyle name="표준 4 3 2 2 4" xfId="0"/>
    <cellStyle name="표준 4 3 2 2 4 2" xfId="0"/>
    <cellStyle name="표준 4 3 2 2 4 2 2" xfId="0"/>
    <cellStyle name="표준 4 3 2 2 4 2 2 2" xfId="0"/>
    <cellStyle name="표준 4 3 2 2 4 2 2 3" xfId="0"/>
    <cellStyle name="표준 4 3 2 2 4 2 3" xfId="0"/>
    <cellStyle name="표준 4 3 2 2 4 2 3 2" xfId="0"/>
    <cellStyle name="표준 4 3 2 2 4 2 4" xfId="0"/>
    <cellStyle name="표준 4 3 2 2 4 2 5" xfId="0"/>
    <cellStyle name="표준 4 3 2 2 4 3" xfId="0"/>
    <cellStyle name="표준 4 3 2 2 4 3 2" xfId="0"/>
    <cellStyle name="표준 4 3 2 2 4 3 3" xfId="0"/>
    <cellStyle name="표준 4 3 2 2 4 4" xfId="0"/>
    <cellStyle name="표준 4 3 2 2 4 4 2" xfId="0"/>
    <cellStyle name="표준 4 3 2 2 4 5" xfId="0"/>
    <cellStyle name="표준 4 3 2 2 4 6" xfId="0"/>
    <cellStyle name="표준 4 3 2 2 5" xfId="0"/>
    <cellStyle name="표준 4 3 2 2 5 2" xfId="0"/>
    <cellStyle name="표준 4 3 2 2 5 2 2" xfId="0"/>
    <cellStyle name="표준 4 3 2 2 5 2 3" xfId="0"/>
    <cellStyle name="표준 4 3 2 2 5 3" xfId="0"/>
    <cellStyle name="표준 4 3 2 2 5 3 2" xfId="0"/>
    <cellStyle name="표준 4 3 2 2 5 4" xfId="0"/>
    <cellStyle name="표준 4 3 2 2 5 5" xfId="0"/>
    <cellStyle name="표준 4 3 2 2 6" xfId="0"/>
    <cellStyle name="표준 4 3 2 2 6 2" xfId="0"/>
    <cellStyle name="표준 4 3 2 2 6 3" xfId="0"/>
    <cellStyle name="표준 4 3 2 2 6 4" xfId="0"/>
    <cellStyle name="표준 4 3 2 2 7" xfId="0"/>
    <cellStyle name="표준 4 3 2 2 7 2" xfId="0"/>
    <cellStyle name="표준 4 3 2 2 7 3" xfId="0"/>
    <cellStyle name="표준 4 3 2 2 8" xfId="0"/>
    <cellStyle name="표준 4 3 2 2 9" xfId="0"/>
    <cellStyle name="표준 4 3 2 3" xfId="0"/>
    <cellStyle name="표준 4 3 2 3 2" xfId="0"/>
    <cellStyle name="표준 4 3 2 3 2 2" xfId="0"/>
    <cellStyle name="표준 4 3 2 3 2 2 2" xfId="0"/>
    <cellStyle name="표준 4 3 2 3 2 2 2 2" xfId="0"/>
    <cellStyle name="표준 4 3 2 3 2 2 2 2 2" xfId="0"/>
    <cellStyle name="표준 4 3 2 3 2 2 2 2 3" xfId="0"/>
    <cellStyle name="표준 4 3 2 3 2 2 2 3" xfId="0"/>
    <cellStyle name="표준 4 3 2 3 2 2 2 3 2" xfId="0"/>
    <cellStyle name="표준 4 3 2 3 2 2 2 4" xfId="0"/>
    <cellStyle name="표준 4 3 2 3 2 2 2 5" xfId="0"/>
    <cellStyle name="표준 4 3 2 3 2 2 3" xfId="0"/>
    <cellStyle name="표준 4 3 2 3 2 2 3 2" xfId="0"/>
    <cellStyle name="표준 4 3 2 3 2 2 3 3" xfId="0"/>
    <cellStyle name="표준 4 3 2 3 2 2 4" xfId="0"/>
    <cellStyle name="표준 4 3 2 3 2 2 4 2" xfId="0"/>
    <cellStyle name="표준 4 3 2 3 2 2 5" xfId="0"/>
    <cellStyle name="표준 4 3 2 3 2 2 6" xfId="0"/>
    <cellStyle name="표준 4 3 2 3 2 3" xfId="0"/>
    <cellStyle name="표준 4 3 2 3 2 3 2" xfId="0"/>
    <cellStyle name="표준 4 3 2 3 2 3 2 2" xfId="0"/>
    <cellStyle name="표준 4 3 2 3 2 3 2 3" xfId="0"/>
    <cellStyle name="표준 4 3 2 3 2 3 3" xfId="0"/>
    <cellStyle name="표준 4 3 2 3 2 3 3 2" xfId="0"/>
    <cellStyle name="표준 4 3 2 3 2 3 4" xfId="0"/>
    <cellStyle name="표준 4 3 2 3 2 3 5" xfId="0"/>
    <cellStyle name="표준 4 3 2 3 2 4" xfId="0"/>
    <cellStyle name="표준 4 3 2 3 2 4 2" xfId="0"/>
    <cellStyle name="표준 4 3 2 3 2 4 3" xfId="0"/>
    <cellStyle name="표준 4 3 2 3 2 5" xfId="0"/>
    <cellStyle name="표준 4 3 2 3 2 5 2" xfId="0"/>
    <cellStyle name="표준 4 3 2 3 2 6" xfId="0"/>
    <cellStyle name="표준 4 3 2 3 2 7" xfId="0"/>
    <cellStyle name="표준 4 3 2 3 3" xfId="0"/>
    <cellStyle name="표준 4 3 2 3 3 2" xfId="0"/>
    <cellStyle name="표준 4 3 2 3 3 2 2" xfId="0"/>
    <cellStyle name="표준 4 3 2 3 3 2 2 2" xfId="0"/>
    <cellStyle name="표준 4 3 2 3 3 2 2 3" xfId="0"/>
    <cellStyle name="표준 4 3 2 3 3 2 3" xfId="0"/>
    <cellStyle name="표준 4 3 2 3 3 2 3 2" xfId="0"/>
    <cellStyle name="표준 4 3 2 3 3 2 4" xfId="0"/>
    <cellStyle name="표준 4 3 2 3 3 2 5" xfId="0"/>
    <cellStyle name="표준 4 3 2 3 3 3" xfId="0"/>
    <cellStyle name="표준 4 3 2 3 3 3 2" xfId="0"/>
    <cellStyle name="표준 4 3 2 3 3 3 3" xfId="0"/>
    <cellStyle name="표준 4 3 2 3 3 4" xfId="0"/>
    <cellStyle name="표준 4 3 2 3 3 4 2" xfId="0"/>
    <cellStyle name="표준 4 3 2 3 3 5" xfId="0"/>
    <cellStyle name="표준 4 3 2 3 3 6" xfId="0"/>
    <cellStyle name="표준 4 3 2 3 4" xfId="0"/>
    <cellStyle name="표준 4 3 2 3 4 2" xfId="0"/>
    <cellStyle name="표준 4 3 2 3 4 2 2" xfId="0"/>
    <cellStyle name="표준 4 3 2 3 4 2 3" xfId="0"/>
    <cellStyle name="표준 4 3 2 3 4 3" xfId="0"/>
    <cellStyle name="표준 4 3 2 3 4 3 2" xfId="0"/>
    <cellStyle name="표준 4 3 2 3 4 4" xfId="0"/>
    <cellStyle name="표준 4 3 2 3 4 5" xfId="0"/>
    <cellStyle name="표준 4 3 2 3 5" xfId="0"/>
    <cellStyle name="표준 4 3 2 3 5 2" xfId="0"/>
    <cellStyle name="표준 4 3 2 3 5 3" xfId="0"/>
    <cellStyle name="표준 4 3 2 3 5 4" xfId="0"/>
    <cellStyle name="표준 4 3 2 3 6" xfId="0"/>
    <cellStyle name="표준 4 3 2 3 6 2" xfId="0"/>
    <cellStyle name="표준 4 3 2 3 6 3" xfId="0"/>
    <cellStyle name="표준 4 3 2 3 7" xfId="0"/>
    <cellStyle name="표준 4 3 2 3 8" xfId="0"/>
    <cellStyle name="표준 4 3 2 3 9" xfId="0"/>
    <cellStyle name="표준 4 3 2 4" xfId="0"/>
    <cellStyle name="표준 4 3 2 4 2" xfId="0"/>
    <cellStyle name="표준 4 3 2 4 2 2" xfId="0"/>
    <cellStyle name="표준 4 3 2 4 2 2 2" xfId="0"/>
    <cellStyle name="표준 4 3 2 4 2 2 2 2" xfId="0"/>
    <cellStyle name="표준 4 3 2 4 2 2 2 3" xfId="0"/>
    <cellStyle name="표준 4 3 2 4 2 2 3" xfId="0"/>
    <cellStyle name="표준 4 3 2 4 2 2 3 2" xfId="0"/>
    <cellStyle name="표준 4 3 2 4 2 2 4" xfId="0"/>
    <cellStyle name="표준 4 3 2 4 2 2 5" xfId="0"/>
    <cellStyle name="표준 4 3 2 4 2 3" xfId="0"/>
    <cellStyle name="표준 4 3 2 4 2 3 2" xfId="0"/>
    <cellStyle name="표준 4 3 2 4 2 3 3" xfId="0"/>
    <cellStyle name="표준 4 3 2 4 2 4" xfId="0"/>
    <cellStyle name="표준 4 3 2 4 2 4 2" xfId="0"/>
    <cellStyle name="표준 4 3 2 4 2 5" xfId="0"/>
    <cellStyle name="표준 4 3 2 4 2 6" xfId="0"/>
    <cellStyle name="표준 4 3 2 4 3" xfId="0"/>
    <cellStyle name="표준 4 3 2 4 3 2" xfId="0"/>
    <cellStyle name="표준 4 3 2 4 3 2 2" xfId="0"/>
    <cellStyle name="표준 4 3 2 4 3 2 3" xfId="0"/>
    <cellStyle name="표준 4 3 2 4 3 3" xfId="0"/>
    <cellStyle name="표준 4 3 2 4 3 3 2" xfId="0"/>
    <cellStyle name="표준 4 3 2 4 3 4" xfId="0"/>
    <cellStyle name="표준 4 3 2 4 3 5" xfId="0"/>
    <cellStyle name="표준 4 3 2 4 4" xfId="0"/>
    <cellStyle name="표준 4 3 2 4 4 2" xfId="0"/>
    <cellStyle name="표준 4 3 2 4 4 3" xfId="0"/>
    <cellStyle name="표준 4 3 2 4 4 4" xfId="0"/>
    <cellStyle name="표준 4 3 2 4 5" xfId="0"/>
    <cellStyle name="표준 4 3 2 4 5 2" xfId="0"/>
    <cellStyle name="표준 4 3 2 4 5 3" xfId="0"/>
    <cellStyle name="표준 4 3 2 4 6" xfId="0"/>
    <cellStyle name="표준 4 3 2 4 7" xfId="0"/>
    <cellStyle name="표준 4 3 2 4 8" xfId="0"/>
    <cellStyle name="표준 4 3 2 5" xfId="0"/>
    <cellStyle name="표준 4 3 2 5 2" xfId="0"/>
    <cellStyle name="표준 4 3 2 5 2 2" xfId="0"/>
    <cellStyle name="표준 4 3 2 5 2 2 2" xfId="0"/>
    <cellStyle name="표준 4 3 2 5 2 2 2 2" xfId="0"/>
    <cellStyle name="표준 4 3 2 5 2 2 2 3" xfId="0"/>
    <cellStyle name="표준 4 3 2 5 2 2 3" xfId="0"/>
    <cellStyle name="표준 4 3 2 5 2 2 3 2" xfId="0"/>
    <cellStyle name="표준 4 3 2 5 2 2 4" xfId="0"/>
    <cellStyle name="표준 4 3 2 5 2 2 5" xfId="0"/>
    <cellStyle name="표준 4 3 2 5 2 3" xfId="0"/>
    <cellStyle name="표준 4 3 2 5 2 3 2" xfId="0"/>
    <cellStyle name="표준 4 3 2 5 2 3 3" xfId="0"/>
    <cellStyle name="표준 4 3 2 5 2 4" xfId="0"/>
    <cellStyle name="표준 4 3 2 5 2 4 2" xfId="0"/>
    <cellStyle name="표준 4 3 2 5 2 5" xfId="0"/>
    <cellStyle name="표준 4 3 2 5 2 6" xfId="0"/>
    <cellStyle name="표준 4 3 2 5 3" xfId="0"/>
    <cellStyle name="표준 4 3 2 5 3 2" xfId="0"/>
    <cellStyle name="표준 4 3 2 5 3 2 2" xfId="0"/>
    <cellStyle name="표준 4 3 2 5 3 2 3" xfId="0"/>
    <cellStyle name="표준 4 3 2 5 3 3" xfId="0"/>
    <cellStyle name="표준 4 3 2 5 3 3 2" xfId="0"/>
    <cellStyle name="표준 4 3 2 5 3 4" xfId="0"/>
    <cellStyle name="표준 4 3 2 5 3 5" xfId="0"/>
    <cellStyle name="표준 4 3 2 5 4" xfId="0"/>
    <cellStyle name="표준 4 3 2 5 4 2" xfId="0"/>
    <cellStyle name="표준 4 3 2 5 4 3" xfId="0"/>
    <cellStyle name="표준 4 3 2 5 5" xfId="0"/>
    <cellStyle name="표준 4 3 2 5 5 2" xfId="0"/>
    <cellStyle name="표준 4 3 2 5 6" xfId="0"/>
    <cellStyle name="표준 4 3 2 5 7" xfId="0"/>
    <cellStyle name="표준 4 3 2 6" xfId="0"/>
    <cellStyle name="표준 4 3 2 6 2" xfId="0"/>
    <cellStyle name="표준 4 3 2 6 2 2" xfId="0"/>
    <cellStyle name="표준 4 3 2 6 2 2 2" xfId="0"/>
    <cellStyle name="표준 4 3 2 6 2 2 3" xfId="0"/>
    <cellStyle name="표준 4 3 2 6 2 3" xfId="0"/>
    <cellStyle name="표준 4 3 2 6 2 3 2" xfId="0"/>
    <cellStyle name="표준 4 3 2 6 2 4" xfId="0"/>
    <cellStyle name="표준 4 3 2 6 2 5" xfId="0"/>
    <cellStyle name="표준 4 3 2 6 3" xfId="0"/>
    <cellStyle name="표준 4 3 2 6 3 2" xfId="0"/>
    <cellStyle name="표준 4 3 2 6 3 3" xfId="0"/>
    <cellStyle name="표준 4 3 2 6 4" xfId="0"/>
    <cellStyle name="표준 4 3 2 6 4 2" xfId="0"/>
    <cellStyle name="표준 4 3 2 6 5" xfId="0"/>
    <cellStyle name="표준 4 3 2 6 6" xfId="0"/>
    <cellStyle name="표준 4 3 2 7" xfId="0"/>
    <cellStyle name="표준 4 3 2 7 2" xfId="0"/>
    <cellStyle name="표준 4 3 2 7 2 2" xfId="0"/>
    <cellStyle name="표준 4 3 2 7 2 3" xfId="0"/>
    <cellStyle name="표준 4 3 2 7 3" xfId="0"/>
    <cellStyle name="표준 4 3 2 7 3 2" xfId="0"/>
    <cellStyle name="표준 4 3 2 7 4" xfId="0"/>
    <cellStyle name="표준 4 3 2 7 5" xfId="0"/>
    <cellStyle name="표준 4 3 2 8" xfId="0"/>
    <cellStyle name="표준 4 3 2 8 2" xfId="0"/>
    <cellStyle name="표준 4 3 2 8 3" xfId="0"/>
    <cellStyle name="표준 4 3 2 8 4" xfId="0"/>
    <cellStyle name="표준 4 3 2 9" xfId="0"/>
    <cellStyle name="표준 4 3 2 9 2" xfId="0"/>
    <cellStyle name="표준 4 3 2 9 3" xfId="0"/>
    <cellStyle name="표준 4 3 20" xfId="0"/>
    <cellStyle name="표준 4 3 21" xfId="0"/>
    <cellStyle name="표준 4 3 22" xfId="0"/>
    <cellStyle name="표준 4 3 23" xfId="0"/>
    <cellStyle name="표준 4 3 24" xfId="0"/>
    <cellStyle name="표준 4 3 25" xfId="0"/>
    <cellStyle name="표준 4 3 26" xfId="0"/>
    <cellStyle name="표준 4 3 27" xfId="0"/>
    <cellStyle name="표준 4 3 3" xfId="0"/>
    <cellStyle name="표준 4 3 3 10" xfId="0"/>
    <cellStyle name="표준 4 3 3 11" xfId="0"/>
    <cellStyle name="표준 4 3 3 12" xfId="0"/>
    <cellStyle name="표준 4 3 3 2" xfId="0"/>
    <cellStyle name="표준 4 3 3 2 10" xfId="0"/>
    <cellStyle name="표준 4 3 3 2 2" xfId="0"/>
    <cellStyle name="표준 4 3 3 2 2 2" xfId="0"/>
    <cellStyle name="표준 4 3 3 2 2 2 2" xfId="0"/>
    <cellStyle name="표준 4 3 3 2 2 2 2 2" xfId="0"/>
    <cellStyle name="표준 4 3 3 2 2 2 2 2 2" xfId="0"/>
    <cellStyle name="표준 4 3 3 2 2 2 2 2 3" xfId="0"/>
    <cellStyle name="표준 4 3 3 2 2 2 2 3" xfId="0"/>
    <cellStyle name="표준 4 3 3 2 2 2 2 3 2" xfId="0"/>
    <cellStyle name="표준 4 3 3 2 2 2 2 4" xfId="0"/>
    <cellStyle name="표준 4 3 3 2 2 2 2 5" xfId="0"/>
    <cellStyle name="표준 4 3 3 2 2 2 3" xfId="0"/>
    <cellStyle name="표준 4 3 3 2 2 2 3 2" xfId="0"/>
    <cellStyle name="표준 4 3 3 2 2 2 3 3" xfId="0"/>
    <cellStyle name="표준 4 3 3 2 2 2 4" xfId="0"/>
    <cellStyle name="표준 4 3 3 2 2 2 4 2" xfId="0"/>
    <cellStyle name="표준 4 3 3 2 2 2 5" xfId="0"/>
    <cellStyle name="표준 4 3 3 2 2 2 6" xfId="0"/>
    <cellStyle name="표준 4 3 3 2 2 3" xfId="0"/>
    <cellStyle name="표준 4 3 3 2 2 3 2" xfId="0"/>
    <cellStyle name="표준 4 3 3 2 2 3 2 2" xfId="0"/>
    <cellStyle name="표준 4 3 3 2 2 3 2 3" xfId="0"/>
    <cellStyle name="표준 4 3 3 2 2 3 3" xfId="0"/>
    <cellStyle name="표준 4 3 3 2 2 3 3 2" xfId="0"/>
    <cellStyle name="표준 4 3 3 2 2 3 4" xfId="0"/>
    <cellStyle name="표준 4 3 3 2 2 3 5" xfId="0"/>
    <cellStyle name="표준 4 3 3 2 2 4" xfId="0"/>
    <cellStyle name="표준 4 3 3 2 2 4 2" xfId="0"/>
    <cellStyle name="표준 4 3 3 2 2 4 3" xfId="0"/>
    <cellStyle name="표준 4 3 3 2 2 5" xfId="0"/>
    <cellStyle name="표준 4 3 3 2 2 5 2" xfId="0"/>
    <cellStyle name="표준 4 3 3 2 2 6" xfId="0"/>
    <cellStyle name="표준 4 3 3 2 2 7" xfId="0"/>
    <cellStyle name="표준 4 3 3 2 3" xfId="0"/>
    <cellStyle name="표준 4 3 3 2 3 2" xfId="0"/>
    <cellStyle name="표준 4 3 3 2 3 2 2" xfId="0"/>
    <cellStyle name="표준 4 3 3 2 3 2 2 2" xfId="0"/>
    <cellStyle name="표준 4 3 3 2 3 2 2 3" xfId="0"/>
    <cellStyle name="표준 4 3 3 2 3 2 3" xfId="0"/>
    <cellStyle name="표준 4 3 3 2 3 2 3 2" xfId="0"/>
    <cellStyle name="표준 4 3 3 2 3 2 4" xfId="0"/>
    <cellStyle name="표준 4 3 3 2 3 2 5" xfId="0"/>
    <cellStyle name="표준 4 3 3 2 3 3" xfId="0"/>
    <cellStyle name="표준 4 3 3 2 3 3 2" xfId="0"/>
    <cellStyle name="표준 4 3 3 2 3 3 3" xfId="0"/>
    <cellStyle name="표준 4 3 3 2 3 4" xfId="0"/>
    <cellStyle name="표준 4 3 3 2 3 4 2" xfId="0"/>
    <cellStyle name="표준 4 3 3 2 3 5" xfId="0"/>
    <cellStyle name="표준 4 3 3 2 3 6" xfId="0"/>
    <cellStyle name="표준 4 3 3 2 4" xfId="0"/>
    <cellStyle name="표준 4 3 3 2 4 2" xfId="0"/>
    <cellStyle name="표준 4 3 3 2 4 2 2" xfId="0"/>
    <cellStyle name="표준 4 3 3 2 4 2 3" xfId="0"/>
    <cellStyle name="표준 4 3 3 2 4 3" xfId="0"/>
    <cellStyle name="표준 4 3 3 2 4 3 2" xfId="0"/>
    <cellStyle name="표준 4 3 3 2 4 4" xfId="0"/>
    <cellStyle name="표준 4 3 3 2 4 5" xfId="0"/>
    <cellStyle name="표준 4 3 3 2 5" xfId="0"/>
    <cellStyle name="표준 4 3 3 2 5 2" xfId="0"/>
    <cellStyle name="표준 4 3 3 2 5 3" xfId="0"/>
    <cellStyle name="표준 4 3 3 2 5 4" xfId="0"/>
    <cellStyle name="표준 4 3 3 2 6" xfId="0"/>
    <cellStyle name="표준 4 3 3 2 6 2" xfId="0"/>
    <cellStyle name="표준 4 3 3 2 6 3" xfId="0"/>
    <cellStyle name="표준 4 3 3 2 7" xfId="0"/>
    <cellStyle name="표준 4 3 3 2 8" xfId="0"/>
    <cellStyle name="표준 4 3 3 2 9" xfId="0"/>
    <cellStyle name="표준 4 3 3 3" xfId="0"/>
    <cellStyle name="표준 4 3 3 3 2" xfId="0"/>
    <cellStyle name="표준 4 3 3 3 2 2" xfId="0"/>
    <cellStyle name="표준 4 3 3 3 2 2 2" xfId="0"/>
    <cellStyle name="표준 4 3 3 3 2 2 2 2" xfId="0"/>
    <cellStyle name="표준 4 3 3 3 2 2 2 3" xfId="0"/>
    <cellStyle name="표준 4 3 3 3 2 2 3" xfId="0"/>
    <cellStyle name="표준 4 3 3 3 2 2 3 2" xfId="0"/>
    <cellStyle name="표준 4 3 3 3 2 2 4" xfId="0"/>
    <cellStyle name="표준 4 3 3 3 2 2 5" xfId="0"/>
    <cellStyle name="표준 4 3 3 3 2 3" xfId="0"/>
    <cellStyle name="표준 4 3 3 3 2 3 2" xfId="0"/>
    <cellStyle name="표준 4 3 3 3 2 3 3" xfId="0"/>
    <cellStyle name="표준 4 3 3 3 2 4" xfId="0"/>
    <cellStyle name="표준 4 3 3 3 2 4 2" xfId="0"/>
    <cellStyle name="표준 4 3 3 3 2 5" xfId="0"/>
    <cellStyle name="표준 4 3 3 3 2 6" xfId="0"/>
    <cellStyle name="표준 4 3 3 3 3" xfId="0"/>
    <cellStyle name="표준 4 3 3 3 3 2" xfId="0"/>
    <cellStyle name="표준 4 3 3 3 3 2 2" xfId="0"/>
    <cellStyle name="표준 4 3 3 3 3 2 3" xfId="0"/>
    <cellStyle name="표준 4 3 3 3 3 3" xfId="0"/>
    <cellStyle name="표준 4 3 3 3 3 3 2" xfId="0"/>
    <cellStyle name="표준 4 3 3 3 3 4" xfId="0"/>
    <cellStyle name="표준 4 3 3 3 3 5" xfId="0"/>
    <cellStyle name="표준 4 3 3 3 4" xfId="0"/>
    <cellStyle name="표준 4 3 3 3 4 2" xfId="0"/>
    <cellStyle name="표준 4 3 3 3 4 3" xfId="0"/>
    <cellStyle name="표준 4 3 3 3 5" xfId="0"/>
    <cellStyle name="표준 4 3 3 3 5 2" xfId="0"/>
    <cellStyle name="표준 4 3 3 3 6" xfId="0"/>
    <cellStyle name="표준 4 3 3 3 7" xfId="0"/>
    <cellStyle name="표준 4 3 3 3 8" xfId="0"/>
    <cellStyle name="표준 4 3 3 4" xfId="0"/>
    <cellStyle name="표준 4 3 3 4 2" xfId="0"/>
    <cellStyle name="표준 4 3 3 4 2 2" xfId="0"/>
    <cellStyle name="표준 4 3 3 4 2 2 2" xfId="0"/>
    <cellStyle name="표준 4 3 3 4 2 2 3" xfId="0"/>
    <cellStyle name="표준 4 3 3 4 2 3" xfId="0"/>
    <cellStyle name="표준 4 3 3 4 2 3 2" xfId="0"/>
    <cellStyle name="표준 4 3 3 4 2 4" xfId="0"/>
    <cellStyle name="표준 4 3 3 4 2 5" xfId="0"/>
    <cellStyle name="표준 4 3 3 4 3" xfId="0"/>
    <cellStyle name="표준 4 3 3 4 3 2" xfId="0"/>
    <cellStyle name="표준 4 3 3 4 3 3" xfId="0"/>
    <cellStyle name="표준 4 3 3 4 4" xfId="0"/>
    <cellStyle name="표준 4 3 3 4 4 2" xfId="0"/>
    <cellStyle name="표준 4 3 3 4 5" xfId="0"/>
    <cellStyle name="표준 4 3 3 4 6" xfId="0"/>
    <cellStyle name="표준 4 3 3 4 7" xfId="0"/>
    <cellStyle name="표준 4 3 3 5" xfId="0"/>
    <cellStyle name="표준 4 3 3 5 2" xfId="0"/>
    <cellStyle name="표준 4 3 3 5 2 2" xfId="0"/>
    <cellStyle name="표준 4 3 3 5 2 3" xfId="0"/>
    <cellStyle name="표준 4 3 3 5 3" xfId="0"/>
    <cellStyle name="표준 4 3 3 5 3 2" xfId="0"/>
    <cellStyle name="표준 4 3 3 5 4" xfId="0"/>
    <cellStyle name="표준 4 3 3 5 5" xfId="0"/>
    <cellStyle name="표준 4 3 3 5 6" xfId="0"/>
    <cellStyle name="표준 4 3 3 6" xfId="0"/>
    <cellStyle name="표준 4 3 3 6 2" xfId="0"/>
    <cellStyle name="표준 4 3 3 6 3" xfId="0"/>
    <cellStyle name="표준 4 3 3 6 4" xfId="0"/>
    <cellStyle name="표준 4 3 3 6 5" xfId="0"/>
    <cellStyle name="표준 4 3 3 7" xfId="0"/>
    <cellStyle name="표준 4 3 3 7 2" xfId="0"/>
    <cellStyle name="표준 4 3 3 7 3" xfId="0"/>
    <cellStyle name="표준 4 3 3 8" xfId="0"/>
    <cellStyle name="표준 4 3 3 9" xfId="0"/>
    <cellStyle name="표준 4 3 4" xfId="0"/>
    <cellStyle name="표준 4 3 4 10" xfId="0"/>
    <cellStyle name="표준 4 3 4 11" xfId="0"/>
    <cellStyle name="표준 4 3 4 2" xfId="0"/>
    <cellStyle name="표준 4 3 4 2 2" xfId="0"/>
    <cellStyle name="표준 4 3 4 2 2 2" xfId="0"/>
    <cellStyle name="표준 4 3 4 2 2 2 2" xfId="0"/>
    <cellStyle name="표준 4 3 4 2 2 2 2 2" xfId="0"/>
    <cellStyle name="표준 4 3 4 2 2 2 2 3" xfId="0"/>
    <cellStyle name="표준 4 3 4 2 2 2 3" xfId="0"/>
    <cellStyle name="표준 4 3 4 2 2 2 3 2" xfId="0"/>
    <cellStyle name="표준 4 3 4 2 2 2 4" xfId="0"/>
    <cellStyle name="표준 4 3 4 2 2 2 5" xfId="0"/>
    <cellStyle name="표준 4 3 4 2 2 3" xfId="0"/>
    <cellStyle name="표준 4 3 4 2 2 3 2" xfId="0"/>
    <cellStyle name="표준 4 3 4 2 2 3 3" xfId="0"/>
    <cellStyle name="표준 4 3 4 2 2 4" xfId="0"/>
    <cellStyle name="표준 4 3 4 2 2 4 2" xfId="0"/>
    <cellStyle name="표준 4 3 4 2 2 5" xfId="0"/>
    <cellStyle name="표준 4 3 4 2 2 6" xfId="0"/>
    <cellStyle name="표준 4 3 4 2 3" xfId="0"/>
    <cellStyle name="표준 4 3 4 2 3 2" xfId="0"/>
    <cellStyle name="표준 4 3 4 2 3 2 2" xfId="0"/>
    <cellStyle name="표준 4 3 4 2 3 2 3" xfId="0"/>
    <cellStyle name="표준 4 3 4 2 3 3" xfId="0"/>
    <cellStyle name="표준 4 3 4 2 3 3 2" xfId="0"/>
    <cellStyle name="표준 4 3 4 2 3 4" xfId="0"/>
    <cellStyle name="표준 4 3 4 2 3 5" xfId="0"/>
    <cellStyle name="표준 4 3 4 2 4" xfId="0"/>
    <cellStyle name="표준 4 3 4 2 4 2" xfId="0"/>
    <cellStyle name="표준 4 3 4 2 4 3" xfId="0"/>
    <cellStyle name="표준 4 3 4 2 5" xfId="0"/>
    <cellStyle name="표준 4 3 4 2 5 2" xfId="0"/>
    <cellStyle name="표준 4 3 4 2 6" xfId="0"/>
    <cellStyle name="표준 4 3 4 2 7" xfId="0"/>
    <cellStyle name="표준 4 3 4 2 8" xfId="0"/>
    <cellStyle name="표준 4 3 4 3" xfId="0"/>
    <cellStyle name="표준 4 3 4 3 2" xfId="0"/>
    <cellStyle name="표준 4 3 4 3 2 2" xfId="0"/>
    <cellStyle name="표준 4 3 4 3 2 2 2" xfId="0"/>
    <cellStyle name="표준 4 3 4 3 2 2 3" xfId="0"/>
    <cellStyle name="표준 4 3 4 3 2 3" xfId="0"/>
    <cellStyle name="표준 4 3 4 3 2 3 2" xfId="0"/>
    <cellStyle name="표준 4 3 4 3 2 4" xfId="0"/>
    <cellStyle name="표준 4 3 4 3 2 5" xfId="0"/>
    <cellStyle name="표준 4 3 4 3 3" xfId="0"/>
    <cellStyle name="표준 4 3 4 3 3 2" xfId="0"/>
    <cellStyle name="표준 4 3 4 3 3 3" xfId="0"/>
    <cellStyle name="표준 4 3 4 3 4" xfId="0"/>
    <cellStyle name="표준 4 3 4 3 4 2" xfId="0"/>
    <cellStyle name="표준 4 3 4 3 5" xfId="0"/>
    <cellStyle name="표준 4 3 4 3 6" xfId="0"/>
    <cellStyle name="표준 4 3 4 3 7" xfId="0"/>
    <cellStyle name="표준 4 3 4 4" xfId="0"/>
    <cellStyle name="표준 4 3 4 4 2" xfId="0"/>
    <cellStyle name="표준 4 3 4 4 2 2" xfId="0"/>
    <cellStyle name="표준 4 3 4 4 2 3" xfId="0"/>
    <cellStyle name="표준 4 3 4 4 3" xfId="0"/>
    <cellStyle name="표준 4 3 4 4 3 2" xfId="0"/>
    <cellStyle name="표준 4 3 4 4 4" xfId="0"/>
    <cellStyle name="표준 4 3 4 4 5" xfId="0"/>
    <cellStyle name="표준 4 3 4 4 6" xfId="0"/>
    <cellStyle name="표준 4 3 4 5" xfId="0"/>
    <cellStyle name="표준 4 3 4 5 2" xfId="0"/>
    <cellStyle name="표준 4 3 4 5 3" xfId="0"/>
    <cellStyle name="표준 4 3 4 5 4" xfId="0"/>
    <cellStyle name="표준 4 3 4 5 5" xfId="0"/>
    <cellStyle name="표준 4 3 4 6" xfId="0"/>
    <cellStyle name="표준 4 3 4 6 2" xfId="0"/>
    <cellStyle name="표준 4 3 4 6 3" xfId="0"/>
    <cellStyle name="표준 4 3 4 6 4" xfId="0"/>
    <cellStyle name="표준 4 3 4 7" xfId="0"/>
    <cellStyle name="표준 4 3 4 8" xfId="0"/>
    <cellStyle name="표준 4 3 4 9" xfId="0"/>
    <cellStyle name="표준 4 3 5" xfId="0"/>
    <cellStyle name="표준 4 3 5 10" xfId="0"/>
    <cellStyle name="표준 4 3 5 2" xfId="0"/>
    <cellStyle name="표준 4 3 5 2 2" xfId="0"/>
    <cellStyle name="표준 4 3 5 2 2 2" xfId="0"/>
    <cellStyle name="표준 4 3 5 2 2 2 2" xfId="0"/>
    <cellStyle name="표준 4 3 5 2 2 2 3" xfId="0"/>
    <cellStyle name="표준 4 3 5 2 2 3" xfId="0"/>
    <cellStyle name="표준 4 3 5 2 2 3 2" xfId="0"/>
    <cellStyle name="표준 4 3 5 2 2 4" xfId="0"/>
    <cellStyle name="표준 4 3 5 2 2 5" xfId="0"/>
    <cellStyle name="표준 4 3 5 2 3" xfId="0"/>
    <cellStyle name="표준 4 3 5 2 3 2" xfId="0"/>
    <cellStyle name="표준 4 3 5 2 3 3" xfId="0"/>
    <cellStyle name="표준 4 3 5 2 4" xfId="0"/>
    <cellStyle name="표준 4 3 5 2 4 2" xfId="0"/>
    <cellStyle name="표준 4 3 5 2 5" xfId="0"/>
    <cellStyle name="표준 4 3 5 2 6" xfId="0"/>
    <cellStyle name="표준 4 3 5 2 7" xfId="0"/>
    <cellStyle name="표준 4 3 5 3" xfId="0"/>
    <cellStyle name="표준 4 3 5 3 2" xfId="0"/>
    <cellStyle name="표준 4 3 5 3 2 2" xfId="0"/>
    <cellStyle name="표준 4 3 5 3 2 3" xfId="0"/>
    <cellStyle name="표준 4 3 5 3 3" xfId="0"/>
    <cellStyle name="표준 4 3 5 3 3 2" xfId="0"/>
    <cellStyle name="표준 4 3 5 3 4" xfId="0"/>
    <cellStyle name="표준 4 3 5 3 5" xfId="0"/>
    <cellStyle name="표준 4 3 5 3 6" xfId="0"/>
    <cellStyle name="표준 4 3 5 4" xfId="0"/>
    <cellStyle name="표준 4 3 5 4 2" xfId="0"/>
    <cellStyle name="표준 4 3 5 4 3" xfId="0"/>
    <cellStyle name="표준 4 3 5 4 4" xfId="0"/>
    <cellStyle name="표준 4 3 5 4 5" xfId="0"/>
    <cellStyle name="표준 4 3 5 5" xfId="0"/>
    <cellStyle name="표준 4 3 5 5 2" xfId="0"/>
    <cellStyle name="표준 4 3 5 5 3" xfId="0"/>
    <cellStyle name="표준 4 3 5 5 4" xfId="0"/>
    <cellStyle name="표준 4 3 5 6" xfId="0"/>
    <cellStyle name="표준 4 3 5 6 2" xfId="0"/>
    <cellStyle name="표준 4 3 5 7" xfId="0"/>
    <cellStyle name="표준 4 3 5 8" xfId="0"/>
    <cellStyle name="표준 4 3 5 9" xfId="0"/>
    <cellStyle name="표준 4 3 6" xfId="0"/>
    <cellStyle name="표준 4 3 6 2" xfId="0"/>
    <cellStyle name="표준 4 3 6 2 2" xfId="0"/>
    <cellStyle name="표준 4 3 6 2 2 2" xfId="0"/>
    <cellStyle name="표준 4 3 6 2 2 2 2" xfId="0"/>
    <cellStyle name="표준 4 3 6 2 2 2 3" xfId="0"/>
    <cellStyle name="표준 4 3 6 2 2 3" xfId="0"/>
    <cellStyle name="표준 4 3 6 2 2 3 2" xfId="0"/>
    <cellStyle name="표준 4 3 6 2 2 4" xfId="0"/>
    <cellStyle name="표준 4 3 6 2 2 5" xfId="0"/>
    <cellStyle name="표준 4 3 6 2 3" xfId="0"/>
    <cellStyle name="표준 4 3 6 2 3 2" xfId="0"/>
    <cellStyle name="표준 4 3 6 2 3 3" xfId="0"/>
    <cellStyle name="표준 4 3 6 2 4" xfId="0"/>
    <cellStyle name="표준 4 3 6 2 4 2" xfId="0"/>
    <cellStyle name="표준 4 3 6 2 5" xfId="0"/>
    <cellStyle name="표준 4 3 6 2 6" xfId="0"/>
    <cellStyle name="표준 4 3 6 3" xfId="0"/>
    <cellStyle name="표준 4 3 6 3 2" xfId="0"/>
    <cellStyle name="표준 4 3 6 3 2 2" xfId="0"/>
    <cellStyle name="표준 4 3 6 3 2 3" xfId="0"/>
    <cellStyle name="표준 4 3 6 3 3" xfId="0"/>
    <cellStyle name="표준 4 3 6 3 3 2" xfId="0"/>
    <cellStyle name="표준 4 3 6 3 4" xfId="0"/>
    <cellStyle name="표준 4 3 6 3 5" xfId="0"/>
    <cellStyle name="표준 4 3 6 4" xfId="0"/>
    <cellStyle name="표준 4 3 6 4 2" xfId="0"/>
    <cellStyle name="표준 4 3 6 4 3" xfId="0"/>
    <cellStyle name="표준 4 3 6 5" xfId="0"/>
    <cellStyle name="표준 4 3 6 5 2" xfId="0"/>
    <cellStyle name="표준 4 3 6 6" xfId="0"/>
    <cellStyle name="표준 4 3 6 7" xfId="0"/>
    <cellStyle name="표준 4 3 6 8" xfId="0"/>
    <cellStyle name="표준 4 3 6 9" xfId="0"/>
    <cellStyle name="표준 4 3 7" xfId="0"/>
    <cellStyle name="표준 4 3 7 2" xfId="0"/>
    <cellStyle name="표준 4 3 7 2 2" xfId="0"/>
    <cellStyle name="표준 4 3 7 2 2 2" xfId="0"/>
    <cellStyle name="표준 4 3 7 2 2 3" xfId="0"/>
    <cellStyle name="표준 4 3 7 2 3" xfId="0"/>
    <cellStyle name="표준 4 3 7 2 3 2" xfId="0"/>
    <cellStyle name="표준 4 3 7 2 4" xfId="0"/>
    <cellStyle name="표준 4 3 7 2 5" xfId="0"/>
    <cellStyle name="표준 4 3 7 3" xfId="0"/>
    <cellStyle name="표준 4 3 7 3 2" xfId="0"/>
    <cellStyle name="표준 4 3 7 3 3" xfId="0"/>
    <cellStyle name="표준 4 3 7 4" xfId="0"/>
    <cellStyle name="표준 4 3 7 4 2" xfId="0"/>
    <cellStyle name="표준 4 3 7 5" xfId="0"/>
    <cellStyle name="표준 4 3 7 6" xfId="0"/>
    <cellStyle name="표준 4 3 7 7" xfId="0"/>
    <cellStyle name="표준 4 3 7 8" xfId="0"/>
    <cellStyle name="표준 4 3 8" xfId="0"/>
    <cellStyle name="표준 4 3 8 2" xfId="0"/>
    <cellStyle name="표준 4 3 8 2 2" xfId="0"/>
    <cellStyle name="표준 4 3 8 2 3" xfId="0"/>
    <cellStyle name="표준 4 3 8 3" xfId="0"/>
    <cellStyle name="표준 4 3 8 3 2" xfId="0"/>
    <cellStyle name="표준 4 3 8 4" xfId="0"/>
    <cellStyle name="표준 4 3 8 5" xfId="0"/>
    <cellStyle name="표준 4 3 8 6" xfId="0"/>
    <cellStyle name="표준 4 3 8 7" xfId="0"/>
    <cellStyle name="표준 4 3 9" xfId="0"/>
    <cellStyle name="표준 4 3 9 2" xfId="0"/>
    <cellStyle name="표준 4 3 9 3" xfId="0"/>
    <cellStyle name="표준 4 3 9 4" xfId="0"/>
    <cellStyle name="표준 4 3 9 5" xfId="0"/>
    <cellStyle name="표준 4 3 9 6" xfId="0"/>
    <cellStyle name="표준 4 3_Sheet2" xfId="0"/>
    <cellStyle name="표준 4 4" xfId="0"/>
    <cellStyle name="표준 4 4 10" xfId="0"/>
    <cellStyle name="표준 4 4 10 2" xfId="0"/>
    <cellStyle name="표준 4 4 10 3" xfId="0"/>
    <cellStyle name="표준 4 4 10 4" xfId="0"/>
    <cellStyle name="표준 4 4 11" xfId="0"/>
    <cellStyle name="표준 4 4 12" xfId="0"/>
    <cellStyle name="표준 4 4 13" xfId="0"/>
    <cellStyle name="표준 4 4 14" xfId="0"/>
    <cellStyle name="표준 4 4 15" xfId="0"/>
    <cellStyle name="표준 4 4 2" xfId="0"/>
    <cellStyle name="표준 4 4 2 10" xfId="0"/>
    <cellStyle name="표준 4 4 2 11" xfId="0"/>
    <cellStyle name="표준 4 4 2 12" xfId="0"/>
    <cellStyle name="표준 4 4 2 13" xfId="0"/>
    <cellStyle name="표준 4 4 2 14" xfId="0"/>
    <cellStyle name="표준 4 4 2 2" xfId="0"/>
    <cellStyle name="표준 4 4 2 2 10" xfId="0"/>
    <cellStyle name="표준 4 4 2 2 11" xfId="0"/>
    <cellStyle name="표준 4 4 2 2 2" xfId="0"/>
    <cellStyle name="표준 4 4 2 2 2 2" xfId="0"/>
    <cellStyle name="표준 4 4 2 2 2 2 2" xfId="0"/>
    <cellStyle name="표준 4 4 2 2 2 2 2 2" xfId="0"/>
    <cellStyle name="표준 4 4 2 2 2 2 2 2 2" xfId="0"/>
    <cellStyle name="표준 4 4 2 2 2 2 2 2 2 2" xfId="0"/>
    <cellStyle name="표준 4 4 2 2 2 2 2 2 2 3" xfId="0"/>
    <cellStyle name="표준 4 4 2 2 2 2 2 2 3" xfId="0"/>
    <cellStyle name="표준 4 4 2 2 2 2 2 2 3 2" xfId="0"/>
    <cellStyle name="표준 4 4 2 2 2 2 2 2 4" xfId="0"/>
    <cellStyle name="표준 4 4 2 2 2 2 2 2 5" xfId="0"/>
    <cellStyle name="표준 4 4 2 2 2 2 2 3" xfId="0"/>
    <cellStyle name="표준 4 4 2 2 2 2 2 3 2" xfId="0"/>
    <cellStyle name="표준 4 4 2 2 2 2 2 3 3" xfId="0"/>
    <cellStyle name="표준 4 4 2 2 2 2 2 4" xfId="0"/>
    <cellStyle name="표준 4 4 2 2 2 2 2 4 2" xfId="0"/>
    <cellStyle name="표준 4 4 2 2 2 2 2 5" xfId="0"/>
    <cellStyle name="표준 4 4 2 2 2 2 2 6" xfId="0"/>
    <cellStyle name="표준 4 4 2 2 2 2 3" xfId="0"/>
    <cellStyle name="표준 4 4 2 2 2 2 3 2" xfId="0"/>
    <cellStyle name="표준 4 4 2 2 2 2 3 2 2" xfId="0"/>
    <cellStyle name="표준 4 4 2 2 2 2 3 2 3" xfId="0"/>
    <cellStyle name="표준 4 4 2 2 2 2 3 3" xfId="0"/>
    <cellStyle name="표준 4 4 2 2 2 2 3 3 2" xfId="0"/>
    <cellStyle name="표준 4 4 2 2 2 2 3 4" xfId="0"/>
    <cellStyle name="표준 4 4 2 2 2 2 3 5" xfId="0"/>
    <cellStyle name="표준 4 4 2 2 2 2 4" xfId="0"/>
    <cellStyle name="표준 4 4 2 2 2 2 4 2" xfId="0"/>
    <cellStyle name="표준 4 4 2 2 2 2 4 3" xfId="0"/>
    <cellStyle name="표준 4 4 2 2 2 2 5" xfId="0"/>
    <cellStyle name="표준 4 4 2 2 2 2 5 2" xfId="0"/>
    <cellStyle name="표준 4 4 2 2 2 2 6" xfId="0"/>
    <cellStyle name="표준 4 4 2 2 2 2 7" xfId="0"/>
    <cellStyle name="표준 4 4 2 2 2 3" xfId="0"/>
    <cellStyle name="표준 4 4 2 2 2 3 2" xfId="0"/>
    <cellStyle name="표준 4 4 2 2 2 3 2 2" xfId="0"/>
    <cellStyle name="표준 4 4 2 2 2 3 2 2 2" xfId="0"/>
    <cellStyle name="표준 4 4 2 2 2 3 2 2 3" xfId="0"/>
    <cellStyle name="표준 4 4 2 2 2 3 2 3" xfId="0"/>
    <cellStyle name="표준 4 4 2 2 2 3 2 3 2" xfId="0"/>
    <cellStyle name="표준 4 4 2 2 2 3 2 4" xfId="0"/>
    <cellStyle name="표준 4 4 2 2 2 3 2 5" xfId="0"/>
    <cellStyle name="표준 4 4 2 2 2 3 3" xfId="0"/>
    <cellStyle name="표준 4 4 2 2 2 3 3 2" xfId="0"/>
    <cellStyle name="표준 4 4 2 2 2 3 3 3" xfId="0"/>
    <cellStyle name="표준 4 4 2 2 2 3 4" xfId="0"/>
    <cellStyle name="표준 4 4 2 2 2 3 4 2" xfId="0"/>
    <cellStyle name="표준 4 4 2 2 2 3 5" xfId="0"/>
    <cellStyle name="표준 4 4 2 2 2 3 6" xfId="0"/>
    <cellStyle name="표준 4 4 2 2 2 4" xfId="0"/>
    <cellStyle name="표준 4 4 2 2 2 4 2" xfId="0"/>
    <cellStyle name="표준 4 4 2 2 2 4 2 2" xfId="0"/>
    <cellStyle name="표준 4 4 2 2 2 4 2 3" xfId="0"/>
    <cellStyle name="표준 4 4 2 2 2 4 3" xfId="0"/>
    <cellStyle name="표준 4 4 2 2 2 4 3 2" xfId="0"/>
    <cellStyle name="표준 4 4 2 2 2 4 4" xfId="0"/>
    <cellStyle name="표준 4 4 2 2 2 4 5" xfId="0"/>
    <cellStyle name="표준 4 4 2 2 2 5" xfId="0"/>
    <cellStyle name="표준 4 4 2 2 2 5 2" xfId="0"/>
    <cellStyle name="표준 4 4 2 2 2 5 3" xfId="0"/>
    <cellStyle name="표준 4 4 2 2 2 5 4" xfId="0"/>
    <cellStyle name="표준 4 4 2 2 2 6" xfId="0"/>
    <cellStyle name="표준 4 4 2 2 2 6 2" xfId="0"/>
    <cellStyle name="표준 4 4 2 2 2 6 3" xfId="0"/>
    <cellStyle name="표준 4 4 2 2 2 7" xfId="0"/>
    <cellStyle name="표준 4 4 2 2 2 8" xfId="0"/>
    <cellStyle name="표준 4 4 2 2 2 9" xfId="0"/>
    <cellStyle name="표준 4 4 2 2 3" xfId="0"/>
    <cellStyle name="표준 4 4 2 2 3 2" xfId="0"/>
    <cellStyle name="표준 4 4 2 2 3 2 2" xfId="0"/>
    <cellStyle name="표준 4 4 2 2 3 2 2 2" xfId="0"/>
    <cellStyle name="표준 4 4 2 2 3 2 2 2 2" xfId="0"/>
    <cellStyle name="표준 4 4 2 2 3 2 2 2 3" xfId="0"/>
    <cellStyle name="표준 4 4 2 2 3 2 2 3" xfId="0"/>
    <cellStyle name="표준 4 4 2 2 3 2 2 3 2" xfId="0"/>
    <cellStyle name="표준 4 4 2 2 3 2 2 4" xfId="0"/>
    <cellStyle name="표준 4 4 2 2 3 2 2 5" xfId="0"/>
    <cellStyle name="표준 4 4 2 2 3 2 3" xfId="0"/>
    <cellStyle name="표준 4 4 2 2 3 2 3 2" xfId="0"/>
    <cellStyle name="표준 4 4 2 2 3 2 3 3" xfId="0"/>
    <cellStyle name="표준 4 4 2 2 3 2 4" xfId="0"/>
    <cellStyle name="표준 4 4 2 2 3 2 4 2" xfId="0"/>
    <cellStyle name="표준 4 4 2 2 3 2 5" xfId="0"/>
    <cellStyle name="표준 4 4 2 2 3 2 6" xfId="0"/>
    <cellStyle name="표준 4 4 2 2 3 3" xfId="0"/>
    <cellStyle name="표준 4 4 2 2 3 3 2" xfId="0"/>
    <cellStyle name="표준 4 4 2 2 3 3 2 2" xfId="0"/>
    <cellStyle name="표준 4 4 2 2 3 3 2 3" xfId="0"/>
    <cellStyle name="표준 4 4 2 2 3 3 3" xfId="0"/>
    <cellStyle name="표준 4 4 2 2 3 3 3 2" xfId="0"/>
    <cellStyle name="표준 4 4 2 2 3 3 4" xfId="0"/>
    <cellStyle name="표준 4 4 2 2 3 3 5" xfId="0"/>
    <cellStyle name="표준 4 4 2 2 3 4" xfId="0"/>
    <cellStyle name="표준 4 4 2 2 3 4 2" xfId="0"/>
    <cellStyle name="표준 4 4 2 2 3 4 3" xfId="0"/>
    <cellStyle name="표준 4 4 2 2 3 5" xfId="0"/>
    <cellStyle name="표준 4 4 2 2 3 5 2" xfId="0"/>
    <cellStyle name="표준 4 4 2 2 3 6" xfId="0"/>
    <cellStyle name="표준 4 4 2 2 3 7" xfId="0"/>
    <cellStyle name="표준 4 4 2 2 4" xfId="0"/>
    <cellStyle name="표준 4 4 2 2 4 2" xfId="0"/>
    <cellStyle name="표준 4 4 2 2 4 2 2" xfId="0"/>
    <cellStyle name="표준 4 4 2 2 4 2 2 2" xfId="0"/>
    <cellStyle name="표준 4 4 2 2 4 2 2 3" xfId="0"/>
    <cellStyle name="표준 4 4 2 2 4 2 3" xfId="0"/>
    <cellStyle name="표준 4 4 2 2 4 2 3 2" xfId="0"/>
    <cellStyle name="표준 4 4 2 2 4 2 4" xfId="0"/>
    <cellStyle name="표준 4 4 2 2 4 2 5" xfId="0"/>
    <cellStyle name="표준 4 4 2 2 4 3" xfId="0"/>
    <cellStyle name="표준 4 4 2 2 4 3 2" xfId="0"/>
    <cellStyle name="표준 4 4 2 2 4 3 3" xfId="0"/>
    <cellStyle name="표준 4 4 2 2 4 4" xfId="0"/>
    <cellStyle name="표준 4 4 2 2 4 4 2" xfId="0"/>
    <cellStyle name="표준 4 4 2 2 4 5" xfId="0"/>
    <cellStyle name="표준 4 4 2 2 4 6" xfId="0"/>
    <cellStyle name="표준 4 4 2 2 5" xfId="0"/>
    <cellStyle name="표준 4 4 2 2 5 2" xfId="0"/>
    <cellStyle name="표준 4 4 2 2 5 2 2" xfId="0"/>
    <cellStyle name="표준 4 4 2 2 5 2 3" xfId="0"/>
    <cellStyle name="표준 4 4 2 2 5 3" xfId="0"/>
    <cellStyle name="표준 4 4 2 2 5 3 2" xfId="0"/>
    <cellStyle name="표준 4 4 2 2 5 4" xfId="0"/>
    <cellStyle name="표준 4 4 2 2 5 5" xfId="0"/>
    <cellStyle name="표준 4 4 2 2 6" xfId="0"/>
    <cellStyle name="표준 4 4 2 2 6 2" xfId="0"/>
    <cellStyle name="표준 4 4 2 2 6 3" xfId="0"/>
    <cellStyle name="표준 4 4 2 2 6 4" xfId="0"/>
    <cellStyle name="표준 4 4 2 2 7" xfId="0"/>
    <cellStyle name="표준 4 4 2 2 7 2" xfId="0"/>
    <cellStyle name="표준 4 4 2 2 7 3" xfId="0"/>
    <cellStyle name="표준 4 4 2 2 8" xfId="0"/>
    <cellStyle name="표준 4 4 2 2 9" xfId="0"/>
    <cellStyle name="표준 4 4 2 3" xfId="0"/>
    <cellStyle name="표준 4 4 2 3 10" xfId="0"/>
    <cellStyle name="표준 4 4 2 3 2" xfId="0"/>
    <cellStyle name="표준 4 4 2 3 2 2" xfId="0"/>
    <cellStyle name="표준 4 4 2 3 2 2 2" xfId="0"/>
    <cellStyle name="표준 4 4 2 3 2 2 2 2" xfId="0"/>
    <cellStyle name="표준 4 4 2 3 2 2 2 2 2" xfId="0"/>
    <cellStyle name="표준 4 4 2 3 2 2 2 2 3" xfId="0"/>
    <cellStyle name="표준 4 4 2 3 2 2 2 3" xfId="0"/>
    <cellStyle name="표준 4 4 2 3 2 2 2 3 2" xfId="0"/>
    <cellStyle name="표준 4 4 2 3 2 2 2 4" xfId="0"/>
    <cellStyle name="표준 4 4 2 3 2 2 2 5" xfId="0"/>
    <cellStyle name="표준 4 4 2 3 2 2 3" xfId="0"/>
    <cellStyle name="표준 4 4 2 3 2 2 3 2" xfId="0"/>
    <cellStyle name="표준 4 4 2 3 2 2 3 3" xfId="0"/>
    <cellStyle name="표준 4 4 2 3 2 2 4" xfId="0"/>
    <cellStyle name="표준 4 4 2 3 2 2 4 2" xfId="0"/>
    <cellStyle name="표준 4 4 2 3 2 2 5" xfId="0"/>
    <cellStyle name="표준 4 4 2 3 2 2 6" xfId="0"/>
    <cellStyle name="표준 4 4 2 3 2 3" xfId="0"/>
    <cellStyle name="표준 4 4 2 3 2 3 2" xfId="0"/>
    <cellStyle name="표준 4 4 2 3 2 3 2 2" xfId="0"/>
    <cellStyle name="표준 4 4 2 3 2 3 2 3" xfId="0"/>
    <cellStyle name="표준 4 4 2 3 2 3 3" xfId="0"/>
    <cellStyle name="표준 4 4 2 3 2 3 3 2" xfId="0"/>
    <cellStyle name="표준 4 4 2 3 2 3 4" xfId="0"/>
    <cellStyle name="표준 4 4 2 3 2 3 5" xfId="0"/>
    <cellStyle name="표준 4 4 2 3 2 4" xfId="0"/>
    <cellStyle name="표준 4 4 2 3 2 4 2" xfId="0"/>
    <cellStyle name="표준 4 4 2 3 2 4 3" xfId="0"/>
    <cellStyle name="표준 4 4 2 3 2 5" xfId="0"/>
    <cellStyle name="표준 4 4 2 3 2 5 2" xfId="0"/>
    <cellStyle name="표준 4 4 2 3 2 6" xfId="0"/>
    <cellStyle name="표준 4 4 2 3 2 7" xfId="0"/>
    <cellStyle name="표준 4 4 2 3 3" xfId="0"/>
    <cellStyle name="표준 4 4 2 3 3 2" xfId="0"/>
    <cellStyle name="표준 4 4 2 3 3 2 2" xfId="0"/>
    <cellStyle name="표준 4 4 2 3 3 2 2 2" xfId="0"/>
    <cellStyle name="표준 4 4 2 3 3 2 2 3" xfId="0"/>
    <cellStyle name="표준 4 4 2 3 3 2 3" xfId="0"/>
    <cellStyle name="표준 4 4 2 3 3 2 3 2" xfId="0"/>
    <cellStyle name="표준 4 4 2 3 3 2 4" xfId="0"/>
    <cellStyle name="표준 4 4 2 3 3 2 5" xfId="0"/>
    <cellStyle name="표준 4 4 2 3 3 3" xfId="0"/>
    <cellStyle name="표준 4 4 2 3 3 3 2" xfId="0"/>
    <cellStyle name="표준 4 4 2 3 3 3 3" xfId="0"/>
    <cellStyle name="표준 4 4 2 3 3 4" xfId="0"/>
    <cellStyle name="표준 4 4 2 3 3 4 2" xfId="0"/>
    <cellStyle name="표준 4 4 2 3 3 5" xfId="0"/>
    <cellStyle name="표준 4 4 2 3 3 6" xfId="0"/>
    <cellStyle name="표준 4 4 2 3 4" xfId="0"/>
    <cellStyle name="표준 4 4 2 3 4 2" xfId="0"/>
    <cellStyle name="표준 4 4 2 3 4 2 2" xfId="0"/>
    <cellStyle name="표준 4 4 2 3 4 2 3" xfId="0"/>
    <cellStyle name="표준 4 4 2 3 4 3" xfId="0"/>
    <cellStyle name="표준 4 4 2 3 4 3 2" xfId="0"/>
    <cellStyle name="표준 4 4 2 3 4 4" xfId="0"/>
    <cellStyle name="표준 4 4 2 3 4 5" xfId="0"/>
    <cellStyle name="표준 4 4 2 3 5" xfId="0"/>
    <cellStyle name="표준 4 4 2 3 5 2" xfId="0"/>
    <cellStyle name="표준 4 4 2 3 5 3" xfId="0"/>
    <cellStyle name="표준 4 4 2 3 5 4" xfId="0"/>
    <cellStyle name="표준 4 4 2 3 6" xfId="0"/>
    <cellStyle name="표준 4 4 2 3 6 2" xfId="0"/>
    <cellStyle name="표준 4 4 2 3 6 3" xfId="0"/>
    <cellStyle name="표준 4 4 2 3 7" xfId="0"/>
    <cellStyle name="표준 4 4 2 3 8" xfId="0"/>
    <cellStyle name="표준 4 4 2 3 9" xfId="0"/>
    <cellStyle name="표준 4 4 2 4" xfId="0"/>
    <cellStyle name="표준 4 4 2 4 2" xfId="0"/>
    <cellStyle name="표준 4 4 2 4 2 2" xfId="0"/>
    <cellStyle name="표준 4 4 2 4 2 2 2" xfId="0"/>
    <cellStyle name="표준 4 4 2 4 2 2 2 2" xfId="0"/>
    <cellStyle name="표준 4 4 2 4 2 2 2 3" xfId="0"/>
    <cellStyle name="표준 4 4 2 4 2 2 3" xfId="0"/>
    <cellStyle name="표준 4 4 2 4 2 2 3 2" xfId="0"/>
    <cellStyle name="표준 4 4 2 4 2 2 4" xfId="0"/>
    <cellStyle name="표준 4 4 2 4 2 2 5" xfId="0"/>
    <cellStyle name="표준 4 4 2 4 2 3" xfId="0"/>
    <cellStyle name="표준 4 4 2 4 2 3 2" xfId="0"/>
    <cellStyle name="표준 4 4 2 4 2 3 3" xfId="0"/>
    <cellStyle name="표준 4 4 2 4 2 4" xfId="0"/>
    <cellStyle name="표준 4 4 2 4 2 4 2" xfId="0"/>
    <cellStyle name="표준 4 4 2 4 2 5" xfId="0"/>
    <cellStyle name="표준 4 4 2 4 2 6" xfId="0"/>
    <cellStyle name="표준 4 4 2 4 3" xfId="0"/>
    <cellStyle name="표준 4 4 2 4 3 2" xfId="0"/>
    <cellStyle name="표준 4 4 2 4 3 2 2" xfId="0"/>
    <cellStyle name="표준 4 4 2 4 3 2 3" xfId="0"/>
    <cellStyle name="표준 4 4 2 4 3 3" xfId="0"/>
    <cellStyle name="표준 4 4 2 4 3 3 2" xfId="0"/>
    <cellStyle name="표준 4 4 2 4 3 4" xfId="0"/>
    <cellStyle name="표준 4 4 2 4 3 5" xfId="0"/>
    <cellStyle name="표준 4 4 2 4 4" xfId="0"/>
    <cellStyle name="표준 4 4 2 4 4 2" xfId="0"/>
    <cellStyle name="표준 4 4 2 4 4 3" xfId="0"/>
    <cellStyle name="표준 4 4 2 4 4 4" xfId="0"/>
    <cellStyle name="표준 4 4 2 4 5" xfId="0"/>
    <cellStyle name="표준 4 4 2 4 5 2" xfId="0"/>
    <cellStyle name="표준 4 4 2 4 5 3" xfId="0"/>
    <cellStyle name="표준 4 4 2 4 6" xfId="0"/>
    <cellStyle name="표준 4 4 2 4 7" xfId="0"/>
    <cellStyle name="표준 4 4 2 4 8" xfId="0"/>
    <cellStyle name="표준 4 4 2 4 9" xfId="0"/>
    <cellStyle name="표준 4 4 2 5" xfId="0"/>
    <cellStyle name="표준 4 4 2 5 2" xfId="0"/>
    <cellStyle name="표준 4 4 2 5 2 2" xfId="0"/>
    <cellStyle name="표준 4 4 2 5 2 2 2" xfId="0"/>
    <cellStyle name="표준 4 4 2 5 2 2 2 2" xfId="0"/>
    <cellStyle name="표준 4 4 2 5 2 2 2 3" xfId="0"/>
    <cellStyle name="표준 4 4 2 5 2 2 3" xfId="0"/>
    <cellStyle name="표준 4 4 2 5 2 2 3 2" xfId="0"/>
    <cellStyle name="표준 4 4 2 5 2 2 4" xfId="0"/>
    <cellStyle name="표준 4 4 2 5 2 2 5" xfId="0"/>
    <cellStyle name="표준 4 4 2 5 2 3" xfId="0"/>
    <cellStyle name="표준 4 4 2 5 2 3 2" xfId="0"/>
    <cellStyle name="표준 4 4 2 5 2 3 3" xfId="0"/>
    <cellStyle name="표준 4 4 2 5 2 4" xfId="0"/>
    <cellStyle name="표준 4 4 2 5 2 4 2" xfId="0"/>
    <cellStyle name="표준 4 4 2 5 2 5" xfId="0"/>
    <cellStyle name="표준 4 4 2 5 2 6" xfId="0"/>
    <cellStyle name="표준 4 4 2 5 3" xfId="0"/>
    <cellStyle name="표준 4 4 2 5 3 2" xfId="0"/>
    <cellStyle name="표준 4 4 2 5 3 2 2" xfId="0"/>
    <cellStyle name="표준 4 4 2 5 3 2 3" xfId="0"/>
    <cellStyle name="표준 4 4 2 5 3 3" xfId="0"/>
    <cellStyle name="표준 4 4 2 5 3 3 2" xfId="0"/>
    <cellStyle name="표준 4 4 2 5 3 4" xfId="0"/>
    <cellStyle name="표준 4 4 2 5 3 5" xfId="0"/>
    <cellStyle name="표준 4 4 2 5 4" xfId="0"/>
    <cellStyle name="표준 4 4 2 5 4 2" xfId="0"/>
    <cellStyle name="표준 4 4 2 5 4 3" xfId="0"/>
    <cellStyle name="표준 4 4 2 5 5" xfId="0"/>
    <cellStyle name="표준 4 4 2 5 5 2" xfId="0"/>
    <cellStyle name="표준 4 4 2 5 6" xfId="0"/>
    <cellStyle name="표준 4 4 2 5 7" xfId="0"/>
    <cellStyle name="표준 4 4 2 5 8" xfId="0"/>
    <cellStyle name="표준 4 4 2 6" xfId="0"/>
    <cellStyle name="표준 4 4 2 6 2" xfId="0"/>
    <cellStyle name="표준 4 4 2 6 2 2" xfId="0"/>
    <cellStyle name="표준 4 4 2 6 2 2 2" xfId="0"/>
    <cellStyle name="표준 4 4 2 6 2 2 3" xfId="0"/>
    <cellStyle name="표준 4 4 2 6 2 3" xfId="0"/>
    <cellStyle name="표준 4 4 2 6 2 3 2" xfId="0"/>
    <cellStyle name="표준 4 4 2 6 2 4" xfId="0"/>
    <cellStyle name="표준 4 4 2 6 2 5" xfId="0"/>
    <cellStyle name="표준 4 4 2 6 3" xfId="0"/>
    <cellStyle name="표준 4 4 2 6 3 2" xfId="0"/>
    <cellStyle name="표준 4 4 2 6 3 3" xfId="0"/>
    <cellStyle name="표준 4 4 2 6 4" xfId="0"/>
    <cellStyle name="표준 4 4 2 6 4 2" xfId="0"/>
    <cellStyle name="표준 4 4 2 6 5" xfId="0"/>
    <cellStyle name="표준 4 4 2 6 6" xfId="0"/>
    <cellStyle name="표준 4 4 2 6 7" xfId="0"/>
    <cellStyle name="표준 4 4 2 7" xfId="0"/>
    <cellStyle name="표준 4 4 2 7 2" xfId="0"/>
    <cellStyle name="표준 4 4 2 7 2 2" xfId="0"/>
    <cellStyle name="표준 4 4 2 7 2 3" xfId="0"/>
    <cellStyle name="표준 4 4 2 7 3" xfId="0"/>
    <cellStyle name="표준 4 4 2 7 3 2" xfId="0"/>
    <cellStyle name="표준 4 4 2 7 4" xfId="0"/>
    <cellStyle name="표준 4 4 2 7 5" xfId="0"/>
    <cellStyle name="표준 4 4 2 8" xfId="0"/>
    <cellStyle name="표준 4 4 2 8 2" xfId="0"/>
    <cellStyle name="표준 4 4 2 8 3" xfId="0"/>
    <cellStyle name="표준 4 4 2 8 4" xfId="0"/>
    <cellStyle name="표준 4 4 2 9" xfId="0"/>
    <cellStyle name="표준 4 4 2 9 2" xfId="0"/>
    <cellStyle name="표준 4 4 2 9 3" xfId="0"/>
    <cellStyle name="표준 4 4 3" xfId="0"/>
    <cellStyle name="표준 4 4 3 10" xfId="0"/>
    <cellStyle name="표준 4 4 3 11" xfId="0"/>
    <cellStyle name="표준 4 4 3 12" xfId="0"/>
    <cellStyle name="표준 4 4 3 2" xfId="0"/>
    <cellStyle name="표준 4 4 3 2 10" xfId="0"/>
    <cellStyle name="표준 4 4 3 2 2" xfId="0"/>
    <cellStyle name="표준 4 4 3 2 2 2" xfId="0"/>
    <cellStyle name="표준 4 4 3 2 2 2 2" xfId="0"/>
    <cellStyle name="표준 4 4 3 2 2 2 2 2" xfId="0"/>
    <cellStyle name="표준 4 4 3 2 2 2 2 2 2" xfId="0"/>
    <cellStyle name="표준 4 4 3 2 2 2 2 2 3" xfId="0"/>
    <cellStyle name="표준 4 4 3 2 2 2 2 3" xfId="0"/>
    <cellStyle name="표준 4 4 3 2 2 2 2 3 2" xfId="0"/>
    <cellStyle name="표준 4 4 3 2 2 2 2 4" xfId="0"/>
    <cellStyle name="표준 4 4 3 2 2 2 2 5" xfId="0"/>
    <cellStyle name="표준 4 4 3 2 2 2 3" xfId="0"/>
    <cellStyle name="표준 4 4 3 2 2 2 3 2" xfId="0"/>
    <cellStyle name="표준 4 4 3 2 2 2 3 3" xfId="0"/>
    <cellStyle name="표준 4 4 3 2 2 2 4" xfId="0"/>
    <cellStyle name="표준 4 4 3 2 2 2 4 2" xfId="0"/>
    <cellStyle name="표준 4 4 3 2 2 2 5" xfId="0"/>
    <cellStyle name="표준 4 4 3 2 2 2 6" xfId="0"/>
    <cellStyle name="표준 4 4 3 2 2 3" xfId="0"/>
    <cellStyle name="표준 4 4 3 2 2 3 2" xfId="0"/>
    <cellStyle name="표준 4 4 3 2 2 3 2 2" xfId="0"/>
    <cellStyle name="표준 4 4 3 2 2 3 2 3" xfId="0"/>
    <cellStyle name="표준 4 4 3 2 2 3 3" xfId="0"/>
    <cellStyle name="표준 4 4 3 2 2 3 3 2" xfId="0"/>
    <cellStyle name="표준 4 4 3 2 2 3 4" xfId="0"/>
    <cellStyle name="표준 4 4 3 2 2 3 5" xfId="0"/>
    <cellStyle name="표준 4 4 3 2 2 4" xfId="0"/>
    <cellStyle name="표준 4 4 3 2 2 4 2" xfId="0"/>
    <cellStyle name="표준 4 4 3 2 2 4 3" xfId="0"/>
    <cellStyle name="표준 4 4 3 2 2 5" xfId="0"/>
    <cellStyle name="표준 4 4 3 2 2 5 2" xfId="0"/>
    <cellStyle name="표준 4 4 3 2 2 6" xfId="0"/>
    <cellStyle name="표준 4 4 3 2 2 7" xfId="0"/>
    <cellStyle name="표준 4 4 3 2 3" xfId="0"/>
    <cellStyle name="표준 4 4 3 2 3 2" xfId="0"/>
    <cellStyle name="표준 4 4 3 2 3 2 2" xfId="0"/>
    <cellStyle name="표준 4 4 3 2 3 2 2 2" xfId="0"/>
    <cellStyle name="표준 4 4 3 2 3 2 2 3" xfId="0"/>
    <cellStyle name="표준 4 4 3 2 3 2 3" xfId="0"/>
    <cellStyle name="표준 4 4 3 2 3 2 3 2" xfId="0"/>
    <cellStyle name="표준 4 4 3 2 3 2 4" xfId="0"/>
    <cellStyle name="표준 4 4 3 2 3 2 5" xfId="0"/>
    <cellStyle name="표준 4 4 3 2 3 3" xfId="0"/>
    <cellStyle name="표준 4 4 3 2 3 3 2" xfId="0"/>
    <cellStyle name="표준 4 4 3 2 3 3 3" xfId="0"/>
    <cellStyle name="표준 4 4 3 2 3 4" xfId="0"/>
    <cellStyle name="표준 4 4 3 2 3 4 2" xfId="0"/>
    <cellStyle name="표준 4 4 3 2 3 5" xfId="0"/>
    <cellStyle name="표준 4 4 3 2 3 6" xfId="0"/>
    <cellStyle name="표준 4 4 3 2 4" xfId="0"/>
    <cellStyle name="표준 4 4 3 2 4 2" xfId="0"/>
    <cellStyle name="표준 4 4 3 2 4 2 2" xfId="0"/>
    <cellStyle name="표준 4 4 3 2 4 2 3" xfId="0"/>
    <cellStyle name="표준 4 4 3 2 4 3" xfId="0"/>
    <cellStyle name="표준 4 4 3 2 4 3 2" xfId="0"/>
    <cellStyle name="표준 4 4 3 2 4 4" xfId="0"/>
    <cellStyle name="표준 4 4 3 2 4 5" xfId="0"/>
    <cellStyle name="표준 4 4 3 2 5" xfId="0"/>
    <cellStyle name="표준 4 4 3 2 5 2" xfId="0"/>
    <cellStyle name="표준 4 4 3 2 5 3" xfId="0"/>
    <cellStyle name="표준 4 4 3 2 5 4" xfId="0"/>
    <cellStyle name="표준 4 4 3 2 6" xfId="0"/>
    <cellStyle name="표준 4 4 3 2 6 2" xfId="0"/>
    <cellStyle name="표준 4 4 3 2 6 3" xfId="0"/>
    <cellStyle name="표준 4 4 3 2 7" xfId="0"/>
    <cellStyle name="표준 4 4 3 2 8" xfId="0"/>
    <cellStyle name="표준 4 4 3 2 9" xfId="0"/>
    <cellStyle name="표준 4 4 3 3" xfId="0"/>
    <cellStyle name="표준 4 4 3 3 2" xfId="0"/>
    <cellStyle name="표준 4 4 3 3 2 2" xfId="0"/>
    <cellStyle name="표준 4 4 3 3 2 2 2" xfId="0"/>
    <cellStyle name="표준 4 4 3 3 2 2 2 2" xfId="0"/>
    <cellStyle name="표준 4 4 3 3 2 2 2 3" xfId="0"/>
    <cellStyle name="표준 4 4 3 3 2 2 3" xfId="0"/>
    <cellStyle name="표준 4 4 3 3 2 2 3 2" xfId="0"/>
    <cellStyle name="표준 4 4 3 3 2 2 4" xfId="0"/>
    <cellStyle name="표준 4 4 3 3 2 2 5" xfId="0"/>
    <cellStyle name="표준 4 4 3 3 2 3" xfId="0"/>
    <cellStyle name="표준 4 4 3 3 2 3 2" xfId="0"/>
    <cellStyle name="표준 4 4 3 3 2 3 3" xfId="0"/>
    <cellStyle name="표준 4 4 3 3 2 4" xfId="0"/>
    <cellStyle name="표준 4 4 3 3 2 4 2" xfId="0"/>
    <cellStyle name="표준 4 4 3 3 2 5" xfId="0"/>
    <cellStyle name="표준 4 4 3 3 2 6" xfId="0"/>
    <cellStyle name="표준 4 4 3 3 3" xfId="0"/>
    <cellStyle name="표준 4 4 3 3 3 2" xfId="0"/>
    <cellStyle name="표준 4 4 3 3 3 2 2" xfId="0"/>
    <cellStyle name="표준 4 4 3 3 3 2 3" xfId="0"/>
    <cellStyle name="표준 4 4 3 3 3 3" xfId="0"/>
    <cellStyle name="표준 4 4 3 3 3 3 2" xfId="0"/>
    <cellStyle name="표준 4 4 3 3 3 4" xfId="0"/>
    <cellStyle name="표준 4 4 3 3 3 5" xfId="0"/>
    <cellStyle name="표준 4 4 3 3 4" xfId="0"/>
    <cellStyle name="표준 4 4 3 3 4 2" xfId="0"/>
    <cellStyle name="표준 4 4 3 3 4 3" xfId="0"/>
    <cellStyle name="표준 4 4 3 3 5" xfId="0"/>
    <cellStyle name="표준 4 4 3 3 5 2" xfId="0"/>
    <cellStyle name="표준 4 4 3 3 6" xfId="0"/>
    <cellStyle name="표준 4 4 3 3 7" xfId="0"/>
    <cellStyle name="표준 4 4 3 3 8" xfId="0"/>
    <cellStyle name="표준 4 4 3 4" xfId="0"/>
    <cellStyle name="표준 4 4 3 4 2" xfId="0"/>
    <cellStyle name="표준 4 4 3 4 2 2" xfId="0"/>
    <cellStyle name="표준 4 4 3 4 2 2 2" xfId="0"/>
    <cellStyle name="표준 4 4 3 4 2 2 3" xfId="0"/>
    <cellStyle name="표준 4 4 3 4 2 3" xfId="0"/>
    <cellStyle name="표준 4 4 3 4 2 3 2" xfId="0"/>
    <cellStyle name="표준 4 4 3 4 2 4" xfId="0"/>
    <cellStyle name="표준 4 4 3 4 2 5" xfId="0"/>
    <cellStyle name="표준 4 4 3 4 3" xfId="0"/>
    <cellStyle name="표준 4 4 3 4 3 2" xfId="0"/>
    <cellStyle name="표준 4 4 3 4 3 3" xfId="0"/>
    <cellStyle name="표준 4 4 3 4 4" xfId="0"/>
    <cellStyle name="표준 4 4 3 4 4 2" xfId="0"/>
    <cellStyle name="표준 4 4 3 4 5" xfId="0"/>
    <cellStyle name="표준 4 4 3 4 6" xfId="0"/>
    <cellStyle name="표준 4 4 3 4 7" xfId="0"/>
    <cellStyle name="표준 4 4 3 5" xfId="0"/>
    <cellStyle name="표준 4 4 3 5 2" xfId="0"/>
    <cellStyle name="표준 4 4 3 5 2 2" xfId="0"/>
    <cellStyle name="표준 4 4 3 5 2 3" xfId="0"/>
    <cellStyle name="표준 4 4 3 5 3" xfId="0"/>
    <cellStyle name="표준 4 4 3 5 3 2" xfId="0"/>
    <cellStyle name="표준 4 4 3 5 4" xfId="0"/>
    <cellStyle name="표준 4 4 3 5 5" xfId="0"/>
    <cellStyle name="표준 4 4 3 5 6" xfId="0"/>
    <cellStyle name="표준 4 4 3 6" xfId="0"/>
    <cellStyle name="표준 4 4 3 6 2" xfId="0"/>
    <cellStyle name="표준 4 4 3 6 3" xfId="0"/>
    <cellStyle name="표준 4 4 3 6 4" xfId="0"/>
    <cellStyle name="표준 4 4 3 6 5" xfId="0"/>
    <cellStyle name="표준 4 4 3 7" xfId="0"/>
    <cellStyle name="표준 4 4 3 7 2" xfId="0"/>
    <cellStyle name="표준 4 4 3 7 3" xfId="0"/>
    <cellStyle name="표준 4 4 3 8" xfId="0"/>
    <cellStyle name="표준 4 4 3 9" xfId="0"/>
    <cellStyle name="표준 4 4 4" xfId="0"/>
    <cellStyle name="표준 4 4 4 10" xfId="0"/>
    <cellStyle name="표준 4 4 4 11" xfId="0"/>
    <cellStyle name="표준 4 4 4 2" xfId="0"/>
    <cellStyle name="표준 4 4 4 2 2" xfId="0"/>
    <cellStyle name="표준 4 4 4 2 2 2" xfId="0"/>
    <cellStyle name="표준 4 4 4 2 2 2 2" xfId="0"/>
    <cellStyle name="표준 4 4 4 2 2 2 2 2" xfId="0"/>
    <cellStyle name="표준 4 4 4 2 2 2 2 3" xfId="0"/>
    <cellStyle name="표준 4 4 4 2 2 2 3" xfId="0"/>
    <cellStyle name="표준 4 4 4 2 2 2 3 2" xfId="0"/>
    <cellStyle name="표준 4 4 4 2 2 2 4" xfId="0"/>
    <cellStyle name="표준 4 4 4 2 2 2 5" xfId="0"/>
    <cellStyle name="표준 4 4 4 2 2 3" xfId="0"/>
    <cellStyle name="표준 4 4 4 2 2 3 2" xfId="0"/>
    <cellStyle name="표준 4 4 4 2 2 3 3" xfId="0"/>
    <cellStyle name="표준 4 4 4 2 2 4" xfId="0"/>
    <cellStyle name="표준 4 4 4 2 2 4 2" xfId="0"/>
    <cellStyle name="표준 4 4 4 2 2 5" xfId="0"/>
    <cellStyle name="표준 4 4 4 2 2 6" xfId="0"/>
    <cellStyle name="표준 4 4 4 2 3" xfId="0"/>
    <cellStyle name="표준 4 4 4 2 3 2" xfId="0"/>
    <cellStyle name="표준 4 4 4 2 3 2 2" xfId="0"/>
    <cellStyle name="표준 4 4 4 2 3 2 3" xfId="0"/>
    <cellStyle name="표준 4 4 4 2 3 3" xfId="0"/>
    <cellStyle name="표준 4 4 4 2 3 3 2" xfId="0"/>
    <cellStyle name="표준 4 4 4 2 3 4" xfId="0"/>
    <cellStyle name="표준 4 4 4 2 3 5" xfId="0"/>
    <cellStyle name="표준 4 4 4 2 4" xfId="0"/>
    <cellStyle name="표준 4 4 4 2 4 2" xfId="0"/>
    <cellStyle name="표준 4 4 4 2 4 3" xfId="0"/>
    <cellStyle name="표준 4 4 4 2 5" xfId="0"/>
    <cellStyle name="표준 4 4 4 2 5 2" xfId="0"/>
    <cellStyle name="표준 4 4 4 2 6" xfId="0"/>
    <cellStyle name="표준 4 4 4 2 7" xfId="0"/>
    <cellStyle name="표준 4 4 4 2 8" xfId="0"/>
    <cellStyle name="표준 4 4 4 3" xfId="0"/>
    <cellStyle name="표준 4 4 4 3 2" xfId="0"/>
    <cellStyle name="표준 4 4 4 3 2 2" xfId="0"/>
    <cellStyle name="표준 4 4 4 3 2 2 2" xfId="0"/>
    <cellStyle name="표준 4 4 4 3 2 2 3" xfId="0"/>
    <cellStyle name="표준 4 4 4 3 2 3" xfId="0"/>
    <cellStyle name="표준 4 4 4 3 2 3 2" xfId="0"/>
    <cellStyle name="표준 4 4 4 3 2 4" xfId="0"/>
    <cellStyle name="표준 4 4 4 3 2 5" xfId="0"/>
    <cellStyle name="표준 4 4 4 3 3" xfId="0"/>
    <cellStyle name="표준 4 4 4 3 3 2" xfId="0"/>
    <cellStyle name="표준 4 4 4 3 3 3" xfId="0"/>
    <cellStyle name="표준 4 4 4 3 4" xfId="0"/>
    <cellStyle name="표준 4 4 4 3 4 2" xfId="0"/>
    <cellStyle name="표준 4 4 4 3 5" xfId="0"/>
    <cellStyle name="표준 4 4 4 3 6" xfId="0"/>
    <cellStyle name="표준 4 4 4 3 7" xfId="0"/>
    <cellStyle name="표준 4 4 4 4" xfId="0"/>
    <cellStyle name="표준 4 4 4 4 2" xfId="0"/>
    <cellStyle name="표준 4 4 4 4 2 2" xfId="0"/>
    <cellStyle name="표준 4 4 4 4 2 3" xfId="0"/>
    <cellStyle name="표준 4 4 4 4 3" xfId="0"/>
    <cellStyle name="표준 4 4 4 4 3 2" xfId="0"/>
    <cellStyle name="표준 4 4 4 4 4" xfId="0"/>
    <cellStyle name="표준 4 4 4 4 5" xfId="0"/>
    <cellStyle name="표준 4 4 4 4 6" xfId="0"/>
    <cellStyle name="표준 4 4 4 5" xfId="0"/>
    <cellStyle name="표준 4 4 4 5 2" xfId="0"/>
    <cellStyle name="표준 4 4 4 5 3" xfId="0"/>
    <cellStyle name="표준 4 4 4 5 4" xfId="0"/>
    <cellStyle name="표준 4 4 4 5 5" xfId="0"/>
    <cellStyle name="표준 4 4 4 6" xfId="0"/>
    <cellStyle name="표준 4 4 4 6 2" xfId="0"/>
    <cellStyle name="표준 4 4 4 6 3" xfId="0"/>
    <cellStyle name="표준 4 4 4 6 4" xfId="0"/>
    <cellStyle name="표준 4 4 4 7" xfId="0"/>
    <cellStyle name="표준 4 4 4 8" xfId="0"/>
    <cellStyle name="표준 4 4 4 9" xfId="0"/>
    <cellStyle name="표준 4 4 5" xfId="0"/>
    <cellStyle name="표준 4 4 5 2" xfId="0"/>
    <cellStyle name="표준 4 4 5 2 2" xfId="0"/>
    <cellStyle name="표준 4 4 5 2 2 2" xfId="0"/>
    <cellStyle name="표준 4 4 5 2 2 2 2" xfId="0"/>
    <cellStyle name="표준 4 4 5 2 2 2 3" xfId="0"/>
    <cellStyle name="표준 4 4 5 2 2 3" xfId="0"/>
    <cellStyle name="표준 4 4 5 2 2 3 2" xfId="0"/>
    <cellStyle name="표준 4 4 5 2 2 4" xfId="0"/>
    <cellStyle name="표준 4 4 5 2 2 5" xfId="0"/>
    <cellStyle name="표준 4 4 5 2 3" xfId="0"/>
    <cellStyle name="표준 4 4 5 2 3 2" xfId="0"/>
    <cellStyle name="표준 4 4 5 2 3 3" xfId="0"/>
    <cellStyle name="표준 4 4 5 2 4" xfId="0"/>
    <cellStyle name="표준 4 4 5 2 4 2" xfId="0"/>
    <cellStyle name="표준 4 4 5 2 5" xfId="0"/>
    <cellStyle name="표준 4 4 5 2 6" xfId="0"/>
    <cellStyle name="표준 4 4 5 2 7" xfId="0"/>
    <cellStyle name="표준 4 4 5 3" xfId="0"/>
    <cellStyle name="표준 4 4 5 3 2" xfId="0"/>
    <cellStyle name="표준 4 4 5 3 2 2" xfId="0"/>
    <cellStyle name="표준 4 4 5 3 2 3" xfId="0"/>
    <cellStyle name="표준 4 4 5 3 3" xfId="0"/>
    <cellStyle name="표준 4 4 5 3 3 2" xfId="0"/>
    <cellStyle name="표준 4 4 5 3 4" xfId="0"/>
    <cellStyle name="표준 4 4 5 3 5" xfId="0"/>
    <cellStyle name="표준 4 4 5 3 6" xfId="0"/>
    <cellStyle name="표준 4 4 5 4" xfId="0"/>
    <cellStyle name="표준 4 4 5 4 2" xfId="0"/>
    <cellStyle name="표준 4 4 5 4 3" xfId="0"/>
    <cellStyle name="표준 4 4 5 4 4" xfId="0"/>
    <cellStyle name="표준 4 4 5 4 5" xfId="0"/>
    <cellStyle name="표준 4 4 5 5" xfId="0"/>
    <cellStyle name="표준 4 4 5 5 2" xfId="0"/>
    <cellStyle name="표준 4 4 5 5 3" xfId="0"/>
    <cellStyle name="표준 4 4 5 5 4" xfId="0"/>
    <cellStyle name="표준 4 4 5 6" xfId="0"/>
    <cellStyle name="표준 4 4 5 6 2" xfId="0"/>
    <cellStyle name="표준 4 4 5 7" xfId="0"/>
    <cellStyle name="표준 4 4 5 8" xfId="0"/>
    <cellStyle name="표준 4 4 5 9" xfId="0"/>
    <cellStyle name="표준 4 4 6" xfId="0"/>
    <cellStyle name="표준 4 4 6 2" xfId="0"/>
    <cellStyle name="표준 4 4 6 2 2" xfId="0"/>
    <cellStyle name="표준 4 4 6 2 2 2" xfId="0"/>
    <cellStyle name="표준 4 4 6 2 2 2 2" xfId="0"/>
    <cellStyle name="표준 4 4 6 2 2 2 3" xfId="0"/>
    <cellStyle name="표준 4 4 6 2 2 3" xfId="0"/>
    <cellStyle name="표준 4 4 6 2 2 3 2" xfId="0"/>
    <cellStyle name="표준 4 4 6 2 2 4" xfId="0"/>
    <cellStyle name="표준 4 4 6 2 2 5" xfId="0"/>
    <cellStyle name="표준 4 4 6 2 3" xfId="0"/>
    <cellStyle name="표준 4 4 6 2 3 2" xfId="0"/>
    <cellStyle name="표준 4 4 6 2 3 3" xfId="0"/>
    <cellStyle name="표준 4 4 6 2 4" xfId="0"/>
    <cellStyle name="표준 4 4 6 2 4 2" xfId="0"/>
    <cellStyle name="표준 4 4 6 2 5" xfId="0"/>
    <cellStyle name="표준 4 4 6 2 6" xfId="0"/>
    <cellStyle name="표준 4 4 6 3" xfId="0"/>
    <cellStyle name="표준 4 4 6 3 2" xfId="0"/>
    <cellStyle name="표준 4 4 6 3 2 2" xfId="0"/>
    <cellStyle name="표준 4 4 6 3 2 3" xfId="0"/>
    <cellStyle name="표준 4 4 6 3 3" xfId="0"/>
    <cellStyle name="표준 4 4 6 3 3 2" xfId="0"/>
    <cellStyle name="표준 4 4 6 3 4" xfId="0"/>
    <cellStyle name="표준 4 4 6 3 5" xfId="0"/>
    <cellStyle name="표준 4 4 6 4" xfId="0"/>
    <cellStyle name="표준 4 4 6 4 2" xfId="0"/>
    <cellStyle name="표준 4 4 6 4 3" xfId="0"/>
    <cellStyle name="표준 4 4 6 5" xfId="0"/>
    <cellStyle name="표준 4 4 6 5 2" xfId="0"/>
    <cellStyle name="표준 4 4 6 6" xfId="0"/>
    <cellStyle name="표준 4 4 6 7" xfId="0"/>
    <cellStyle name="표준 4 4 6 8" xfId="0"/>
    <cellStyle name="표준 4 4 7" xfId="0"/>
    <cellStyle name="표준 4 4 7 2" xfId="0"/>
    <cellStyle name="표준 4 4 7 2 2" xfId="0"/>
    <cellStyle name="표준 4 4 7 2 2 2" xfId="0"/>
    <cellStyle name="표준 4 4 7 2 2 3" xfId="0"/>
    <cellStyle name="표준 4 4 7 2 3" xfId="0"/>
    <cellStyle name="표준 4 4 7 2 3 2" xfId="0"/>
    <cellStyle name="표준 4 4 7 2 4" xfId="0"/>
    <cellStyle name="표준 4 4 7 2 5" xfId="0"/>
    <cellStyle name="표준 4 4 7 3" xfId="0"/>
    <cellStyle name="표준 4 4 7 3 2" xfId="0"/>
    <cellStyle name="표준 4 4 7 3 3" xfId="0"/>
    <cellStyle name="표준 4 4 7 4" xfId="0"/>
    <cellStyle name="표준 4 4 7 4 2" xfId="0"/>
    <cellStyle name="표준 4 4 7 5" xfId="0"/>
    <cellStyle name="표준 4 4 7 6" xfId="0"/>
    <cellStyle name="표준 4 4 7 7" xfId="0"/>
    <cellStyle name="표준 4 4 8" xfId="0"/>
    <cellStyle name="표준 4 4 8 2" xfId="0"/>
    <cellStyle name="표준 4 4 8 2 2" xfId="0"/>
    <cellStyle name="표준 4 4 8 2 3" xfId="0"/>
    <cellStyle name="표준 4 4 8 3" xfId="0"/>
    <cellStyle name="표준 4 4 8 3 2" xfId="0"/>
    <cellStyle name="표준 4 4 8 4" xfId="0"/>
    <cellStyle name="표준 4 4 8 5" xfId="0"/>
    <cellStyle name="표준 4 4 8 6" xfId="0"/>
    <cellStyle name="표준 4 4 9" xfId="0"/>
    <cellStyle name="표준 4 4 9 2" xfId="0"/>
    <cellStyle name="표준 4 4 9 3" xfId="0"/>
    <cellStyle name="표준 4 4 9 4" xfId="0"/>
    <cellStyle name="표준 4 4 9 5" xfId="0"/>
    <cellStyle name="표준 4 4_Sheet2" xfId="0"/>
    <cellStyle name="표준 4 5" xfId="0"/>
    <cellStyle name="표준 4 5 10" xfId="0"/>
    <cellStyle name="표준 4 5 10 2" xfId="0"/>
    <cellStyle name="표준 4 5 11" xfId="0"/>
    <cellStyle name="표준 4 5 12" xfId="0"/>
    <cellStyle name="표준 4 5 13" xfId="0"/>
    <cellStyle name="표준 4 5 14" xfId="0"/>
    <cellStyle name="표준 4 5 2" xfId="0"/>
    <cellStyle name="표준 4 5 2 10" xfId="0"/>
    <cellStyle name="표준 4 5 2 11" xfId="0"/>
    <cellStyle name="표준 4 5 2 12" xfId="0"/>
    <cellStyle name="표준 4 5 2 2" xfId="0"/>
    <cellStyle name="표준 4 5 2 2 10" xfId="0"/>
    <cellStyle name="표준 4 5 2 2 2" xfId="0"/>
    <cellStyle name="표준 4 5 2 2 2 2" xfId="0"/>
    <cellStyle name="표준 4 5 2 2 2 2 2" xfId="0"/>
    <cellStyle name="표준 4 5 2 2 2 2 2 2" xfId="0"/>
    <cellStyle name="표준 4 5 2 2 2 2 2 2 2" xfId="0"/>
    <cellStyle name="표준 4 5 2 2 2 2 2 2 3" xfId="0"/>
    <cellStyle name="표준 4 5 2 2 2 2 2 3" xfId="0"/>
    <cellStyle name="표준 4 5 2 2 2 2 2 3 2" xfId="0"/>
    <cellStyle name="표준 4 5 2 2 2 2 2 4" xfId="0"/>
    <cellStyle name="표준 4 5 2 2 2 2 2 5" xfId="0"/>
    <cellStyle name="표준 4 5 2 2 2 2 3" xfId="0"/>
    <cellStyle name="표준 4 5 2 2 2 2 3 2" xfId="0"/>
    <cellStyle name="표준 4 5 2 2 2 2 3 3" xfId="0"/>
    <cellStyle name="표준 4 5 2 2 2 2 4" xfId="0"/>
    <cellStyle name="표준 4 5 2 2 2 2 4 2" xfId="0"/>
    <cellStyle name="표준 4 5 2 2 2 2 5" xfId="0"/>
    <cellStyle name="표준 4 5 2 2 2 2 6" xfId="0"/>
    <cellStyle name="표준 4 5 2 2 2 3" xfId="0"/>
    <cellStyle name="표준 4 5 2 2 2 3 2" xfId="0"/>
    <cellStyle name="표준 4 5 2 2 2 3 2 2" xfId="0"/>
    <cellStyle name="표준 4 5 2 2 2 3 2 3" xfId="0"/>
    <cellStyle name="표준 4 5 2 2 2 3 3" xfId="0"/>
    <cellStyle name="표준 4 5 2 2 2 3 3 2" xfId="0"/>
    <cellStyle name="표준 4 5 2 2 2 3 4" xfId="0"/>
    <cellStyle name="표준 4 5 2 2 2 3 5" xfId="0"/>
    <cellStyle name="표준 4 5 2 2 2 4" xfId="0"/>
    <cellStyle name="표준 4 5 2 2 2 4 2" xfId="0"/>
    <cellStyle name="표준 4 5 2 2 2 4 3" xfId="0"/>
    <cellStyle name="표준 4 5 2 2 2 5" xfId="0"/>
    <cellStyle name="표준 4 5 2 2 2 5 2" xfId="0"/>
    <cellStyle name="표준 4 5 2 2 2 6" xfId="0"/>
    <cellStyle name="표준 4 5 2 2 2 7" xfId="0"/>
    <cellStyle name="표준 4 5 2 2 3" xfId="0"/>
    <cellStyle name="표준 4 5 2 2 3 2" xfId="0"/>
    <cellStyle name="표준 4 5 2 2 3 2 2" xfId="0"/>
    <cellStyle name="표준 4 5 2 2 3 2 2 2" xfId="0"/>
    <cellStyle name="표준 4 5 2 2 3 2 2 3" xfId="0"/>
    <cellStyle name="표준 4 5 2 2 3 2 3" xfId="0"/>
    <cellStyle name="표준 4 5 2 2 3 2 3 2" xfId="0"/>
    <cellStyle name="표준 4 5 2 2 3 2 4" xfId="0"/>
    <cellStyle name="표준 4 5 2 2 3 2 5" xfId="0"/>
    <cellStyle name="표준 4 5 2 2 3 3" xfId="0"/>
    <cellStyle name="표준 4 5 2 2 3 3 2" xfId="0"/>
    <cellStyle name="표준 4 5 2 2 3 3 3" xfId="0"/>
    <cellStyle name="표준 4 5 2 2 3 4" xfId="0"/>
    <cellStyle name="표준 4 5 2 2 3 4 2" xfId="0"/>
    <cellStyle name="표준 4 5 2 2 3 5" xfId="0"/>
    <cellStyle name="표준 4 5 2 2 3 6" xfId="0"/>
    <cellStyle name="표준 4 5 2 2 4" xfId="0"/>
    <cellStyle name="표준 4 5 2 2 4 2" xfId="0"/>
    <cellStyle name="표준 4 5 2 2 4 2 2" xfId="0"/>
    <cellStyle name="표준 4 5 2 2 4 2 3" xfId="0"/>
    <cellStyle name="표준 4 5 2 2 4 3" xfId="0"/>
    <cellStyle name="표준 4 5 2 2 4 3 2" xfId="0"/>
    <cellStyle name="표준 4 5 2 2 4 4" xfId="0"/>
    <cellStyle name="표준 4 5 2 2 4 5" xfId="0"/>
    <cellStyle name="표준 4 5 2 2 5" xfId="0"/>
    <cellStyle name="표준 4 5 2 2 5 2" xfId="0"/>
    <cellStyle name="표준 4 5 2 2 5 3" xfId="0"/>
    <cellStyle name="표준 4 5 2 2 5 4" xfId="0"/>
    <cellStyle name="표준 4 5 2 2 6" xfId="0"/>
    <cellStyle name="표준 4 5 2 2 6 2" xfId="0"/>
    <cellStyle name="표준 4 5 2 2 6 3" xfId="0"/>
    <cellStyle name="표준 4 5 2 2 7" xfId="0"/>
    <cellStyle name="표준 4 5 2 2 8" xfId="0"/>
    <cellStyle name="표준 4 5 2 2 9" xfId="0"/>
    <cellStyle name="표준 4 5 2 3" xfId="0"/>
    <cellStyle name="표준 4 5 2 3 2" xfId="0"/>
    <cellStyle name="표준 4 5 2 3 2 2" xfId="0"/>
    <cellStyle name="표준 4 5 2 3 2 2 2" xfId="0"/>
    <cellStyle name="표준 4 5 2 3 2 2 2 2" xfId="0"/>
    <cellStyle name="표준 4 5 2 3 2 2 2 3" xfId="0"/>
    <cellStyle name="표준 4 5 2 3 2 2 3" xfId="0"/>
    <cellStyle name="표준 4 5 2 3 2 2 3 2" xfId="0"/>
    <cellStyle name="표준 4 5 2 3 2 2 4" xfId="0"/>
    <cellStyle name="표준 4 5 2 3 2 2 5" xfId="0"/>
    <cellStyle name="표준 4 5 2 3 2 3" xfId="0"/>
    <cellStyle name="표준 4 5 2 3 2 3 2" xfId="0"/>
    <cellStyle name="표준 4 5 2 3 2 3 3" xfId="0"/>
    <cellStyle name="표준 4 5 2 3 2 4" xfId="0"/>
    <cellStyle name="표준 4 5 2 3 2 4 2" xfId="0"/>
    <cellStyle name="표준 4 5 2 3 2 5" xfId="0"/>
    <cellStyle name="표준 4 5 2 3 2 6" xfId="0"/>
    <cellStyle name="표준 4 5 2 3 3" xfId="0"/>
    <cellStyle name="표준 4 5 2 3 3 2" xfId="0"/>
    <cellStyle name="표준 4 5 2 3 3 2 2" xfId="0"/>
    <cellStyle name="표준 4 5 2 3 3 2 3" xfId="0"/>
    <cellStyle name="표준 4 5 2 3 3 3" xfId="0"/>
    <cellStyle name="표준 4 5 2 3 3 3 2" xfId="0"/>
    <cellStyle name="표준 4 5 2 3 3 4" xfId="0"/>
    <cellStyle name="표준 4 5 2 3 3 5" xfId="0"/>
    <cellStyle name="표준 4 5 2 3 4" xfId="0"/>
    <cellStyle name="표준 4 5 2 3 4 2" xfId="0"/>
    <cellStyle name="표준 4 5 2 3 4 3" xfId="0"/>
    <cellStyle name="표준 4 5 2 3 5" xfId="0"/>
    <cellStyle name="표준 4 5 2 3 5 2" xfId="0"/>
    <cellStyle name="표준 4 5 2 3 6" xfId="0"/>
    <cellStyle name="표준 4 5 2 3 7" xfId="0"/>
    <cellStyle name="표준 4 5 2 3 8" xfId="0"/>
    <cellStyle name="표준 4 5 2 4" xfId="0"/>
    <cellStyle name="표준 4 5 2 4 2" xfId="0"/>
    <cellStyle name="표준 4 5 2 4 2 2" xfId="0"/>
    <cellStyle name="표준 4 5 2 4 2 2 2" xfId="0"/>
    <cellStyle name="표준 4 5 2 4 2 2 3" xfId="0"/>
    <cellStyle name="표준 4 5 2 4 2 3" xfId="0"/>
    <cellStyle name="표준 4 5 2 4 2 3 2" xfId="0"/>
    <cellStyle name="표준 4 5 2 4 2 4" xfId="0"/>
    <cellStyle name="표준 4 5 2 4 2 5" xfId="0"/>
    <cellStyle name="표준 4 5 2 4 3" xfId="0"/>
    <cellStyle name="표준 4 5 2 4 3 2" xfId="0"/>
    <cellStyle name="표준 4 5 2 4 3 3" xfId="0"/>
    <cellStyle name="표준 4 5 2 4 4" xfId="0"/>
    <cellStyle name="표준 4 5 2 4 4 2" xfId="0"/>
    <cellStyle name="표준 4 5 2 4 5" xfId="0"/>
    <cellStyle name="표준 4 5 2 4 6" xfId="0"/>
    <cellStyle name="표준 4 5 2 4 7" xfId="0"/>
    <cellStyle name="표준 4 5 2 5" xfId="0"/>
    <cellStyle name="표준 4 5 2 5 2" xfId="0"/>
    <cellStyle name="표준 4 5 2 5 2 2" xfId="0"/>
    <cellStyle name="표준 4 5 2 5 2 3" xfId="0"/>
    <cellStyle name="표준 4 5 2 5 3" xfId="0"/>
    <cellStyle name="표준 4 5 2 5 3 2" xfId="0"/>
    <cellStyle name="표준 4 5 2 5 4" xfId="0"/>
    <cellStyle name="표준 4 5 2 5 5" xfId="0"/>
    <cellStyle name="표준 4 5 2 5 6" xfId="0"/>
    <cellStyle name="표준 4 5 2 6" xfId="0"/>
    <cellStyle name="표준 4 5 2 6 2" xfId="0"/>
    <cellStyle name="표준 4 5 2 6 3" xfId="0"/>
    <cellStyle name="표준 4 5 2 6 4" xfId="0"/>
    <cellStyle name="표준 4 5 2 6 5" xfId="0"/>
    <cellStyle name="표준 4 5 2 7" xfId="0"/>
    <cellStyle name="표준 4 5 2 7 2" xfId="0"/>
    <cellStyle name="표준 4 5 2 7 3" xfId="0"/>
    <cellStyle name="표준 4 5 2 8" xfId="0"/>
    <cellStyle name="표준 4 5 2 9" xfId="0"/>
    <cellStyle name="표준 4 5 3" xfId="0"/>
    <cellStyle name="표준 4 5 3 10" xfId="0"/>
    <cellStyle name="표준 4 5 3 11" xfId="0"/>
    <cellStyle name="표준 4 5 3 2" xfId="0"/>
    <cellStyle name="표준 4 5 3 2 2" xfId="0"/>
    <cellStyle name="표준 4 5 3 2 2 2" xfId="0"/>
    <cellStyle name="표준 4 5 3 2 2 2 2" xfId="0"/>
    <cellStyle name="표준 4 5 3 2 2 2 2 2" xfId="0"/>
    <cellStyle name="표준 4 5 3 2 2 2 2 3" xfId="0"/>
    <cellStyle name="표준 4 5 3 2 2 2 3" xfId="0"/>
    <cellStyle name="표준 4 5 3 2 2 2 3 2" xfId="0"/>
    <cellStyle name="표준 4 5 3 2 2 2 4" xfId="0"/>
    <cellStyle name="표준 4 5 3 2 2 2 5" xfId="0"/>
    <cellStyle name="표준 4 5 3 2 2 3" xfId="0"/>
    <cellStyle name="표준 4 5 3 2 2 3 2" xfId="0"/>
    <cellStyle name="표준 4 5 3 2 2 3 3" xfId="0"/>
    <cellStyle name="표준 4 5 3 2 2 4" xfId="0"/>
    <cellStyle name="표준 4 5 3 2 2 4 2" xfId="0"/>
    <cellStyle name="표준 4 5 3 2 2 5" xfId="0"/>
    <cellStyle name="표준 4 5 3 2 2 6" xfId="0"/>
    <cellStyle name="표준 4 5 3 2 3" xfId="0"/>
    <cellStyle name="표준 4 5 3 2 3 2" xfId="0"/>
    <cellStyle name="표준 4 5 3 2 3 2 2" xfId="0"/>
    <cellStyle name="표준 4 5 3 2 3 2 3" xfId="0"/>
    <cellStyle name="표준 4 5 3 2 3 3" xfId="0"/>
    <cellStyle name="표준 4 5 3 2 3 3 2" xfId="0"/>
    <cellStyle name="표준 4 5 3 2 3 4" xfId="0"/>
    <cellStyle name="표준 4 5 3 2 3 5" xfId="0"/>
    <cellStyle name="표준 4 5 3 2 4" xfId="0"/>
    <cellStyle name="표준 4 5 3 2 4 2" xfId="0"/>
    <cellStyle name="표준 4 5 3 2 4 3" xfId="0"/>
    <cellStyle name="표준 4 5 3 2 5" xfId="0"/>
    <cellStyle name="표준 4 5 3 2 5 2" xfId="0"/>
    <cellStyle name="표준 4 5 3 2 6" xfId="0"/>
    <cellStyle name="표준 4 5 3 2 7" xfId="0"/>
    <cellStyle name="표준 4 5 3 2 8" xfId="0"/>
    <cellStyle name="표준 4 5 3 3" xfId="0"/>
    <cellStyle name="표준 4 5 3 3 2" xfId="0"/>
    <cellStyle name="표준 4 5 3 3 2 2" xfId="0"/>
    <cellStyle name="표준 4 5 3 3 2 2 2" xfId="0"/>
    <cellStyle name="표준 4 5 3 3 2 2 3" xfId="0"/>
    <cellStyle name="표준 4 5 3 3 2 3" xfId="0"/>
    <cellStyle name="표준 4 5 3 3 2 3 2" xfId="0"/>
    <cellStyle name="표준 4 5 3 3 2 4" xfId="0"/>
    <cellStyle name="표준 4 5 3 3 2 5" xfId="0"/>
    <cellStyle name="표준 4 5 3 3 3" xfId="0"/>
    <cellStyle name="표준 4 5 3 3 3 2" xfId="0"/>
    <cellStyle name="표준 4 5 3 3 3 3" xfId="0"/>
    <cellStyle name="표준 4 5 3 3 4" xfId="0"/>
    <cellStyle name="표준 4 5 3 3 4 2" xfId="0"/>
    <cellStyle name="표준 4 5 3 3 5" xfId="0"/>
    <cellStyle name="표준 4 5 3 3 6" xfId="0"/>
    <cellStyle name="표준 4 5 3 3 7" xfId="0"/>
    <cellStyle name="표준 4 5 3 4" xfId="0"/>
    <cellStyle name="표준 4 5 3 4 2" xfId="0"/>
    <cellStyle name="표준 4 5 3 4 2 2" xfId="0"/>
    <cellStyle name="표준 4 5 3 4 2 3" xfId="0"/>
    <cellStyle name="표준 4 5 3 4 3" xfId="0"/>
    <cellStyle name="표준 4 5 3 4 3 2" xfId="0"/>
    <cellStyle name="표준 4 5 3 4 4" xfId="0"/>
    <cellStyle name="표준 4 5 3 4 5" xfId="0"/>
    <cellStyle name="표준 4 5 3 4 6" xfId="0"/>
    <cellStyle name="표준 4 5 3 5" xfId="0"/>
    <cellStyle name="표준 4 5 3 5 2" xfId="0"/>
    <cellStyle name="표준 4 5 3 5 3" xfId="0"/>
    <cellStyle name="표준 4 5 3 5 4" xfId="0"/>
    <cellStyle name="표준 4 5 3 5 5" xfId="0"/>
    <cellStyle name="표준 4 5 3 6" xfId="0"/>
    <cellStyle name="표준 4 5 3 6 2" xfId="0"/>
    <cellStyle name="표준 4 5 3 6 3" xfId="0"/>
    <cellStyle name="표준 4 5 3 6 4" xfId="0"/>
    <cellStyle name="표준 4 5 3 7" xfId="0"/>
    <cellStyle name="표준 4 5 3 8" xfId="0"/>
    <cellStyle name="표준 4 5 3 9" xfId="0"/>
    <cellStyle name="표준 4 5 4" xfId="0"/>
    <cellStyle name="표준 4 5 4 10" xfId="0"/>
    <cellStyle name="표준 4 5 4 2" xfId="0"/>
    <cellStyle name="표준 4 5 4 2 2" xfId="0"/>
    <cellStyle name="표준 4 5 4 2 2 2" xfId="0"/>
    <cellStyle name="표준 4 5 4 2 2 2 2" xfId="0"/>
    <cellStyle name="표준 4 5 4 2 2 2 3" xfId="0"/>
    <cellStyle name="표준 4 5 4 2 2 3" xfId="0"/>
    <cellStyle name="표준 4 5 4 2 2 3 2" xfId="0"/>
    <cellStyle name="표준 4 5 4 2 2 4" xfId="0"/>
    <cellStyle name="표준 4 5 4 2 2 5" xfId="0"/>
    <cellStyle name="표준 4 5 4 2 3" xfId="0"/>
    <cellStyle name="표준 4 5 4 2 3 2" xfId="0"/>
    <cellStyle name="표준 4 5 4 2 3 3" xfId="0"/>
    <cellStyle name="표준 4 5 4 2 4" xfId="0"/>
    <cellStyle name="표준 4 5 4 2 4 2" xfId="0"/>
    <cellStyle name="표준 4 5 4 2 5" xfId="0"/>
    <cellStyle name="표준 4 5 4 2 6" xfId="0"/>
    <cellStyle name="표준 4 5 4 2 7" xfId="0"/>
    <cellStyle name="표준 4 5 4 3" xfId="0"/>
    <cellStyle name="표준 4 5 4 3 2" xfId="0"/>
    <cellStyle name="표준 4 5 4 3 2 2" xfId="0"/>
    <cellStyle name="표준 4 5 4 3 2 3" xfId="0"/>
    <cellStyle name="표준 4 5 4 3 3" xfId="0"/>
    <cellStyle name="표준 4 5 4 3 3 2" xfId="0"/>
    <cellStyle name="표준 4 5 4 3 4" xfId="0"/>
    <cellStyle name="표준 4 5 4 3 5" xfId="0"/>
    <cellStyle name="표준 4 5 4 3 6" xfId="0"/>
    <cellStyle name="표준 4 5 4 4" xfId="0"/>
    <cellStyle name="표준 4 5 4 4 2" xfId="0"/>
    <cellStyle name="표준 4 5 4 4 3" xfId="0"/>
    <cellStyle name="표준 4 5 4 4 4" xfId="0"/>
    <cellStyle name="표준 4 5 4 4 5" xfId="0"/>
    <cellStyle name="표준 4 5 4 5" xfId="0"/>
    <cellStyle name="표준 4 5 4 5 2" xfId="0"/>
    <cellStyle name="표준 4 5 4 5 3" xfId="0"/>
    <cellStyle name="표준 4 5 4 5 4" xfId="0"/>
    <cellStyle name="표준 4 5 4 6" xfId="0"/>
    <cellStyle name="표준 4 5 4 6 2" xfId="0"/>
    <cellStyle name="표준 4 5 4 7" xfId="0"/>
    <cellStyle name="표준 4 5 4 8" xfId="0"/>
    <cellStyle name="표준 4 5 4 9" xfId="0"/>
    <cellStyle name="표준 4 5 5" xfId="0"/>
    <cellStyle name="표준 4 5 5 2" xfId="0"/>
    <cellStyle name="표준 4 5 5 2 2" xfId="0"/>
    <cellStyle name="표준 4 5 5 2 2 2" xfId="0"/>
    <cellStyle name="표준 4 5 5 2 2 2 2" xfId="0"/>
    <cellStyle name="표준 4 5 5 2 2 2 3" xfId="0"/>
    <cellStyle name="표준 4 5 5 2 2 3" xfId="0"/>
    <cellStyle name="표준 4 5 5 2 2 3 2" xfId="0"/>
    <cellStyle name="표준 4 5 5 2 2 4" xfId="0"/>
    <cellStyle name="표준 4 5 5 2 2 5" xfId="0"/>
    <cellStyle name="표준 4 5 5 2 3" xfId="0"/>
    <cellStyle name="표준 4 5 5 2 3 2" xfId="0"/>
    <cellStyle name="표준 4 5 5 2 3 3" xfId="0"/>
    <cellStyle name="표준 4 5 5 2 4" xfId="0"/>
    <cellStyle name="표준 4 5 5 2 4 2" xfId="0"/>
    <cellStyle name="표준 4 5 5 2 5" xfId="0"/>
    <cellStyle name="표준 4 5 5 2 6" xfId="0"/>
    <cellStyle name="표준 4 5 5 2 7" xfId="0"/>
    <cellStyle name="표준 4 5 5 3" xfId="0"/>
    <cellStyle name="표준 4 5 5 3 2" xfId="0"/>
    <cellStyle name="표준 4 5 5 3 2 2" xfId="0"/>
    <cellStyle name="표준 4 5 5 3 2 3" xfId="0"/>
    <cellStyle name="표준 4 5 5 3 3" xfId="0"/>
    <cellStyle name="표준 4 5 5 3 3 2" xfId="0"/>
    <cellStyle name="표준 4 5 5 3 4" xfId="0"/>
    <cellStyle name="표준 4 5 5 3 5" xfId="0"/>
    <cellStyle name="표준 4 5 5 3 6" xfId="0"/>
    <cellStyle name="표준 4 5 5 4" xfId="0"/>
    <cellStyle name="표준 4 5 5 4 2" xfId="0"/>
    <cellStyle name="표준 4 5 5 4 3" xfId="0"/>
    <cellStyle name="표준 4 5 5 4 4" xfId="0"/>
    <cellStyle name="표준 4 5 5 5" xfId="0"/>
    <cellStyle name="표준 4 5 5 5 2" xfId="0"/>
    <cellStyle name="표준 4 5 5 5 3" xfId="0"/>
    <cellStyle name="표준 4 5 5 6" xfId="0"/>
    <cellStyle name="표준 4 5 5 6 2" xfId="0"/>
    <cellStyle name="표준 4 5 5 7" xfId="0"/>
    <cellStyle name="표준 4 5 5 8" xfId="0"/>
    <cellStyle name="표준 4 5 6" xfId="0"/>
    <cellStyle name="표준 4 5 6 2" xfId="0"/>
    <cellStyle name="표준 4 5 6 2 2" xfId="0"/>
    <cellStyle name="표준 4 5 6 2 2 2" xfId="0"/>
    <cellStyle name="표준 4 5 6 2 2 3" xfId="0"/>
    <cellStyle name="표준 4 5 6 2 3" xfId="0"/>
    <cellStyle name="표준 4 5 6 2 3 2" xfId="0"/>
    <cellStyle name="표준 4 5 6 2 4" xfId="0"/>
    <cellStyle name="표준 4 5 6 2 5" xfId="0"/>
    <cellStyle name="표준 4 5 6 3" xfId="0"/>
    <cellStyle name="표준 4 5 6 3 2" xfId="0"/>
    <cellStyle name="표준 4 5 6 3 3" xfId="0"/>
    <cellStyle name="표준 4 5 6 4" xfId="0"/>
    <cellStyle name="표준 4 5 6 4 2" xfId="0"/>
    <cellStyle name="표준 4 5 6 5" xfId="0"/>
    <cellStyle name="표준 4 5 6 6" xfId="0"/>
    <cellStyle name="표준 4 5 6 7" xfId="0"/>
    <cellStyle name="표준 4 5 7" xfId="0"/>
    <cellStyle name="표준 4 5 7 2" xfId="0"/>
    <cellStyle name="표준 4 5 7 2 2" xfId="0"/>
    <cellStyle name="표준 4 5 7 2 3" xfId="0"/>
    <cellStyle name="표준 4 5 7 3" xfId="0"/>
    <cellStyle name="표준 4 5 7 3 2" xfId="0"/>
    <cellStyle name="표준 4 5 7 4" xfId="0"/>
    <cellStyle name="표준 4 5 7 5" xfId="0"/>
    <cellStyle name="표준 4 5 7 6" xfId="0"/>
    <cellStyle name="표준 4 5 8" xfId="0"/>
    <cellStyle name="표준 4 5 8 2" xfId="0"/>
    <cellStyle name="표준 4 5 8 3" xfId="0"/>
    <cellStyle name="표준 4 5 8 4" xfId="0"/>
    <cellStyle name="표준 4 5 8 5" xfId="0"/>
    <cellStyle name="표준 4 5 9" xfId="0"/>
    <cellStyle name="표준 4 5 9 2" xfId="0"/>
    <cellStyle name="표준 4 5 9 3" xfId="0"/>
    <cellStyle name="표준 4 5 9 4" xfId="0"/>
    <cellStyle name="표준 4 5_Sheet2" xfId="0"/>
    <cellStyle name="표준 4 6" xfId="0"/>
    <cellStyle name="표준 4 6 10" xfId="0"/>
    <cellStyle name="표준 4 6 10 2" xfId="0"/>
    <cellStyle name="표준 4 6 11" xfId="0"/>
    <cellStyle name="표준 4 6 12" xfId="0"/>
    <cellStyle name="표준 4 6 13" xfId="0"/>
    <cellStyle name="표준 4 6 2" xfId="0"/>
    <cellStyle name="표준 4 6 2 10" xfId="0"/>
    <cellStyle name="표준 4 6 2 11" xfId="0"/>
    <cellStyle name="표준 4 6 2 12" xfId="0"/>
    <cellStyle name="표준 4 6 2 2" xfId="0"/>
    <cellStyle name="표준 4 6 2 2 10" xfId="0"/>
    <cellStyle name="표준 4 6 2 2 2" xfId="0"/>
    <cellStyle name="표준 4 6 2 2 2 2" xfId="0"/>
    <cellStyle name="표준 4 6 2 2 2 2 2" xfId="0"/>
    <cellStyle name="표준 4 6 2 2 2 2 2 2" xfId="0"/>
    <cellStyle name="표준 4 6 2 2 2 2 2 2 2" xfId="0"/>
    <cellStyle name="표준 4 6 2 2 2 2 2 2 3" xfId="0"/>
    <cellStyle name="표준 4 6 2 2 2 2 2 3" xfId="0"/>
    <cellStyle name="표준 4 6 2 2 2 2 2 3 2" xfId="0"/>
    <cellStyle name="표준 4 6 2 2 2 2 2 4" xfId="0"/>
    <cellStyle name="표준 4 6 2 2 2 2 2 5" xfId="0"/>
    <cellStyle name="표준 4 6 2 2 2 2 3" xfId="0"/>
    <cellStyle name="표준 4 6 2 2 2 2 3 2" xfId="0"/>
    <cellStyle name="표준 4 6 2 2 2 2 3 3" xfId="0"/>
    <cellStyle name="표준 4 6 2 2 2 2 4" xfId="0"/>
    <cellStyle name="표준 4 6 2 2 2 2 4 2" xfId="0"/>
    <cellStyle name="표준 4 6 2 2 2 2 5" xfId="0"/>
    <cellStyle name="표준 4 6 2 2 2 2 6" xfId="0"/>
    <cellStyle name="표준 4 6 2 2 2 3" xfId="0"/>
    <cellStyle name="표준 4 6 2 2 2 3 2" xfId="0"/>
    <cellStyle name="표준 4 6 2 2 2 3 2 2" xfId="0"/>
    <cellStyle name="표준 4 6 2 2 2 3 2 3" xfId="0"/>
    <cellStyle name="표준 4 6 2 2 2 3 3" xfId="0"/>
    <cellStyle name="표준 4 6 2 2 2 3 3 2" xfId="0"/>
    <cellStyle name="표준 4 6 2 2 2 3 4" xfId="0"/>
    <cellStyle name="표준 4 6 2 2 2 3 5" xfId="0"/>
    <cellStyle name="표준 4 6 2 2 2 4" xfId="0"/>
    <cellStyle name="표준 4 6 2 2 2 4 2" xfId="0"/>
    <cellStyle name="표준 4 6 2 2 2 4 3" xfId="0"/>
    <cellStyle name="표준 4 6 2 2 2 5" xfId="0"/>
    <cellStyle name="표준 4 6 2 2 2 5 2" xfId="0"/>
    <cellStyle name="표준 4 6 2 2 2 6" xfId="0"/>
    <cellStyle name="표준 4 6 2 2 2 7" xfId="0"/>
    <cellStyle name="표준 4 6 2 2 3" xfId="0"/>
    <cellStyle name="표준 4 6 2 2 3 2" xfId="0"/>
    <cellStyle name="표준 4 6 2 2 3 2 2" xfId="0"/>
    <cellStyle name="표준 4 6 2 2 3 2 2 2" xfId="0"/>
    <cellStyle name="표준 4 6 2 2 3 2 2 3" xfId="0"/>
    <cellStyle name="표준 4 6 2 2 3 2 3" xfId="0"/>
    <cellStyle name="표준 4 6 2 2 3 2 3 2" xfId="0"/>
    <cellStyle name="표준 4 6 2 2 3 2 4" xfId="0"/>
    <cellStyle name="표준 4 6 2 2 3 2 5" xfId="0"/>
    <cellStyle name="표준 4 6 2 2 3 3" xfId="0"/>
    <cellStyle name="표준 4 6 2 2 3 3 2" xfId="0"/>
    <cellStyle name="표준 4 6 2 2 3 3 3" xfId="0"/>
    <cellStyle name="표준 4 6 2 2 3 4" xfId="0"/>
    <cellStyle name="표준 4 6 2 2 3 4 2" xfId="0"/>
    <cellStyle name="표준 4 6 2 2 3 5" xfId="0"/>
    <cellStyle name="표준 4 6 2 2 3 6" xfId="0"/>
    <cellStyle name="표준 4 6 2 2 4" xfId="0"/>
    <cellStyle name="표준 4 6 2 2 4 2" xfId="0"/>
    <cellStyle name="표준 4 6 2 2 4 2 2" xfId="0"/>
    <cellStyle name="표준 4 6 2 2 4 2 3" xfId="0"/>
    <cellStyle name="표준 4 6 2 2 4 3" xfId="0"/>
    <cellStyle name="표준 4 6 2 2 4 3 2" xfId="0"/>
    <cellStyle name="표준 4 6 2 2 4 4" xfId="0"/>
    <cellStyle name="표준 4 6 2 2 4 5" xfId="0"/>
    <cellStyle name="표준 4 6 2 2 5" xfId="0"/>
    <cellStyle name="표준 4 6 2 2 5 2" xfId="0"/>
    <cellStyle name="표준 4 6 2 2 5 3" xfId="0"/>
    <cellStyle name="표준 4 6 2 2 5 4" xfId="0"/>
    <cellStyle name="표준 4 6 2 2 6" xfId="0"/>
    <cellStyle name="표준 4 6 2 2 6 2" xfId="0"/>
    <cellStyle name="표준 4 6 2 2 6 3" xfId="0"/>
    <cellStyle name="표준 4 6 2 2 7" xfId="0"/>
    <cellStyle name="표준 4 6 2 2 8" xfId="0"/>
    <cellStyle name="표준 4 6 2 2 9" xfId="0"/>
    <cellStyle name="표준 4 6 2 3" xfId="0"/>
    <cellStyle name="표준 4 6 2 3 2" xfId="0"/>
    <cellStyle name="표준 4 6 2 3 2 2" xfId="0"/>
    <cellStyle name="표준 4 6 2 3 2 2 2" xfId="0"/>
    <cellStyle name="표준 4 6 2 3 2 2 2 2" xfId="0"/>
    <cellStyle name="표준 4 6 2 3 2 2 2 3" xfId="0"/>
    <cellStyle name="표준 4 6 2 3 2 2 3" xfId="0"/>
    <cellStyle name="표준 4 6 2 3 2 2 3 2" xfId="0"/>
    <cellStyle name="표준 4 6 2 3 2 2 4" xfId="0"/>
    <cellStyle name="표준 4 6 2 3 2 2 5" xfId="0"/>
    <cellStyle name="표준 4 6 2 3 2 3" xfId="0"/>
    <cellStyle name="표준 4 6 2 3 2 3 2" xfId="0"/>
    <cellStyle name="표준 4 6 2 3 2 3 3" xfId="0"/>
    <cellStyle name="표준 4 6 2 3 2 4" xfId="0"/>
    <cellStyle name="표준 4 6 2 3 2 4 2" xfId="0"/>
    <cellStyle name="표준 4 6 2 3 2 5" xfId="0"/>
    <cellStyle name="표준 4 6 2 3 2 6" xfId="0"/>
    <cellStyle name="표준 4 6 2 3 3" xfId="0"/>
    <cellStyle name="표준 4 6 2 3 3 2" xfId="0"/>
    <cellStyle name="표준 4 6 2 3 3 2 2" xfId="0"/>
    <cellStyle name="표준 4 6 2 3 3 2 3" xfId="0"/>
    <cellStyle name="표준 4 6 2 3 3 3" xfId="0"/>
    <cellStyle name="표준 4 6 2 3 3 3 2" xfId="0"/>
    <cellStyle name="표준 4 6 2 3 3 4" xfId="0"/>
    <cellStyle name="표준 4 6 2 3 3 5" xfId="0"/>
    <cellStyle name="표준 4 6 2 3 4" xfId="0"/>
    <cellStyle name="표준 4 6 2 3 4 2" xfId="0"/>
    <cellStyle name="표준 4 6 2 3 4 3" xfId="0"/>
    <cellStyle name="표준 4 6 2 3 5" xfId="0"/>
    <cellStyle name="표준 4 6 2 3 5 2" xfId="0"/>
    <cellStyle name="표준 4 6 2 3 6" xfId="0"/>
    <cellStyle name="표준 4 6 2 3 7" xfId="0"/>
    <cellStyle name="표준 4 6 2 3 8" xfId="0"/>
    <cellStyle name="표준 4 6 2 4" xfId="0"/>
    <cellStyle name="표준 4 6 2 4 2" xfId="0"/>
    <cellStyle name="표준 4 6 2 4 2 2" xfId="0"/>
    <cellStyle name="표준 4 6 2 4 2 2 2" xfId="0"/>
    <cellStyle name="표준 4 6 2 4 2 2 3" xfId="0"/>
    <cellStyle name="표준 4 6 2 4 2 3" xfId="0"/>
    <cellStyle name="표준 4 6 2 4 2 3 2" xfId="0"/>
    <cellStyle name="표준 4 6 2 4 2 4" xfId="0"/>
    <cellStyle name="표준 4 6 2 4 2 5" xfId="0"/>
    <cellStyle name="표준 4 6 2 4 3" xfId="0"/>
    <cellStyle name="표준 4 6 2 4 3 2" xfId="0"/>
    <cellStyle name="표준 4 6 2 4 3 3" xfId="0"/>
    <cellStyle name="표준 4 6 2 4 4" xfId="0"/>
    <cellStyle name="표준 4 6 2 4 4 2" xfId="0"/>
    <cellStyle name="표준 4 6 2 4 5" xfId="0"/>
    <cellStyle name="표준 4 6 2 4 6" xfId="0"/>
    <cellStyle name="표준 4 6 2 4 7" xfId="0"/>
    <cellStyle name="표준 4 6 2 5" xfId="0"/>
    <cellStyle name="표준 4 6 2 5 2" xfId="0"/>
    <cellStyle name="표준 4 6 2 5 2 2" xfId="0"/>
    <cellStyle name="표준 4 6 2 5 2 3" xfId="0"/>
    <cellStyle name="표준 4 6 2 5 3" xfId="0"/>
    <cellStyle name="표준 4 6 2 5 3 2" xfId="0"/>
    <cellStyle name="표준 4 6 2 5 4" xfId="0"/>
    <cellStyle name="표준 4 6 2 5 5" xfId="0"/>
    <cellStyle name="표준 4 6 2 5 6" xfId="0"/>
    <cellStyle name="표준 4 6 2 6" xfId="0"/>
    <cellStyle name="표준 4 6 2 6 2" xfId="0"/>
    <cellStyle name="표준 4 6 2 6 3" xfId="0"/>
    <cellStyle name="표준 4 6 2 6 4" xfId="0"/>
    <cellStyle name="표준 4 6 2 6 5" xfId="0"/>
    <cellStyle name="표준 4 6 2 7" xfId="0"/>
    <cellStyle name="표준 4 6 2 7 2" xfId="0"/>
    <cellStyle name="표준 4 6 2 7 3" xfId="0"/>
    <cellStyle name="표준 4 6 2 8" xfId="0"/>
    <cellStyle name="표준 4 6 2 9" xfId="0"/>
    <cellStyle name="표준 4 6 3" xfId="0"/>
    <cellStyle name="표준 4 6 3 10" xfId="0"/>
    <cellStyle name="표준 4 6 3 2" xfId="0"/>
    <cellStyle name="표준 4 6 3 2 2" xfId="0"/>
    <cellStyle name="표준 4 6 3 2 2 2" xfId="0"/>
    <cellStyle name="표준 4 6 3 2 2 2 2" xfId="0"/>
    <cellStyle name="표준 4 6 3 2 2 2 2 2" xfId="0"/>
    <cellStyle name="표준 4 6 3 2 2 2 2 3" xfId="0"/>
    <cellStyle name="표준 4 6 3 2 2 2 3" xfId="0"/>
    <cellStyle name="표준 4 6 3 2 2 2 3 2" xfId="0"/>
    <cellStyle name="표준 4 6 3 2 2 2 4" xfId="0"/>
    <cellStyle name="표준 4 6 3 2 2 2 5" xfId="0"/>
    <cellStyle name="표준 4 6 3 2 2 3" xfId="0"/>
    <cellStyle name="표준 4 6 3 2 2 3 2" xfId="0"/>
    <cellStyle name="표준 4 6 3 2 2 3 3" xfId="0"/>
    <cellStyle name="표준 4 6 3 2 2 4" xfId="0"/>
    <cellStyle name="표준 4 6 3 2 2 4 2" xfId="0"/>
    <cellStyle name="표준 4 6 3 2 2 5" xfId="0"/>
    <cellStyle name="표준 4 6 3 2 2 6" xfId="0"/>
    <cellStyle name="표준 4 6 3 2 3" xfId="0"/>
    <cellStyle name="표준 4 6 3 2 3 2" xfId="0"/>
    <cellStyle name="표준 4 6 3 2 3 2 2" xfId="0"/>
    <cellStyle name="표준 4 6 3 2 3 2 3" xfId="0"/>
    <cellStyle name="표준 4 6 3 2 3 3" xfId="0"/>
    <cellStyle name="표준 4 6 3 2 3 3 2" xfId="0"/>
    <cellStyle name="표준 4 6 3 2 3 4" xfId="0"/>
    <cellStyle name="표준 4 6 3 2 3 5" xfId="0"/>
    <cellStyle name="표준 4 6 3 2 4" xfId="0"/>
    <cellStyle name="표준 4 6 3 2 4 2" xfId="0"/>
    <cellStyle name="표준 4 6 3 2 4 3" xfId="0"/>
    <cellStyle name="표준 4 6 3 2 5" xfId="0"/>
    <cellStyle name="표준 4 6 3 2 5 2" xfId="0"/>
    <cellStyle name="표준 4 6 3 2 6" xfId="0"/>
    <cellStyle name="표준 4 6 3 2 7" xfId="0"/>
    <cellStyle name="표준 4 6 3 2 8" xfId="0"/>
    <cellStyle name="표준 4 6 3 3" xfId="0"/>
    <cellStyle name="표준 4 6 3 3 2" xfId="0"/>
    <cellStyle name="표준 4 6 3 3 2 2" xfId="0"/>
    <cellStyle name="표준 4 6 3 3 2 2 2" xfId="0"/>
    <cellStyle name="표준 4 6 3 3 2 2 3" xfId="0"/>
    <cellStyle name="표준 4 6 3 3 2 3" xfId="0"/>
    <cellStyle name="표준 4 6 3 3 2 3 2" xfId="0"/>
    <cellStyle name="표준 4 6 3 3 2 4" xfId="0"/>
    <cellStyle name="표준 4 6 3 3 2 5" xfId="0"/>
    <cellStyle name="표준 4 6 3 3 3" xfId="0"/>
    <cellStyle name="표준 4 6 3 3 3 2" xfId="0"/>
    <cellStyle name="표준 4 6 3 3 3 3" xfId="0"/>
    <cellStyle name="표준 4 6 3 3 4" xfId="0"/>
    <cellStyle name="표준 4 6 3 3 4 2" xfId="0"/>
    <cellStyle name="표준 4 6 3 3 5" xfId="0"/>
    <cellStyle name="표준 4 6 3 3 6" xfId="0"/>
    <cellStyle name="표준 4 6 3 3 7" xfId="0"/>
    <cellStyle name="표준 4 6 3 4" xfId="0"/>
    <cellStyle name="표준 4 6 3 4 2" xfId="0"/>
    <cellStyle name="표준 4 6 3 4 2 2" xfId="0"/>
    <cellStyle name="표준 4 6 3 4 2 3" xfId="0"/>
    <cellStyle name="표준 4 6 3 4 3" xfId="0"/>
    <cellStyle name="표준 4 6 3 4 3 2" xfId="0"/>
    <cellStyle name="표준 4 6 3 4 4" xfId="0"/>
    <cellStyle name="표준 4 6 3 4 5" xfId="0"/>
    <cellStyle name="표준 4 6 3 4 6" xfId="0"/>
    <cellStyle name="표준 4 6 3 5" xfId="0"/>
    <cellStyle name="표준 4 6 3 5 2" xfId="0"/>
    <cellStyle name="표준 4 6 3 5 3" xfId="0"/>
    <cellStyle name="표준 4 6 3 5 4" xfId="0"/>
    <cellStyle name="표준 4 6 3 5 5" xfId="0"/>
    <cellStyle name="표준 4 6 3 6" xfId="0"/>
    <cellStyle name="표준 4 6 3 6 2" xfId="0"/>
    <cellStyle name="표준 4 6 3 6 3" xfId="0"/>
    <cellStyle name="표준 4 6 3 6 4" xfId="0"/>
    <cellStyle name="표준 4 6 3 7" xfId="0"/>
    <cellStyle name="표준 4 6 3 8" xfId="0"/>
    <cellStyle name="표준 4 6 3 9" xfId="0"/>
    <cellStyle name="표준 4 6 4" xfId="0"/>
    <cellStyle name="표준 4 6 4 2" xfId="0"/>
    <cellStyle name="표준 4 6 4 2 2" xfId="0"/>
    <cellStyle name="표준 4 6 4 2 2 2" xfId="0"/>
    <cellStyle name="표준 4 6 4 2 2 2 2" xfId="0"/>
    <cellStyle name="표준 4 6 4 2 2 2 3" xfId="0"/>
    <cellStyle name="표준 4 6 4 2 2 3" xfId="0"/>
    <cellStyle name="표준 4 6 4 2 2 3 2" xfId="0"/>
    <cellStyle name="표준 4 6 4 2 2 4" xfId="0"/>
    <cellStyle name="표준 4 6 4 2 2 5" xfId="0"/>
    <cellStyle name="표준 4 6 4 2 3" xfId="0"/>
    <cellStyle name="표준 4 6 4 2 3 2" xfId="0"/>
    <cellStyle name="표준 4 6 4 2 3 3" xfId="0"/>
    <cellStyle name="표준 4 6 4 2 4" xfId="0"/>
    <cellStyle name="표준 4 6 4 2 4 2" xfId="0"/>
    <cellStyle name="표준 4 6 4 2 5" xfId="0"/>
    <cellStyle name="표준 4 6 4 2 6" xfId="0"/>
    <cellStyle name="표준 4 6 4 2 7" xfId="0"/>
    <cellStyle name="표준 4 6 4 3" xfId="0"/>
    <cellStyle name="표준 4 6 4 3 2" xfId="0"/>
    <cellStyle name="표준 4 6 4 3 2 2" xfId="0"/>
    <cellStyle name="표준 4 6 4 3 2 3" xfId="0"/>
    <cellStyle name="표준 4 6 4 3 3" xfId="0"/>
    <cellStyle name="표준 4 6 4 3 3 2" xfId="0"/>
    <cellStyle name="표준 4 6 4 3 4" xfId="0"/>
    <cellStyle name="표준 4 6 4 3 5" xfId="0"/>
    <cellStyle name="표준 4 6 4 3 6" xfId="0"/>
    <cellStyle name="표준 4 6 4 4" xfId="0"/>
    <cellStyle name="표준 4 6 4 4 2" xfId="0"/>
    <cellStyle name="표준 4 6 4 4 3" xfId="0"/>
    <cellStyle name="표준 4 6 4 4 4" xfId="0"/>
    <cellStyle name="표준 4 6 4 5" xfId="0"/>
    <cellStyle name="표준 4 6 4 5 2" xfId="0"/>
    <cellStyle name="표준 4 6 4 5 3" xfId="0"/>
    <cellStyle name="표준 4 6 4 6" xfId="0"/>
    <cellStyle name="표준 4 6 4 6 2" xfId="0"/>
    <cellStyle name="표준 4 6 4 7" xfId="0"/>
    <cellStyle name="표준 4 6 4 8" xfId="0"/>
    <cellStyle name="표준 4 6 5" xfId="0"/>
    <cellStyle name="표준 4 6 5 2" xfId="0"/>
    <cellStyle name="표준 4 6 5 2 2" xfId="0"/>
    <cellStyle name="표준 4 6 5 2 2 2" xfId="0"/>
    <cellStyle name="표준 4 6 5 2 2 3" xfId="0"/>
    <cellStyle name="표준 4 6 5 2 3" xfId="0"/>
    <cellStyle name="표준 4 6 5 2 3 2" xfId="0"/>
    <cellStyle name="표준 4 6 5 2 4" xfId="0"/>
    <cellStyle name="표준 4 6 5 2 5" xfId="0"/>
    <cellStyle name="표준 4 6 5 2 6" xfId="0"/>
    <cellStyle name="표준 4 6 5 3" xfId="0"/>
    <cellStyle name="표준 4 6 5 3 2" xfId="0"/>
    <cellStyle name="표준 4 6 5 3 3" xfId="0"/>
    <cellStyle name="표준 4 6 5 3 4" xfId="0"/>
    <cellStyle name="표준 4 6 5 4" xfId="0"/>
    <cellStyle name="표준 4 6 5 4 2" xfId="0"/>
    <cellStyle name="표준 4 6 5 4 3" xfId="0"/>
    <cellStyle name="표준 4 6 5 5" xfId="0"/>
    <cellStyle name="표준 4 6 5 5 2" xfId="0"/>
    <cellStyle name="표준 4 6 5 6" xfId="0"/>
    <cellStyle name="표준 4 6 5 6 2" xfId="0"/>
    <cellStyle name="표준 4 6 5 7" xfId="0"/>
    <cellStyle name="표준 4 6 6" xfId="0"/>
    <cellStyle name="표준 4 6 6 2" xfId="0"/>
    <cellStyle name="표준 4 6 6 2 2" xfId="0"/>
    <cellStyle name="표준 4 6 6 2 3" xfId="0"/>
    <cellStyle name="표준 4 6 6 3" xfId="0"/>
    <cellStyle name="표준 4 6 6 3 2" xfId="0"/>
    <cellStyle name="표준 4 6 6 4" xfId="0"/>
    <cellStyle name="표준 4 6 6 5" xfId="0"/>
    <cellStyle name="표준 4 6 6 6" xfId="0"/>
    <cellStyle name="표준 4 6 7" xfId="0"/>
    <cellStyle name="표준 4 6 7 2" xfId="0"/>
    <cellStyle name="표준 4 6 7 3" xfId="0"/>
    <cellStyle name="표준 4 6 7 4" xfId="0"/>
    <cellStyle name="표준 4 6 7 5" xfId="0"/>
    <cellStyle name="표준 4 6 8" xfId="0"/>
    <cellStyle name="표준 4 6 8 2" xfId="0"/>
    <cellStyle name="표준 4 6 8 3" xfId="0"/>
    <cellStyle name="표준 4 6 8 4" xfId="0"/>
    <cellStyle name="표준 4 6 9" xfId="0"/>
    <cellStyle name="표준 4 6 9 2" xfId="0"/>
    <cellStyle name="표준 4 6_Sheet2" xfId="0"/>
    <cellStyle name="표준 4 7" xfId="0"/>
    <cellStyle name="표준 4 7 10" xfId="0"/>
    <cellStyle name="표준 4 7 10 2" xfId="0"/>
    <cellStyle name="표준 4 7 11" xfId="0"/>
    <cellStyle name="표준 4 7 12" xfId="0"/>
    <cellStyle name="표준 4 7 2" xfId="0"/>
    <cellStyle name="표준 4 7 2 10" xfId="0"/>
    <cellStyle name="표준 4 7 2 11" xfId="0"/>
    <cellStyle name="표준 4 7 2 2" xfId="0"/>
    <cellStyle name="표준 4 7 2 2 2" xfId="0"/>
    <cellStyle name="표준 4 7 2 2 2 2" xfId="0"/>
    <cellStyle name="표준 4 7 2 2 2 2 2" xfId="0"/>
    <cellStyle name="표준 4 7 2 2 2 2 2 2" xfId="0"/>
    <cellStyle name="표준 4 7 2 2 2 2 2 3" xfId="0"/>
    <cellStyle name="표준 4 7 2 2 2 2 3" xfId="0"/>
    <cellStyle name="표준 4 7 2 2 2 2 3 2" xfId="0"/>
    <cellStyle name="표준 4 7 2 2 2 2 4" xfId="0"/>
    <cellStyle name="표준 4 7 2 2 2 2 5" xfId="0"/>
    <cellStyle name="표준 4 7 2 2 2 3" xfId="0"/>
    <cellStyle name="표준 4 7 2 2 2 3 2" xfId="0"/>
    <cellStyle name="표준 4 7 2 2 2 3 3" xfId="0"/>
    <cellStyle name="표준 4 7 2 2 2 4" xfId="0"/>
    <cellStyle name="표준 4 7 2 2 2 4 2" xfId="0"/>
    <cellStyle name="표준 4 7 2 2 2 5" xfId="0"/>
    <cellStyle name="표준 4 7 2 2 2 6" xfId="0"/>
    <cellStyle name="표준 4 7 2 2 3" xfId="0"/>
    <cellStyle name="표준 4 7 2 2 3 2" xfId="0"/>
    <cellStyle name="표준 4 7 2 2 3 2 2" xfId="0"/>
    <cellStyle name="표준 4 7 2 2 3 2 3" xfId="0"/>
    <cellStyle name="표준 4 7 2 2 3 3" xfId="0"/>
    <cellStyle name="표준 4 7 2 2 3 3 2" xfId="0"/>
    <cellStyle name="표준 4 7 2 2 3 4" xfId="0"/>
    <cellStyle name="표준 4 7 2 2 3 5" xfId="0"/>
    <cellStyle name="표준 4 7 2 2 4" xfId="0"/>
    <cellStyle name="표준 4 7 2 2 4 2" xfId="0"/>
    <cellStyle name="표준 4 7 2 2 4 3" xfId="0"/>
    <cellStyle name="표준 4 7 2 2 5" xfId="0"/>
    <cellStyle name="표준 4 7 2 2 5 2" xfId="0"/>
    <cellStyle name="표준 4 7 2 2 6" xfId="0"/>
    <cellStyle name="표준 4 7 2 2 7" xfId="0"/>
    <cellStyle name="표준 4 7 2 2 8" xfId="0"/>
    <cellStyle name="표준 4 7 2 3" xfId="0"/>
    <cellStyle name="표준 4 7 2 3 2" xfId="0"/>
    <cellStyle name="표준 4 7 2 3 2 2" xfId="0"/>
    <cellStyle name="표준 4 7 2 3 2 2 2" xfId="0"/>
    <cellStyle name="표준 4 7 2 3 2 2 3" xfId="0"/>
    <cellStyle name="표준 4 7 2 3 2 3" xfId="0"/>
    <cellStyle name="표준 4 7 2 3 2 3 2" xfId="0"/>
    <cellStyle name="표준 4 7 2 3 2 4" xfId="0"/>
    <cellStyle name="표준 4 7 2 3 2 5" xfId="0"/>
    <cellStyle name="표준 4 7 2 3 3" xfId="0"/>
    <cellStyle name="표준 4 7 2 3 3 2" xfId="0"/>
    <cellStyle name="표준 4 7 2 3 3 3" xfId="0"/>
    <cellStyle name="표준 4 7 2 3 4" xfId="0"/>
    <cellStyle name="표준 4 7 2 3 4 2" xfId="0"/>
    <cellStyle name="표준 4 7 2 3 5" xfId="0"/>
    <cellStyle name="표준 4 7 2 3 6" xfId="0"/>
    <cellStyle name="표준 4 7 2 3 7" xfId="0"/>
    <cellStyle name="표준 4 7 2 4" xfId="0"/>
    <cellStyle name="표준 4 7 2 4 2" xfId="0"/>
    <cellStyle name="표준 4 7 2 4 2 2" xfId="0"/>
    <cellStyle name="표준 4 7 2 4 2 3" xfId="0"/>
    <cellStyle name="표준 4 7 2 4 3" xfId="0"/>
    <cellStyle name="표준 4 7 2 4 3 2" xfId="0"/>
    <cellStyle name="표준 4 7 2 4 4" xfId="0"/>
    <cellStyle name="표준 4 7 2 4 5" xfId="0"/>
    <cellStyle name="표준 4 7 2 4 6" xfId="0"/>
    <cellStyle name="표준 4 7 2 5" xfId="0"/>
    <cellStyle name="표준 4 7 2 5 2" xfId="0"/>
    <cellStyle name="표준 4 7 2 5 3" xfId="0"/>
    <cellStyle name="표준 4 7 2 5 4" xfId="0"/>
    <cellStyle name="표준 4 7 2 5 5" xfId="0"/>
    <cellStyle name="표준 4 7 2 6" xfId="0"/>
    <cellStyle name="표준 4 7 2 6 2" xfId="0"/>
    <cellStyle name="표준 4 7 2 6 3" xfId="0"/>
    <cellStyle name="표준 4 7 2 6 4" xfId="0"/>
    <cellStyle name="표준 4 7 2 7" xfId="0"/>
    <cellStyle name="표준 4 7 2 8" xfId="0"/>
    <cellStyle name="표준 4 7 2 9" xfId="0"/>
    <cellStyle name="표준 4 7 3" xfId="0"/>
    <cellStyle name="표준 4 7 3 2" xfId="0"/>
    <cellStyle name="표준 4 7 3 2 2" xfId="0"/>
    <cellStyle name="표준 4 7 3 2 2 2" xfId="0"/>
    <cellStyle name="표준 4 7 3 2 2 2 2" xfId="0"/>
    <cellStyle name="표준 4 7 3 2 2 2 3" xfId="0"/>
    <cellStyle name="표준 4 7 3 2 2 3" xfId="0"/>
    <cellStyle name="표준 4 7 3 2 2 3 2" xfId="0"/>
    <cellStyle name="표준 4 7 3 2 2 4" xfId="0"/>
    <cellStyle name="표준 4 7 3 2 2 5" xfId="0"/>
    <cellStyle name="표준 4 7 3 2 3" xfId="0"/>
    <cellStyle name="표준 4 7 3 2 3 2" xfId="0"/>
    <cellStyle name="표준 4 7 3 2 3 3" xfId="0"/>
    <cellStyle name="표준 4 7 3 2 4" xfId="0"/>
    <cellStyle name="표준 4 7 3 2 4 2" xfId="0"/>
    <cellStyle name="표준 4 7 3 2 5" xfId="0"/>
    <cellStyle name="표준 4 7 3 2 6" xfId="0"/>
    <cellStyle name="표준 4 7 3 2 7" xfId="0"/>
    <cellStyle name="표준 4 7 3 3" xfId="0"/>
    <cellStyle name="표준 4 7 3 3 2" xfId="0"/>
    <cellStyle name="표준 4 7 3 3 2 2" xfId="0"/>
    <cellStyle name="표준 4 7 3 3 2 3" xfId="0"/>
    <cellStyle name="표준 4 7 3 3 3" xfId="0"/>
    <cellStyle name="표준 4 7 3 3 3 2" xfId="0"/>
    <cellStyle name="표준 4 7 3 3 4" xfId="0"/>
    <cellStyle name="표준 4 7 3 3 5" xfId="0"/>
    <cellStyle name="표준 4 7 3 3 6" xfId="0"/>
    <cellStyle name="표준 4 7 3 4" xfId="0"/>
    <cellStyle name="표준 4 7 3 4 2" xfId="0"/>
    <cellStyle name="표준 4 7 3 4 3" xfId="0"/>
    <cellStyle name="표준 4 7 3 4 4" xfId="0"/>
    <cellStyle name="표준 4 7 3 5" xfId="0"/>
    <cellStyle name="표준 4 7 3 5 2" xfId="0"/>
    <cellStyle name="표준 4 7 3 5 3" xfId="0"/>
    <cellStyle name="표준 4 7 3 6" xfId="0"/>
    <cellStyle name="표준 4 7 3 6 2" xfId="0"/>
    <cellStyle name="표준 4 7 3 7" xfId="0"/>
    <cellStyle name="표준 4 7 3 8" xfId="0"/>
    <cellStyle name="표준 4 7 4" xfId="0"/>
    <cellStyle name="표준 4 7 4 2" xfId="0"/>
    <cellStyle name="표준 4 7 4 2 2" xfId="0"/>
    <cellStyle name="표준 4 7 4 2 2 2" xfId="0"/>
    <cellStyle name="표준 4 7 4 2 2 3" xfId="0"/>
    <cellStyle name="표준 4 7 4 2 3" xfId="0"/>
    <cellStyle name="표준 4 7 4 2 3 2" xfId="0"/>
    <cellStyle name="표준 4 7 4 2 4" xfId="0"/>
    <cellStyle name="표준 4 7 4 2 5" xfId="0"/>
    <cellStyle name="표준 4 7 4 2 6" xfId="0"/>
    <cellStyle name="표준 4 7 4 3" xfId="0"/>
    <cellStyle name="표준 4 7 4 3 2" xfId="0"/>
    <cellStyle name="표준 4 7 4 3 3" xfId="0"/>
    <cellStyle name="표준 4 7 4 3 4" xfId="0"/>
    <cellStyle name="표준 4 7 4 4" xfId="0"/>
    <cellStyle name="표준 4 7 4 4 2" xfId="0"/>
    <cellStyle name="표준 4 7 4 4 3" xfId="0"/>
    <cellStyle name="표준 4 7 4 5" xfId="0"/>
    <cellStyle name="표준 4 7 4 5 2" xfId="0"/>
    <cellStyle name="표준 4 7 4 6" xfId="0"/>
    <cellStyle name="표준 4 7 4 6 2" xfId="0"/>
    <cellStyle name="표준 4 7 4 7" xfId="0"/>
    <cellStyle name="표준 4 7 5" xfId="0"/>
    <cellStyle name="표준 4 7 5 2" xfId="0"/>
    <cellStyle name="표준 4 7 5 2 2" xfId="0"/>
    <cellStyle name="표준 4 7 5 2 3" xfId="0"/>
    <cellStyle name="표준 4 7 5 2 4" xfId="0"/>
    <cellStyle name="표준 4 7 5 3" xfId="0"/>
    <cellStyle name="표준 4 7 5 3 2" xfId="0"/>
    <cellStyle name="표준 4 7 5 3 3" xfId="0"/>
    <cellStyle name="표준 4 7 5 4" xfId="0"/>
    <cellStyle name="표준 4 7 5 4 2" xfId="0"/>
    <cellStyle name="표준 4 7 5 5" xfId="0"/>
    <cellStyle name="표준 4 7 5 5 2" xfId="0"/>
    <cellStyle name="표준 4 7 5 6" xfId="0"/>
    <cellStyle name="표준 4 7 5 7" xfId="0"/>
    <cellStyle name="표준 4 7 6" xfId="0"/>
    <cellStyle name="표준 4 7 6 2" xfId="0"/>
    <cellStyle name="표준 4 7 6 3" xfId="0"/>
    <cellStyle name="표준 4 7 6 4" xfId="0"/>
    <cellStyle name="표준 4 7 6 5" xfId="0"/>
    <cellStyle name="표준 4 7 7" xfId="0"/>
    <cellStyle name="표준 4 7 7 2" xfId="0"/>
    <cellStyle name="표준 4 7 7 3" xfId="0"/>
    <cellStyle name="표준 4 7 7 4" xfId="0"/>
    <cellStyle name="표준 4 7 8" xfId="0"/>
    <cellStyle name="표준 4 7 8 2" xfId="0"/>
    <cellStyle name="표준 4 7 9" xfId="0"/>
    <cellStyle name="표준 4 7 9 2" xfId="0"/>
    <cellStyle name="표준 4 7_Sheet2" xfId="0"/>
    <cellStyle name="표준 4 8" xfId="0"/>
    <cellStyle name="표준 4 8 10" xfId="0"/>
    <cellStyle name="표준 4 8 10 2" xfId="0"/>
    <cellStyle name="표준 4 8 11" xfId="0"/>
    <cellStyle name="표준 4 8 12" xfId="0"/>
    <cellStyle name="표준 4 8 2" xfId="0"/>
    <cellStyle name="표준 4 8 2 10" xfId="0"/>
    <cellStyle name="표준 4 8 2 11" xfId="0"/>
    <cellStyle name="표준 4 8 2 2" xfId="0"/>
    <cellStyle name="표준 4 8 2 2 2" xfId="0"/>
    <cellStyle name="표준 4 8 2 2 2 2" xfId="0"/>
    <cellStyle name="표준 4 8 2 2 2 2 2" xfId="0"/>
    <cellStyle name="표준 4 8 2 2 2 2 2 2" xfId="0"/>
    <cellStyle name="표준 4 8 2 2 2 2 2 3" xfId="0"/>
    <cellStyle name="표준 4 8 2 2 2 2 3" xfId="0"/>
    <cellStyle name="표준 4 8 2 2 2 2 3 2" xfId="0"/>
    <cellStyle name="표준 4 8 2 2 2 2 4" xfId="0"/>
    <cellStyle name="표준 4 8 2 2 2 2 5" xfId="0"/>
    <cellStyle name="표준 4 8 2 2 2 3" xfId="0"/>
    <cellStyle name="표준 4 8 2 2 2 3 2" xfId="0"/>
    <cellStyle name="표준 4 8 2 2 2 3 3" xfId="0"/>
    <cellStyle name="표준 4 8 2 2 2 4" xfId="0"/>
    <cellStyle name="표준 4 8 2 2 2 4 2" xfId="0"/>
    <cellStyle name="표준 4 8 2 2 2 5" xfId="0"/>
    <cellStyle name="표준 4 8 2 2 2 6" xfId="0"/>
    <cellStyle name="표준 4 8 2 2 3" xfId="0"/>
    <cellStyle name="표준 4 8 2 2 3 2" xfId="0"/>
    <cellStyle name="표준 4 8 2 2 3 2 2" xfId="0"/>
    <cellStyle name="표준 4 8 2 2 3 2 3" xfId="0"/>
    <cellStyle name="표준 4 8 2 2 3 3" xfId="0"/>
    <cellStyle name="표준 4 8 2 2 3 3 2" xfId="0"/>
    <cellStyle name="표준 4 8 2 2 3 4" xfId="0"/>
    <cellStyle name="표준 4 8 2 2 3 5" xfId="0"/>
    <cellStyle name="표준 4 8 2 2 4" xfId="0"/>
    <cellStyle name="표준 4 8 2 2 4 2" xfId="0"/>
    <cellStyle name="표준 4 8 2 2 4 3" xfId="0"/>
    <cellStyle name="표준 4 8 2 2 5" xfId="0"/>
    <cellStyle name="표준 4 8 2 2 5 2" xfId="0"/>
    <cellStyle name="표준 4 8 2 2 6" xfId="0"/>
    <cellStyle name="표준 4 8 2 2 7" xfId="0"/>
    <cellStyle name="표준 4 8 2 2 8" xfId="0"/>
    <cellStyle name="표준 4 8 2 3" xfId="0"/>
    <cellStyle name="표준 4 8 2 3 2" xfId="0"/>
    <cellStyle name="표준 4 8 2 3 2 2" xfId="0"/>
    <cellStyle name="표준 4 8 2 3 2 2 2" xfId="0"/>
    <cellStyle name="표준 4 8 2 3 2 2 3" xfId="0"/>
    <cellStyle name="표준 4 8 2 3 2 3" xfId="0"/>
    <cellStyle name="표준 4 8 2 3 2 3 2" xfId="0"/>
    <cellStyle name="표준 4 8 2 3 2 4" xfId="0"/>
    <cellStyle name="표준 4 8 2 3 2 5" xfId="0"/>
    <cellStyle name="표준 4 8 2 3 3" xfId="0"/>
    <cellStyle name="표준 4 8 2 3 3 2" xfId="0"/>
    <cellStyle name="표준 4 8 2 3 3 3" xfId="0"/>
    <cellStyle name="표준 4 8 2 3 4" xfId="0"/>
    <cellStyle name="표준 4 8 2 3 4 2" xfId="0"/>
    <cellStyle name="표준 4 8 2 3 5" xfId="0"/>
    <cellStyle name="표준 4 8 2 3 6" xfId="0"/>
    <cellStyle name="표준 4 8 2 3 7" xfId="0"/>
    <cellStyle name="표준 4 8 2 4" xfId="0"/>
    <cellStyle name="표준 4 8 2 4 2" xfId="0"/>
    <cellStyle name="표준 4 8 2 4 2 2" xfId="0"/>
    <cellStyle name="표준 4 8 2 4 2 3" xfId="0"/>
    <cellStyle name="표준 4 8 2 4 3" xfId="0"/>
    <cellStyle name="표준 4 8 2 4 3 2" xfId="0"/>
    <cellStyle name="표준 4 8 2 4 4" xfId="0"/>
    <cellStyle name="표준 4 8 2 4 5" xfId="0"/>
    <cellStyle name="표준 4 8 2 4 6" xfId="0"/>
    <cellStyle name="표준 4 8 2 5" xfId="0"/>
    <cellStyle name="표준 4 8 2 5 2" xfId="0"/>
    <cellStyle name="표준 4 8 2 5 3" xfId="0"/>
    <cellStyle name="표준 4 8 2 5 4" xfId="0"/>
    <cellStyle name="표준 4 8 2 5 5" xfId="0"/>
    <cellStyle name="표준 4 8 2 6" xfId="0"/>
    <cellStyle name="표준 4 8 2 6 2" xfId="0"/>
    <cellStyle name="표준 4 8 2 6 3" xfId="0"/>
    <cellStyle name="표준 4 8 2 6 4" xfId="0"/>
    <cellStyle name="표준 4 8 2 7" xfId="0"/>
    <cellStyle name="표준 4 8 2 8" xfId="0"/>
    <cellStyle name="표준 4 8 2 9" xfId="0"/>
    <cellStyle name="표준 4 8 3" xfId="0"/>
    <cellStyle name="표준 4 8 3 2" xfId="0"/>
    <cellStyle name="표준 4 8 3 2 2" xfId="0"/>
    <cellStyle name="표준 4 8 3 2 2 2" xfId="0"/>
    <cellStyle name="표준 4 8 3 2 2 2 2" xfId="0"/>
    <cellStyle name="표준 4 8 3 2 2 2 3" xfId="0"/>
    <cellStyle name="표준 4 8 3 2 2 3" xfId="0"/>
    <cellStyle name="표준 4 8 3 2 2 3 2" xfId="0"/>
    <cellStyle name="표준 4 8 3 2 2 4" xfId="0"/>
    <cellStyle name="표준 4 8 3 2 2 5" xfId="0"/>
    <cellStyle name="표준 4 8 3 2 3" xfId="0"/>
    <cellStyle name="표준 4 8 3 2 3 2" xfId="0"/>
    <cellStyle name="표준 4 8 3 2 3 3" xfId="0"/>
    <cellStyle name="표준 4 8 3 2 4" xfId="0"/>
    <cellStyle name="표준 4 8 3 2 4 2" xfId="0"/>
    <cellStyle name="표준 4 8 3 2 5" xfId="0"/>
    <cellStyle name="표준 4 8 3 2 6" xfId="0"/>
    <cellStyle name="표준 4 8 3 2 7" xfId="0"/>
    <cellStyle name="표준 4 8 3 3" xfId="0"/>
    <cellStyle name="표준 4 8 3 3 2" xfId="0"/>
    <cellStyle name="표준 4 8 3 3 2 2" xfId="0"/>
    <cellStyle name="표준 4 8 3 3 2 3" xfId="0"/>
    <cellStyle name="표준 4 8 3 3 3" xfId="0"/>
    <cellStyle name="표준 4 8 3 3 3 2" xfId="0"/>
    <cellStyle name="표준 4 8 3 3 4" xfId="0"/>
    <cellStyle name="표준 4 8 3 3 5" xfId="0"/>
    <cellStyle name="표준 4 8 3 3 6" xfId="0"/>
    <cellStyle name="표준 4 8 3 4" xfId="0"/>
    <cellStyle name="표준 4 8 3 4 2" xfId="0"/>
    <cellStyle name="표준 4 8 3 4 3" xfId="0"/>
    <cellStyle name="표준 4 8 3 4 4" xfId="0"/>
    <cellStyle name="표준 4 8 3 5" xfId="0"/>
    <cellStyle name="표준 4 8 3 5 2" xfId="0"/>
    <cellStyle name="표준 4 8 3 5 3" xfId="0"/>
    <cellStyle name="표준 4 8 3 6" xfId="0"/>
    <cellStyle name="표준 4 8 3 6 2" xfId="0"/>
    <cellStyle name="표준 4 8 3 7" xfId="0"/>
    <cellStyle name="표준 4 8 3 8" xfId="0"/>
    <cellStyle name="표준 4 8 4" xfId="0"/>
    <cellStyle name="표준 4 8 4 2" xfId="0"/>
    <cellStyle name="표준 4 8 4 2 2" xfId="0"/>
    <cellStyle name="표준 4 8 4 2 2 2" xfId="0"/>
    <cellStyle name="표준 4 8 4 2 2 3" xfId="0"/>
    <cellStyle name="표준 4 8 4 2 3" xfId="0"/>
    <cellStyle name="표준 4 8 4 2 3 2" xfId="0"/>
    <cellStyle name="표준 4 8 4 2 4" xfId="0"/>
    <cellStyle name="표준 4 8 4 2 5" xfId="0"/>
    <cellStyle name="표준 4 8 4 2 6" xfId="0"/>
    <cellStyle name="표준 4 8 4 3" xfId="0"/>
    <cellStyle name="표준 4 8 4 3 2" xfId="0"/>
    <cellStyle name="표준 4 8 4 3 3" xfId="0"/>
    <cellStyle name="표준 4 8 4 3 4" xfId="0"/>
    <cellStyle name="표준 4 8 4 4" xfId="0"/>
    <cellStyle name="표준 4 8 4 4 2" xfId="0"/>
    <cellStyle name="표준 4 8 4 4 3" xfId="0"/>
    <cellStyle name="표준 4 8 4 5" xfId="0"/>
    <cellStyle name="표준 4 8 4 5 2" xfId="0"/>
    <cellStyle name="표준 4 8 4 6" xfId="0"/>
    <cellStyle name="표준 4 8 4 6 2" xfId="0"/>
    <cellStyle name="표준 4 8 4 7" xfId="0"/>
    <cellStyle name="표준 4 8 5" xfId="0"/>
    <cellStyle name="표준 4 8 5 2" xfId="0"/>
    <cellStyle name="표준 4 8 5 2 2" xfId="0"/>
    <cellStyle name="표준 4 8 5 2 3" xfId="0"/>
    <cellStyle name="표준 4 8 5 2 4" xfId="0"/>
    <cellStyle name="표준 4 8 5 3" xfId="0"/>
    <cellStyle name="표준 4 8 5 3 2" xfId="0"/>
    <cellStyle name="표준 4 8 5 3 3" xfId="0"/>
    <cellStyle name="표준 4 8 5 4" xfId="0"/>
    <cellStyle name="표준 4 8 5 4 2" xfId="0"/>
    <cellStyle name="표준 4 8 5 5" xfId="0"/>
    <cellStyle name="표준 4 8 5 5 2" xfId="0"/>
    <cellStyle name="표준 4 8 5 6" xfId="0"/>
    <cellStyle name="표준 4 8 5 7" xfId="0"/>
    <cellStyle name="표준 4 8 6" xfId="0"/>
    <cellStyle name="표준 4 8 6 2" xfId="0"/>
    <cellStyle name="표준 4 8 6 3" xfId="0"/>
    <cellStyle name="표준 4 8 6 4" xfId="0"/>
    <cellStyle name="표준 4 8 6 5" xfId="0"/>
    <cellStyle name="표준 4 8 7" xfId="0"/>
    <cellStyle name="표준 4 8 7 2" xfId="0"/>
    <cellStyle name="표준 4 8 7 3" xfId="0"/>
    <cellStyle name="표준 4 8 7 4" xfId="0"/>
    <cellStyle name="표준 4 8 8" xfId="0"/>
    <cellStyle name="표준 4 8 8 2" xfId="0"/>
    <cellStyle name="표준 4 8 9" xfId="0"/>
    <cellStyle name="표준 4 8 9 2" xfId="0"/>
    <cellStyle name="표준 4 8_Sheet2" xfId="0"/>
    <cellStyle name="표준 4 9" xfId="0"/>
    <cellStyle name="표준 4 9 10" xfId="0"/>
    <cellStyle name="표준 4 9 11" xfId="0"/>
    <cellStyle name="표준 4 9 2" xfId="0"/>
    <cellStyle name="표준 4 9 2 2" xfId="0"/>
    <cellStyle name="표준 4 9 2 2 2" xfId="0"/>
    <cellStyle name="표준 4 9 2 2 2 2" xfId="0"/>
    <cellStyle name="표준 4 9 2 2 2 2 2" xfId="0"/>
    <cellStyle name="표준 4 9 2 2 2 2 3" xfId="0"/>
    <cellStyle name="표준 4 9 2 2 2 3" xfId="0"/>
    <cellStyle name="표준 4 9 2 2 2 3 2" xfId="0"/>
    <cellStyle name="표준 4 9 2 2 2 4" xfId="0"/>
    <cellStyle name="표준 4 9 2 2 2 5" xfId="0"/>
    <cellStyle name="표준 4 9 2 2 3" xfId="0"/>
    <cellStyle name="표준 4 9 2 2 3 2" xfId="0"/>
    <cellStyle name="표준 4 9 2 2 3 3" xfId="0"/>
    <cellStyle name="표준 4 9 2 2 4" xfId="0"/>
    <cellStyle name="표준 4 9 2 2 4 2" xfId="0"/>
    <cellStyle name="표준 4 9 2 2 5" xfId="0"/>
    <cellStyle name="표준 4 9 2 2 6" xfId="0"/>
    <cellStyle name="표준 4 9 2 3" xfId="0"/>
    <cellStyle name="표준 4 9 2 3 2" xfId="0"/>
    <cellStyle name="표준 4 9 2 3 2 2" xfId="0"/>
    <cellStyle name="표준 4 9 2 3 2 3" xfId="0"/>
    <cellStyle name="표준 4 9 2 3 3" xfId="0"/>
    <cellStyle name="표준 4 9 2 3 3 2" xfId="0"/>
    <cellStyle name="표준 4 9 2 3 4" xfId="0"/>
    <cellStyle name="표준 4 9 2 3 5" xfId="0"/>
    <cellStyle name="표준 4 9 2 4" xfId="0"/>
    <cellStyle name="표준 4 9 2 4 2" xfId="0"/>
    <cellStyle name="표준 4 9 2 4 3" xfId="0"/>
    <cellStyle name="표준 4 9 2 5" xfId="0"/>
    <cellStyle name="표준 4 9 2 5 2" xfId="0"/>
    <cellStyle name="표준 4 9 2 6" xfId="0"/>
    <cellStyle name="표준 4 9 2 7" xfId="0"/>
    <cellStyle name="표준 4 9 2 8" xfId="0"/>
    <cellStyle name="표준 4 9 3" xfId="0"/>
    <cellStyle name="표준 4 9 3 2" xfId="0"/>
    <cellStyle name="표준 4 9 3 2 2" xfId="0"/>
    <cellStyle name="표준 4 9 3 2 2 2" xfId="0"/>
    <cellStyle name="표준 4 9 3 2 2 3" xfId="0"/>
    <cellStyle name="표준 4 9 3 2 3" xfId="0"/>
    <cellStyle name="표준 4 9 3 2 3 2" xfId="0"/>
    <cellStyle name="표준 4 9 3 2 4" xfId="0"/>
    <cellStyle name="표준 4 9 3 2 5" xfId="0"/>
    <cellStyle name="표준 4 9 3 3" xfId="0"/>
    <cellStyle name="표준 4 9 3 3 2" xfId="0"/>
    <cellStyle name="표준 4 9 3 3 3" xfId="0"/>
    <cellStyle name="표준 4 9 3 4" xfId="0"/>
    <cellStyle name="표준 4 9 3 4 2" xfId="0"/>
    <cellStyle name="표준 4 9 3 5" xfId="0"/>
    <cellStyle name="표준 4 9 3 6" xfId="0"/>
    <cellStyle name="표준 4 9 3 7" xfId="0"/>
    <cellStyle name="표준 4 9 4" xfId="0"/>
    <cellStyle name="표준 4 9 4 2" xfId="0"/>
    <cellStyle name="표준 4 9 4 2 2" xfId="0"/>
    <cellStyle name="표준 4 9 4 2 3" xfId="0"/>
    <cellStyle name="표준 4 9 4 3" xfId="0"/>
    <cellStyle name="표준 4 9 4 3 2" xfId="0"/>
    <cellStyle name="표준 4 9 4 4" xfId="0"/>
    <cellStyle name="표준 4 9 4 5" xfId="0"/>
    <cellStyle name="표준 4 9 4 6" xfId="0"/>
    <cellStyle name="표준 4 9 5" xfId="0"/>
    <cellStyle name="표준 4 9 5 2" xfId="0"/>
    <cellStyle name="표준 4 9 5 3" xfId="0"/>
    <cellStyle name="표준 4 9 5 4" xfId="0"/>
    <cellStyle name="표준 4 9 5 5" xfId="0"/>
    <cellStyle name="표준 4 9 6" xfId="0"/>
    <cellStyle name="표준 4 9 6 2" xfId="0"/>
    <cellStyle name="표준 4 9 6 3" xfId="0"/>
    <cellStyle name="표준 4 9 6 4" xfId="0"/>
    <cellStyle name="표준 4 9 7" xfId="0"/>
    <cellStyle name="표준 4 9 8" xfId="0"/>
    <cellStyle name="표준 4 9 9" xfId="0"/>
    <cellStyle name="표준 40" xfId="0"/>
    <cellStyle name="표준 40 10" xfId="0"/>
    <cellStyle name="표준 40 11" xfId="0"/>
    <cellStyle name="표준 40 12" xfId="0"/>
    <cellStyle name="표준 40 13" xfId="0"/>
    <cellStyle name="표준 40 14" xfId="0"/>
    <cellStyle name="표준 40 15" xfId="0"/>
    <cellStyle name="표준 40 16" xfId="0"/>
    <cellStyle name="표준 40 17" xfId="0"/>
    <cellStyle name="표준 40 18" xfId="0"/>
    <cellStyle name="표준 40 19" xfId="0"/>
    <cellStyle name="표준 40 2" xfId="0"/>
    <cellStyle name="표준 40 2 2" xfId="0"/>
    <cellStyle name="표준 40 2 2 2" xfId="0"/>
    <cellStyle name="표준 40 2 3" xfId="0"/>
    <cellStyle name="표준 40 2 4" xfId="0"/>
    <cellStyle name="표준 40 20" xfId="0"/>
    <cellStyle name="표준 40 21" xfId="0"/>
    <cellStyle name="표준 40 22" xfId="0"/>
    <cellStyle name="표준 40 23" xfId="0"/>
    <cellStyle name="표준 40 24" xfId="0"/>
    <cellStyle name="표준 40 25" xfId="0"/>
    <cellStyle name="표준 40 26" xfId="0"/>
    <cellStyle name="표준 40 27" xfId="0"/>
    <cellStyle name="표준 40 3" xfId="0"/>
    <cellStyle name="표준 40 3 2" xfId="0"/>
    <cellStyle name="표준 40 3 2 2" xfId="0"/>
    <cellStyle name="표준 40 3 3" xfId="0"/>
    <cellStyle name="표준 40 3 4" xfId="0"/>
    <cellStyle name="표준 40 4" xfId="0"/>
    <cellStyle name="표준 40 4 2" xfId="0"/>
    <cellStyle name="표준 40 4 3" xfId="0"/>
    <cellStyle name="표준 40 5" xfId="0"/>
    <cellStyle name="표준 40 5 2" xfId="0"/>
    <cellStyle name="표준 40 6" xfId="0"/>
    <cellStyle name="표준 40 7" xfId="0"/>
    <cellStyle name="표준 40 8" xfId="0"/>
    <cellStyle name="표준 40 9" xfId="0"/>
    <cellStyle name="표준 401" xfId="0"/>
    <cellStyle name="표준 41" xfId="0"/>
    <cellStyle name="표준 41 10" xfId="0"/>
    <cellStyle name="표준 41 11" xfId="0"/>
    <cellStyle name="표준 41 12" xfId="0"/>
    <cellStyle name="표준 41 13" xfId="0"/>
    <cellStyle name="표준 41 14" xfId="0"/>
    <cellStyle name="표준 41 15" xfId="0"/>
    <cellStyle name="표준 41 16" xfId="0"/>
    <cellStyle name="표준 41 17" xfId="0"/>
    <cellStyle name="표준 41 18" xfId="0"/>
    <cellStyle name="표준 41 19" xfId="0"/>
    <cellStyle name="표준 41 2" xfId="0"/>
    <cellStyle name="표준 41 2 2" xfId="0"/>
    <cellStyle name="표준 41 2 3" xfId="0"/>
    <cellStyle name="표준 41 20" xfId="0"/>
    <cellStyle name="표준 41 21" xfId="0"/>
    <cellStyle name="표준 41 22" xfId="0"/>
    <cellStyle name="표준 41 23" xfId="0"/>
    <cellStyle name="표준 41 24" xfId="0"/>
    <cellStyle name="표준 41 25" xfId="0"/>
    <cellStyle name="표준 41 26" xfId="0"/>
    <cellStyle name="표준 41 3" xfId="0"/>
    <cellStyle name="표준 41 3 2" xfId="0"/>
    <cellStyle name="표준 41 3 3" xfId="0"/>
    <cellStyle name="표준 41 3 4" xfId="0"/>
    <cellStyle name="표준 41 4" xfId="0"/>
    <cellStyle name="표준 41 4 2" xfId="0"/>
    <cellStyle name="표준 41 5" xfId="0"/>
    <cellStyle name="표준 41 5 2" xfId="0"/>
    <cellStyle name="표준 41 6" xfId="0"/>
    <cellStyle name="표준 41 7" xfId="0"/>
    <cellStyle name="표준 41 8" xfId="0"/>
    <cellStyle name="표준 41 9" xfId="0"/>
    <cellStyle name="표준 42" xfId="0"/>
    <cellStyle name="표준 42 10" xfId="0"/>
    <cellStyle name="표준 42 11" xfId="0"/>
    <cellStyle name="표준 42 12" xfId="0"/>
    <cellStyle name="표준 42 13" xfId="0"/>
    <cellStyle name="표준 42 14" xfId="0"/>
    <cellStyle name="표준 42 15" xfId="0"/>
    <cellStyle name="표준 42 16" xfId="0"/>
    <cellStyle name="표준 42 17" xfId="0"/>
    <cellStyle name="표준 42 18" xfId="0"/>
    <cellStyle name="표준 42 19" xfId="0"/>
    <cellStyle name="표준 42 2" xfId="0"/>
    <cellStyle name="표준 42 2 2" xfId="0"/>
    <cellStyle name="표준 42 2 3" xfId="0"/>
    <cellStyle name="표준 42 20" xfId="0"/>
    <cellStyle name="표준 42 21" xfId="0"/>
    <cellStyle name="표준 42 22" xfId="0"/>
    <cellStyle name="표준 42 23" xfId="0"/>
    <cellStyle name="표준 42 24" xfId="0"/>
    <cellStyle name="표준 42 25" xfId="0"/>
    <cellStyle name="표준 42 26" xfId="0"/>
    <cellStyle name="표준 42 27" xfId="0"/>
    <cellStyle name="표준 42 3" xfId="0"/>
    <cellStyle name="표준 42 3 2" xfId="0"/>
    <cellStyle name="표준 42 3 3" xfId="0"/>
    <cellStyle name="표준 42 3 4" xfId="0"/>
    <cellStyle name="표준 42 4" xfId="0"/>
    <cellStyle name="표준 42 4 2" xfId="0"/>
    <cellStyle name="표준 42 5" xfId="0"/>
    <cellStyle name="표준 42 5 2" xfId="0"/>
    <cellStyle name="표준 42 6" xfId="0"/>
    <cellStyle name="표준 42 7" xfId="0"/>
    <cellStyle name="표준 42 8" xfId="0"/>
    <cellStyle name="표준 42 9" xfId="0"/>
    <cellStyle name="표준 43" xfId="0"/>
    <cellStyle name="표준 43 10" xfId="0"/>
    <cellStyle name="표준 43 11" xfId="0"/>
    <cellStyle name="표준 43 12" xfId="0"/>
    <cellStyle name="표준 43 13" xfId="0"/>
    <cellStyle name="표준 43 14" xfId="0"/>
    <cellStyle name="표준 43 15" xfId="0"/>
    <cellStyle name="표준 43 16" xfId="0"/>
    <cellStyle name="표준 43 17" xfId="0"/>
    <cellStyle name="표준 43 18" xfId="0"/>
    <cellStyle name="표준 43 19" xfId="0"/>
    <cellStyle name="표준 43 2" xfId="0"/>
    <cellStyle name="표준 43 2 2" xfId="0"/>
    <cellStyle name="표준 43 2 3" xfId="0"/>
    <cellStyle name="표준 43 20" xfId="0"/>
    <cellStyle name="표준 43 21" xfId="0"/>
    <cellStyle name="표준 43 22" xfId="0"/>
    <cellStyle name="표준 43 23" xfId="0"/>
    <cellStyle name="표준 43 24" xfId="0"/>
    <cellStyle name="표준 43 25" xfId="0"/>
    <cellStyle name="표준 43 26" xfId="0"/>
    <cellStyle name="표준 43 27" xfId="0"/>
    <cellStyle name="표준 43 3" xfId="0"/>
    <cellStyle name="표준 43 3 2" xfId="0"/>
    <cellStyle name="표준 43 3 3" xfId="0"/>
    <cellStyle name="표준 43 3 4" xfId="0"/>
    <cellStyle name="표준 43 4" xfId="0"/>
    <cellStyle name="표준 43 4 2" xfId="0"/>
    <cellStyle name="표준 43 5" xfId="0"/>
    <cellStyle name="표준 43 5 2" xfId="0"/>
    <cellStyle name="표준 43 6" xfId="0"/>
    <cellStyle name="표준 43 7" xfId="0"/>
    <cellStyle name="표준 43 8" xfId="0"/>
    <cellStyle name="표준 43 9" xfId="0"/>
    <cellStyle name="표준 44" xfId="0"/>
    <cellStyle name="표준 44 10" xfId="0"/>
    <cellStyle name="표준 44 11" xfId="0"/>
    <cellStyle name="표준 44 12" xfId="0"/>
    <cellStyle name="표준 44 13" xfId="0"/>
    <cellStyle name="표준 44 14" xfId="0"/>
    <cellStyle name="표준 44 15" xfId="0"/>
    <cellStyle name="표준 44 16" xfId="0"/>
    <cellStyle name="표준 44 17" xfId="0"/>
    <cellStyle name="표준 44 18" xfId="0"/>
    <cellStyle name="표준 44 19" xfId="0"/>
    <cellStyle name="표준 44 2" xfId="0"/>
    <cellStyle name="표준 44 2 2" xfId="0"/>
    <cellStyle name="표준 44 2 3" xfId="0"/>
    <cellStyle name="표준 44 2 4" xfId="0"/>
    <cellStyle name="표준 44 20" xfId="0"/>
    <cellStyle name="표준 44 21" xfId="0"/>
    <cellStyle name="표준 44 22" xfId="0"/>
    <cellStyle name="표준 44 23" xfId="0"/>
    <cellStyle name="표준 44 24" xfId="0"/>
    <cellStyle name="표준 44 25" xfId="0"/>
    <cellStyle name="표준 44 26" xfId="0"/>
    <cellStyle name="표준 44 27" xfId="0"/>
    <cellStyle name="표준 44 28" xfId="0"/>
    <cellStyle name="표준 44 3" xfId="0"/>
    <cellStyle name="표준 44 3 2" xfId="0"/>
    <cellStyle name="표준 44 3 3" xfId="0"/>
    <cellStyle name="표준 44 3 4" xfId="0"/>
    <cellStyle name="표준 44 4" xfId="0"/>
    <cellStyle name="표준 44 4 2" xfId="0"/>
    <cellStyle name="표준 44 5" xfId="0"/>
    <cellStyle name="표준 44 5 2" xfId="0"/>
    <cellStyle name="표준 44 6" xfId="0"/>
    <cellStyle name="표준 44 7" xfId="0"/>
    <cellStyle name="표준 44 8" xfId="0"/>
    <cellStyle name="표준 44 9" xfId="0"/>
    <cellStyle name="표준 45" xfId="0"/>
    <cellStyle name="표준 45 10" xfId="0"/>
    <cellStyle name="표준 45 11" xfId="0"/>
    <cellStyle name="표준 45 12" xfId="0"/>
    <cellStyle name="표준 45 13" xfId="0"/>
    <cellStyle name="표준 45 14" xfId="0"/>
    <cellStyle name="표준 45 15" xfId="0"/>
    <cellStyle name="표준 45 16" xfId="0"/>
    <cellStyle name="표준 45 17" xfId="0"/>
    <cellStyle name="표준 45 18" xfId="0"/>
    <cellStyle name="표준 45 19" xfId="0"/>
    <cellStyle name="표준 45 2" xfId="0"/>
    <cellStyle name="표준 45 2 2" xfId="0"/>
    <cellStyle name="표준 45 2 3" xfId="0"/>
    <cellStyle name="표준 45 2 4" xfId="0"/>
    <cellStyle name="표준 45 20" xfId="0"/>
    <cellStyle name="표준 45 21" xfId="0"/>
    <cellStyle name="표준 45 22" xfId="0"/>
    <cellStyle name="표준 45 23" xfId="0"/>
    <cellStyle name="표준 45 24" xfId="0"/>
    <cellStyle name="표준 45 25" xfId="0"/>
    <cellStyle name="표준 45 26" xfId="0"/>
    <cellStyle name="표준 45 27" xfId="0"/>
    <cellStyle name="표준 45 3" xfId="0"/>
    <cellStyle name="표준 45 3 2" xfId="0"/>
    <cellStyle name="표준 45 3 3" xfId="0"/>
    <cellStyle name="표준 45 3 4" xfId="0"/>
    <cellStyle name="표준 45 4" xfId="0"/>
    <cellStyle name="표준 45 4 2" xfId="0"/>
    <cellStyle name="표준 45 4 3" xfId="0"/>
    <cellStyle name="표준 45 5" xfId="0"/>
    <cellStyle name="표준 45 5 2" xfId="0"/>
    <cellStyle name="표준 45 6" xfId="0"/>
    <cellStyle name="표준 45 7" xfId="0"/>
    <cellStyle name="표준 45 8" xfId="0"/>
    <cellStyle name="표준 45 9" xfId="0"/>
    <cellStyle name="표준 46" xfId="0"/>
    <cellStyle name="표준 46 10" xfId="0"/>
    <cellStyle name="표준 46 11" xfId="0"/>
    <cellStyle name="표준 46 12" xfId="0"/>
    <cellStyle name="표준 46 13" xfId="0"/>
    <cellStyle name="표준 46 14" xfId="0"/>
    <cellStyle name="표준 46 15" xfId="0"/>
    <cellStyle name="표준 46 16" xfId="0"/>
    <cellStyle name="표준 46 17" xfId="0"/>
    <cellStyle name="표준 46 18" xfId="0"/>
    <cellStyle name="표준 46 19" xfId="0"/>
    <cellStyle name="표준 46 2" xfId="0"/>
    <cellStyle name="표준 46 2 2" xfId="0"/>
    <cellStyle name="표준 46 2 3" xfId="0"/>
    <cellStyle name="표준 46 2 4" xfId="0"/>
    <cellStyle name="표준 46 20" xfId="0"/>
    <cellStyle name="표준 46 21" xfId="0"/>
    <cellStyle name="표준 46 22" xfId="0"/>
    <cellStyle name="표준 46 23" xfId="0"/>
    <cellStyle name="표준 46 24" xfId="0"/>
    <cellStyle name="표준 46 25" xfId="0"/>
    <cellStyle name="표준 46 26" xfId="0"/>
    <cellStyle name="표준 46 27" xfId="0"/>
    <cellStyle name="표준 46 28" xfId="0"/>
    <cellStyle name="표준 46 3" xfId="0"/>
    <cellStyle name="표준 46 3 2" xfId="0"/>
    <cellStyle name="표준 46 3 3" xfId="0"/>
    <cellStyle name="표준 46 3 4" xfId="0"/>
    <cellStyle name="표준 46 4" xfId="0"/>
    <cellStyle name="표준 46 4 2" xfId="0"/>
    <cellStyle name="표준 46 5" xfId="0"/>
    <cellStyle name="표준 46 5 2" xfId="0"/>
    <cellStyle name="표준 46 6" xfId="0"/>
    <cellStyle name="표준 46 7" xfId="0"/>
    <cellStyle name="표준 46 8" xfId="0"/>
    <cellStyle name="표준 46 9" xfId="0"/>
    <cellStyle name="표준 47" xfId="0"/>
    <cellStyle name="표준 47 10" xfId="0"/>
    <cellStyle name="표준 47 11" xfId="0"/>
    <cellStyle name="표준 47 12" xfId="0"/>
    <cellStyle name="표준 47 13" xfId="0"/>
    <cellStyle name="표준 47 14" xfId="0"/>
    <cellStyle name="표준 47 15" xfId="0"/>
    <cellStyle name="표준 47 16" xfId="0"/>
    <cellStyle name="표준 47 17" xfId="0"/>
    <cellStyle name="표준 47 18" xfId="0"/>
    <cellStyle name="표준 47 19" xfId="0"/>
    <cellStyle name="표준 47 2" xfId="0"/>
    <cellStyle name="표준 47 2 2" xfId="0"/>
    <cellStyle name="표준 47 2 3" xfId="0"/>
    <cellStyle name="표준 47 2 4" xfId="0"/>
    <cellStyle name="표준 47 20" xfId="0"/>
    <cellStyle name="표준 47 21" xfId="0"/>
    <cellStyle name="표준 47 22" xfId="0"/>
    <cellStyle name="표준 47 23" xfId="0"/>
    <cellStyle name="표준 47 24" xfId="0"/>
    <cellStyle name="표준 47 25" xfId="0"/>
    <cellStyle name="표준 47 26" xfId="0"/>
    <cellStyle name="표준 47 27" xfId="0"/>
    <cellStyle name="표준 47 28" xfId="0"/>
    <cellStyle name="표준 47 3" xfId="0"/>
    <cellStyle name="표준 47 3 2" xfId="0"/>
    <cellStyle name="표준 47 3 3" xfId="0"/>
    <cellStyle name="표준 47 3 4" xfId="0"/>
    <cellStyle name="표준 47 4" xfId="0"/>
    <cellStyle name="표준 47 4 2" xfId="0"/>
    <cellStyle name="표준 47 5" xfId="0"/>
    <cellStyle name="표준 47 5 2" xfId="0"/>
    <cellStyle name="표준 47 6" xfId="0"/>
    <cellStyle name="표준 47 7" xfId="0"/>
    <cellStyle name="표준 47 8" xfId="0"/>
    <cellStyle name="표준 47 9" xfId="0"/>
    <cellStyle name="표준 48" xfId="0"/>
    <cellStyle name="표준 48 10" xfId="0"/>
    <cellStyle name="표준 48 11" xfId="0"/>
    <cellStyle name="표준 48 12" xfId="0"/>
    <cellStyle name="표준 48 13" xfId="0"/>
    <cellStyle name="표준 48 14" xfId="0"/>
    <cellStyle name="표준 48 15" xfId="0"/>
    <cellStyle name="표준 48 16" xfId="0"/>
    <cellStyle name="표준 48 17" xfId="0"/>
    <cellStyle name="표준 48 18" xfId="0"/>
    <cellStyle name="표준 48 19" xfId="0"/>
    <cellStyle name="표준 48 2" xfId="0"/>
    <cellStyle name="표준 48 2 2" xfId="0"/>
    <cellStyle name="표준 48 2 3" xfId="0"/>
    <cellStyle name="표준 48 2 4" xfId="0"/>
    <cellStyle name="표준 48 20" xfId="0"/>
    <cellStyle name="표준 48 21" xfId="0"/>
    <cellStyle name="표준 48 22" xfId="0"/>
    <cellStyle name="표준 48 23" xfId="0"/>
    <cellStyle name="표준 48 24" xfId="0"/>
    <cellStyle name="표준 48 25" xfId="0"/>
    <cellStyle name="표준 48 26" xfId="0"/>
    <cellStyle name="표준 48 27" xfId="0"/>
    <cellStyle name="표준 48 28" xfId="0"/>
    <cellStyle name="표준 48 3" xfId="0"/>
    <cellStyle name="표준 48 3 2" xfId="0"/>
    <cellStyle name="표준 48 3 3" xfId="0"/>
    <cellStyle name="표준 48 3 4" xfId="0"/>
    <cellStyle name="표준 48 4" xfId="0"/>
    <cellStyle name="표준 48 4 2" xfId="0"/>
    <cellStyle name="표준 48 5" xfId="0"/>
    <cellStyle name="표준 48 5 2" xfId="0"/>
    <cellStyle name="표준 48 6" xfId="0"/>
    <cellStyle name="표준 48 7" xfId="0"/>
    <cellStyle name="표준 48 8" xfId="0"/>
    <cellStyle name="표준 48 9" xfId="0"/>
    <cellStyle name="표준 49" xfId="0"/>
    <cellStyle name="표준 49 10" xfId="0"/>
    <cellStyle name="표준 49 11" xfId="0"/>
    <cellStyle name="표준 49 12" xfId="0"/>
    <cellStyle name="표준 49 13" xfId="0"/>
    <cellStyle name="표준 49 14" xfId="0"/>
    <cellStyle name="표준 49 15" xfId="0"/>
    <cellStyle name="표준 49 16" xfId="0"/>
    <cellStyle name="표준 49 17" xfId="0"/>
    <cellStyle name="표준 49 18" xfId="0"/>
    <cellStyle name="표준 49 19" xfId="0"/>
    <cellStyle name="표준 49 2" xfId="0"/>
    <cellStyle name="표준 49 2 2" xfId="0"/>
    <cellStyle name="표준 49 2 2 2" xfId="0"/>
    <cellStyle name="표준 49 2 2 3" xfId="0"/>
    <cellStyle name="표준 49 2 3" xfId="0"/>
    <cellStyle name="표준 49 2 3 2" xfId="0"/>
    <cellStyle name="표준 49 2 4" xfId="0"/>
    <cellStyle name="표준 49 20" xfId="0"/>
    <cellStyle name="표준 49 21" xfId="0"/>
    <cellStyle name="표준 49 22" xfId="0"/>
    <cellStyle name="표준 49 23" xfId="0"/>
    <cellStyle name="표준 49 24" xfId="0"/>
    <cellStyle name="표준 49 25" xfId="0"/>
    <cellStyle name="표준 49 26" xfId="0"/>
    <cellStyle name="표준 49 27" xfId="0"/>
    <cellStyle name="표준 49 3" xfId="0"/>
    <cellStyle name="표준 49 3 2" xfId="0"/>
    <cellStyle name="표준 49 3 2 2" xfId="0"/>
    <cellStyle name="표준 49 3 2 3" xfId="0"/>
    <cellStyle name="표준 49 3 3" xfId="0"/>
    <cellStyle name="표준 49 3 3 2" xfId="0"/>
    <cellStyle name="표준 49 3 4" xfId="0"/>
    <cellStyle name="표준 49 4" xfId="0"/>
    <cellStyle name="표준 49 4 2" xfId="0"/>
    <cellStyle name="표준 49 4 2 2" xfId="0"/>
    <cellStyle name="표준 49 4 3" xfId="0"/>
    <cellStyle name="표준 49 5" xfId="0"/>
    <cellStyle name="표준 49 5 2" xfId="0"/>
    <cellStyle name="표준 49 5 2 2" xfId="0"/>
    <cellStyle name="표준 49 5 3" xfId="0"/>
    <cellStyle name="표준 49 6" xfId="0"/>
    <cellStyle name="표준 49 6 2" xfId="0"/>
    <cellStyle name="표준 49 7" xfId="0"/>
    <cellStyle name="표준 49 7 2" xfId="0"/>
    <cellStyle name="표준 49 8" xfId="0"/>
    <cellStyle name="표준 49 8 2" xfId="0"/>
    <cellStyle name="표준 49 9" xfId="0"/>
    <cellStyle name="표준 4_(결산용)_2012년공판도매분사수지예산(월별)" xfId="0"/>
    <cellStyle name="표준 5" xfId="0"/>
    <cellStyle name="표준 5 10" xfId="0"/>
    <cellStyle name="표준 5 10 2" xfId="0"/>
    <cellStyle name="표준 5 10 2 2" xfId="0"/>
    <cellStyle name="표준 5 10 2 3" xfId="0"/>
    <cellStyle name="표준 5 10 2 4" xfId="0"/>
    <cellStyle name="표준 5 10 3" xfId="0"/>
    <cellStyle name="표준 5 10 3 2" xfId="0"/>
    <cellStyle name="표준 5 10 3 3" xfId="0"/>
    <cellStyle name="표준 5 10 4" xfId="0"/>
    <cellStyle name="표준 5 10 4 2" xfId="0"/>
    <cellStyle name="표준 5 10 5" xfId="0"/>
    <cellStyle name="표준 5 10 5 2" xfId="0"/>
    <cellStyle name="표준 5 10 6" xfId="0"/>
    <cellStyle name="표준 5 10 7" xfId="0"/>
    <cellStyle name="표준 5 11" xfId="0"/>
    <cellStyle name="표준 5 11 2" xfId="0"/>
    <cellStyle name="표준 5 11 3" xfId="0"/>
    <cellStyle name="표준 5 11 4" xfId="0"/>
    <cellStyle name="표준 5 11 5" xfId="0"/>
    <cellStyle name="표준 5 12" xfId="0"/>
    <cellStyle name="표준 5 12 2" xfId="0"/>
    <cellStyle name="표준 5 12 3" xfId="0"/>
    <cellStyle name="표준 5 12 4" xfId="0"/>
    <cellStyle name="표준 5 13" xfId="0"/>
    <cellStyle name="표준 5 13 2" xfId="0"/>
    <cellStyle name="표준 5 14" xfId="0"/>
    <cellStyle name="표준 5 14 2" xfId="0"/>
    <cellStyle name="표준 5 15" xfId="0"/>
    <cellStyle name="표준 5 15 2" xfId="0"/>
    <cellStyle name="표준 5 16" xfId="0"/>
    <cellStyle name="표준 5 16 2" xfId="0"/>
    <cellStyle name="표준 5 17" xfId="0"/>
    <cellStyle name="표준 5 18" xfId="0"/>
    <cellStyle name="표준 5 2" xfId="0"/>
    <cellStyle name="표준 5 2 10" xfId="0"/>
    <cellStyle name="표준 5 2 10 2" xfId="0"/>
    <cellStyle name="표준 5 2 10 3" xfId="0"/>
    <cellStyle name="표준 5 2 10 4" xfId="0"/>
    <cellStyle name="표준 5 2 11" xfId="0"/>
    <cellStyle name="표준 5 2 11 2" xfId="0"/>
    <cellStyle name="표준 5 2 12" xfId="0"/>
    <cellStyle name="표준 5 2 13" xfId="0"/>
    <cellStyle name="표준 5 2 14" xfId="0"/>
    <cellStyle name="표준 5 2 2" xfId="0"/>
    <cellStyle name="표준 5 2 2 10" xfId="0"/>
    <cellStyle name="표준 5 2 2 11" xfId="0"/>
    <cellStyle name="표준 5 2 2 12" xfId="0"/>
    <cellStyle name="표준 5 2 2 13" xfId="0"/>
    <cellStyle name="표준 5 2 2 14" xfId="0"/>
    <cellStyle name="표준 5 2 2 2" xfId="0"/>
    <cellStyle name="표준 5 2 2 2 10" xfId="0"/>
    <cellStyle name="표준 5 2 2 2 11" xfId="0"/>
    <cellStyle name="표준 5 2 2 2 2" xfId="0"/>
    <cellStyle name="표준 5 2 2 2 2 2" xfId="0"/>
    <cellStyle name="표준 5 2 2 2 2 2 2" xfId="0"/>
    <cellStyle name="표준 5 2 2 2 2 2 2 2" xfId="0"/>
    <cellStyle name="표준 5 2 2 2 2 2 2 2 2" xfId="0"/>
    <cellStyle name="표준 5 2 2 2 2 2 2 2 2 2" xfId="0"/>
    <cellStyle name="표준 5 2 2 2 2 2 2 2 2 3" xfId="0"/>
    <cellStyle name="표준 5 2 2 2 2 2 2 2 3" xfId="0"/>
    <cellStyle name="표준 5 2 2 2 2 2 2 2 3 2" xfId="0"/>
    <cellStyle name="표준 5 2 2 2 2 2 2 2 4" xfId="0"/>
    <cellStyle name="표준 5 2 2 2 2 2 2 2 5" xfId="0"/>
    <cellStyle name="표준 5 2 2 2 2 2 2 3" xfId="0"/>
    <cellStyle name="표준 5 2 2 2 2 2 2 3 2" xfId="0"/>
    <cellStyle name="표준 5 2 2 2 2 2 2 3 3" xfId="0"/>
    <cellStyle name="표준 5 2 2 2 2 2 2 4" xfId="0"/>
    <cellStyle name="표준 5 2 2 2 2 2 2 4 2" xfId="0"/>
    <cellStyle name="표준 5 2 2 2 2 2 2 5" xfId="0"/>
    <cellStyle name="표준 5 2 2 2 2 2 2 6" xfId="0"/>
    <cellStyle name="표준 5 2 2 2 2 2 3" xfId="0"/>
    <cellStyle name="표준 5 2 2 2 2 2 3 2" xfId="0"/>
    <cellStyle name="표준 5 2 2 2 2 2 3 2 2" xfId="0"/>
    <cellStyle name="표준 5 2 2 2 2 2 3 2 3" xfId="0"/>
    <cellStyle name="표준 5 2 2 2 2 2 3 3" xfId="0"/>
    <cellStyle name="표준 5 2 2 2 2 2 3 3 2" xfId="0"/>
    <cellStyle name="표준 5 2 2 2 2 2 3 4" xfId="0"/>
    <cellStyle name="표준 5 2 2 2 2 2 3 5" xfId="0"/>
    <cellStyle name="표준 5 2 2 2 2 2 4" xfId="0"/>
    <cellStyle name="표준 5 2 2 2 2 2 4 2" xfId="0"/>
    <cellStyle name="표준 5 2 2 2 2 2 4 3" xfId="0"/>
    <cellStyle name="표준 5 2 2 2 2 2 5" xfId="0"/>
    <cellStyle name="표준 5 2 2 2 2 2 5 2" xfId="0"/>
    <cellStyle name="표준 5 2 2 2 2 2 6" xfId="0"/>
    <cellStyle name="표준 5 2 2 2 2 2 7" xfId="0"/>
    <cellStyle name="표준 5 2 2 2 2 3" xfId="0"/>
    <cellStyle name="표준 5 2 2 2 2 3 2" xfId="0"/>
    <cellStyle name="표준 5 2 2 2 2 3 2 2" xfId="0"/>
    <cellStyle name="표준 5 2 2 2 2 3 2 2 2" xfId="0"/>
    <cellStyle name="표준 5 2 2 2 2 3 2 2 3" xfId="0"/>
    <cellStyle name="표준 5 2 2 2 2 3 2 3" xfId="0"/>
    <cellStyle name="표준 5 2 2 2 2 3 2 3 2" xfId="0"/>
    <cellStyle name="표준 5 2 2 2 2 3 2 4" xfId="0"/>
    <cellStyle name="표준 5 2 2 2 2 3 2 5" xfId="0"/>
    <cellStyle name="표준 5 2 2 2 2 3 3" xfId="0"/>
    <cellStyle name="표준 5 2 2 2 2 3 3 2" xfId="0"/>
    <cellStyle name="표준 5 2 2 2 2 3 3 3" xfId="0"/>
    <cellStyle name="표준 5 2 2 2 2 3 4" xfId="0"/>
    <cellStyle name="표준 5 2 2 2 2 3 4 2" xfId="0"/>
    <cellStyle name="표준 5 2 2 2 2 3 5" xfId="0"/>
    <cellStyle name="표준 5 2 2 2 2 3 6" xfId="0"/>
    <cellStyle name="표준 5 2 2 2 2 4" xfId="0"/>
    <cellStyle name="표준 5 2 2 2 2 4 2" xfId="0"/>
    <cellStyle name="표준 5 2 2 2 2 4 2 2" xfId="0"/>
    <cellStyle name="표준 5 2 2 2 2 4 2 3" xfId="0"/>
    <cellStyle name="표준 5 2 2 2 2 4 3" xfId="0"/>
    <cellStyle name="표준 5 2 2 2 2 4 3 2" xfId="0"/>
    <cellStyle name="표준 5 2 2 2 2 4 4" xfId="0"/>
    <cellStyle name="표준 5 2 2 2 2 4 5" xfId="0"/>
    <cellStyle name="표준 5 2 2 2 2 5" xfId="0"/>
    <cellStyle name="표준 5 2 2 2 2 5 2" xfId="0"/>
    <cellStyle name="표준 5 2 2 2 2 5 3" xfId="0"/>
    <cellStyle name="표준 5 2 2 2 2 5 4" xfId="0"/>
    <cellStyle name="표준 5 2 2 2 2 6" xfId="0"/>
    <cellStyle name="표준 5 2 2 2 2 6 2" xfId="0"/>
    <cellStyle name="표준 5 2 2 2 2 6 3" xfId="0"/>
    <cellStyle name="표준 5 2 2 2 2 7" xfId="0"/>
    <cellStyle name="표준 5 2 2 2 2 8" xfId="0"/>
    <cellStyle name="표준 5 2 2 2 2 9" xfId="0"/>
    <cellStyle name="표준 5 2 2 2 3" xfId="0"/>
    <cellStyle name="표준 5 2 2 2 3 2" xfId="0"/>
    <cellStyle name="표준 5 2 2 2 3 2 2" xfId="0"/>
    <cellStyle name="표준 5 2 2 2 3 2 2 2" xfId="0"/>
    <cellStyle name="표준 5 2 2 2 3 2 2 2 2" xfId="0"/>
    <cellStyle name="표준 5 2 2 2 3 2 2 2 3" xfId="0"/>
    <cellStyle name="표준 5 2 2 2 3 2 2 3" xfId="0"/>
    <cellStyle name="표준 5 2 2 2 3 2 2 3 2" xfId="0"/>
    <cellStyle name="표준 5 2 2 2 3 2 2 4" xfId="0"/>
    <cellStyle name="표준 5 2 2 2 3 2 2 5" xfId="0"/>
    <cellStyle name="표준 5 2 2 2 3 2 3" xfId="0"/>
    <cellStyle name="표준 5 2 2 2 3 2 3 2" xfId="0"/>
    <cellStyle name="표준 5 2 2 2 3 2 3 3" xfId="0"/>
    <cellStyle name="표준 5 2 2 2 3 2 4" xfId="0"/>
    <cellStyle name="표준 5 2 2 2 3 2 4 2" xfId="0"/>
    <cellStyle name="표준 5 2 2 2 3 2 5" xfId="0"/>
    <cellStyle name="표준 5 2 2 2 3 2 6" xfId="0"/>
    <cellStyle name="표준 5 2 2 2 3 3" xfId="0"/>
    <cellStyle name="표준 5 2 2 2 3 3 2" xfId="0"/>
    <cellStyle name="표준 5 2 2 2 3 3 2 2" xfId="0"/>
    <cellStyle name="표준 5 2 2 2 3 3 2 3" xfId="0"/>
    <cellStyle name="표준 5 2 2 2 3 3 3" xfId="0"/>
    <cellStyle name="표준 5 2 2 2 3 3 3 2" xfId="0"/>
    <cellStyle name="표준 5 2 2 2 3 3 4" xfId="0"/>
    <cellStyle name="표준 5 2 2 2 3 3 5" xfId="0"/>
    <cellStyle name="표준 5 2 2 2 3 4" xfId="0"/>
    <cellStyle name="표준 5 2 2 2 3 4 2" xfId="0"/>
    <cellStyle name="표준 5 2 2 2 3 4 3" xfId="0"/>
    <cellStyle name="표준 5 2 2 2 3 5" xfId="0"/>
    <cellStyle name="표준 5 2 2 2 3 5 2" xfId="0"/>
    <cellStyle name="표준 5 2 2 2 3 6" xfId="0"/>
    <cellStyle name="표준 5 2 2 2 3 7" xfId="0"/>
    <cellStyle name="표준 5 2 2 2 4" xfId="0"/>
    <cellStyle name="표준 5 2 2 2 4 2" xfId="0"/>
    <cellStyle name="표준 5 2 2 2 4 2 2" xfId="0"/>
    <cellStyle name="표준 5 2 2 2 4 2 2 2" xfId="0"/>
    <cellStyle name="표준 5 2 2 2 4 2 2 3" xfId="0"/>
    <cellStyle name="표준 5 2 2 2 4 2 3" xfId="0"/>
    <cellStyle name="표준 5 2 2 2 4 2 3 2" xfId="0"/>
    <cellStyle name="표준 5 2 2 2 4 2 4" xfId="0"/>
    <cellStyle name="표준 5 2 2 2 4 2 5" xfId="0"/>
    <cellStyle name="표준 5 2 2 2 4 3" xfId="0"/>
    <cellStyle name="표준 5 2 2 2 4 3 2" xfId="0"/>
    <cellStyle name="표준 5 2 2 2 4 3 3" xfId="0"/>
    <cellStyle name="표준 5 2 2 2 4 4" xfId="0"/>
    <cellStyle name="표준 5 2 2 2 4 4 2" xfId="0"/>
    <cellStyle name="표준 5 2 2 2 4 5" xfId="0"/>
    <cellStyle name="표준 5 2 2 2 4 6" xfId="0"/>
    <cellStyle name="표준 5 2 2 2 5" xfId="0"/>
    <cellStyle name="표준 5 2 2 2 5 2" xfId="0"/>
    <cellStyle name="표준 5 2 2 2 5 2 2" xfId="0"/>
    <cellStyle name="표준 5 2 2 2 5 2 3" xfId="0"/>
    <cellStyle name="표준 5 2 2 2 5 3" xfId="0"/>
    <cellStyle name="표준 5 2 2 2 5 3 2" xfId="0"/>
    <cellStyle name="표준 5 2 2 2 5 4" xfId="0"/>
    <cellStyle name="표준 5 2 2 2 5 5" xfId="0"/>
    <cellStyle name="표준 5 2 2 2 6" xfId="0"/>
    <cellStyle name="표준 5 2 2 2 6 2" xfId="0"/>
    <cellStyle name="표준 5 2 2 2 6 3" xfId="0"/>
    <cellStyle name="표준 5 2 2 2 6 4" xfId="0"/>
    <cellStyle name="표준 5 2 2 2 7" xfId="0"/>
    <cellStyle name="표준 5 2 2 2 7 2" xfId="0"/>
    <cellStyle name="표준 5 2 2 2 7 3" xfId="0"/>
    <cellStyle name="표준 5 2 2 2 8" xfId="0"/>
    <cellStyle name="표준 5 2 2 2 9" xfId="0"/>
    <cellStyle name="표준 5 2 2 3" xfId="0"/>
    <cellStyle name="표준 5 2 2 3 10" xfId="0"/>
    <cellStyle name="표준 5 2 2 3 2" xfId="0"/>
    <cellStyle name="표준 5 2 2 3 2 2" xfId="0"/>
    <cellStyle name="표준 5 2 2 3 2 2 2" xfId="0"/>
    <cellStyle name="표준 5 2 2 3 2 2 2 2" xfId="0"/>
    <cellStyle name="표준 5 2 2 3 2 2 2 2 2" xfId="0"/>
    <cellStyle name="표준 5 2 2 3 2 2 2 2 3" xfId="0"/>
    <cellStyle name="표준 5 2 2 3 2 2 2 3" xfId="0"/>
    <cellStyle name="표준 5 2 2 3 2 2 2 3 2" xfId="0"/>
    <cellStyle name="표준 5 2 2 3 2 2 2 4" xfId="0"/>
    <cellStyle name="표준 5 2 2 3 2 2 2 5" xfId="0"/>
    <cellStyle name="표준 5 2 2 3 2 2 3" xfId="0"/>
    <cellStyle name="표준 5 2 2 3 2 2 3 2" xfId="0"/>
    <cellStyle name="표준 5 2 2 3 2 2 3 3" xfId="0"/>
    <cellStyle name="표준 5 2 2 3 2 2 4" xfId="0"/>
    <cellStyle name="표준 5 2 2 3 2 2 4 2" xfId="0"/>
    <cellStyle name="표준 5 2 2 3 2 2 5" xfId="0"/>
    <cellStyle name="표준 5 2 2 3 2 2 6" xfId="0"/>
    <cellStyle name="표준 5 2 2 3 2 3" xfId="0"/>
    <cellStyle name="표준 5 2 2 3 2 3 2" xfId="0"/>
    <cellStyle name="표준 5 2 2 3 2 3 2 2" xfId="0"/>
    <cellStyle name="표준 5 2 2 3 2 3 2 3" xfId="0"/>
    <cellStyle name="표준 5 2 2 3 2 3 3" xfId="0"/>
    <cellStyle name="표준 5 2 2 3 2 3 3 2" xfId="0"/>
    <cellStyle name="표준 5 2 2 3 2 3 4" xfId="0"/>
    <cellStyle name="표준 5 2 2 3 2 3 5" xfId="0"/>
    <cellStyle name="표준 5 2 2 3 2 4" xfId="0"/>
    <cellStyle name="표준 5 2 2 3 2 4 2" xfId="0"/>
    <cellStyle name="표준 5 2 2 3 2 4 3" xfId="0"/>
    <cellStyle name="표준 5 2 2 3 2 5" xfId="0"/>
    <cellStyle name="표준 5 2 2 3 2 5 2" xfId="0"/>
    <cellStyle name="표준 5 2 2 3 2 6" xfId="0"/>
    <cellStyle name="표준 5 2 2 3 2 7" xfId="0"/>
    <cellStyle name="표준 5 2 2 3 3" xfId="0"/>
    <cellStyle name="표준 5 2 2 3 3 2" xfId="0"/>
    <cellStyle name="표준 5 2 2 3 3 2 2" xfId="0"/>
    <cellStyle name="표준 5 2 2 3 3 2 2 2" xfId="0"/>
    <cellStyle name="표준 5 2 2 3 3 2 2 3" xfId="0"/>
    <cellStyle name="표준 5 2 2 3 3 2 3" xfId="0"/>
    <cellStyle name="표준 5 2 2 3 3 2 3 2" xfId="0"/>
    <cellStyle name="표준 5 2 2 3 3 2 4" xfId="0"/>
    <cellStyle name="표준 5 2 2 3 3 2 5" xfId="0"/>
    <cellStyle name="표준 5 2 2 3 3 3" xfId="0"/>
    <cellStyle name="표준 5 2 2 3 3 3 2" xfId="0"/>
    <cellStyle name="표준 5 2 2 3 3 3 3" xfId="0"/>
    <cellStyle name="표준 5 2 2 3 3 4" xfId="0"/>
    <cellStyle name="표준 5 2 2 3 3 4 2" xfId="0"/>
    <cellStyle name="표준 5 2 2 3 3 5" xfId="0"/>
    <cellStyle name="표준 5 2 2 3 3 6" xfId="0"/>
    <cellStyle name="표준 5 2 2 3 4" xfId="0"/>
    <cellStyle name="표준 5 2 2 3 4 2" xfId="0"/>
    <cellStyle name="표준 5 2 2 3 4 2 2" xfId="0"/>
    <cellStyle name="표준 5 2 2 3 4 2 3" xfId="0"/>
    <cellStyle name="표준 5 2 2 3 4 3" xfId="0"/>
    <cellStyle name="표준 5 2 2 3 4 3 2" xfId="0"/>
    <cellStyle name="표준 5 2 2 3 4 4" xfId="0"/>
    <cellStyle name="표준 5 2 2 3 4 5" xfId="0"/>
    <cellStyle name="표준 5 2 2 3 5" xfId="0"/>
    <cellStyle name="표준 5 2 2 3 5 2" xfId="0"/>
    <cellStyle name="표준 5 2 2 3 5 3" xfId="0"/>
    <cellStyle name="표준 5 2 2 3 5 4" xfId="0"/>
    <cellStyle name="표준 5 2 2 3 6" xfId="0"/>
    <cellStyle name="표준 5 2 2 3 6 2" xfId="0"/>
    <cellStyle name="표준 5 2 2 3 6 3" xfId="0"/>
    <cellStyle name="표준 5 2 2 3 7" xfId="0"/>
    <cellStyle name="표준 5 2 2 3 8" xfId="0"/>
    <cellStyle name="표준 5 2 2 3 9" xfId="0"/>
    <cellStyle name="표준 5 2 2 4" xfId="0"/>
    <cellStyle name="표준 5 2 2 4 2" xfId="0"/>
    <cellStyle name="표준 5 2 2 4 2 2" xfId="0"/>
    <cellStyle name="표준 5 2 2 4 2 2 2" xfId="0"/>
    <cellStyle name="표준 5 2 2 4 2 2 2 2" xfId="0"/>
    <cellStyle name="표준 5 2 2 4 2 2 2 3" xfId="0"/>
    <cellStyle name="표준 5 2 2 4 2 2 3" xfId="0"/>
    <cellStyle name="표준 5 2 2 4 2 2 3 2" xfId="0"/>
    <cellStyle name="표준 5 2 2 4 2 2 4" xfId="0"/>
    <cellStyle name="표준 5 2 2 4 2 2 5" xfId="0"/>
    <cellStyle name="표준 5 2 2 4 2 3" xfId="0"/>
    <cellStyle name="표준 5 2 2 4 2 3 2" xfId="0"/>
    <cellStyle name="표준 5 2 2 4 2 3 3" xfId="0"/>
    <cellStyle name="표준 5 2 2 4 2 4" xfId="0"/>
    <cellStyle name="표준 5 2 2 4 2 4 2" xfId="0"/>
    <cellStyle name="표준 5 2 2 4 2 5" xfId="0"/>
    <cellStyle name="표준 5 2 2 4 2 6" xfId="0"/>
    <cellStyle name="표준 5 2 2 4 3" xfId="0"/>
    <cellStyle name="표준 5 2 2 4 3 2" xfId="0"/>
    <cellStyle name="표준 5 2 2 4 3 2 2" xfId="0"/>
    <cellStyle name="표준 5 2 2 4 3 2 3" xfId="0"/>
    <cellStyle name="표준 5 2 2 4 3 3" xfId="0"/>
    <cellStyle name="표준 5 2 2 4 3 3 2" xfId="0"/>
    <cellStyle name="표준 5 2 2 4 3 4" xfId="0"/>
    <cellStyle name="표준 5 2 2 4 3 5" xfId="0"/>
    <cellStyle name="표준 5 2 2 4 4" xfId="0"/>
    <cellStyle name="표준 5 2 2 4 4 2" xfId="0"/>
    <cellStyle name="표준 5 2 2 4 4 3" xfId="0"/>
    <cellStyle name="표준 5 2 2 4 4 4" xfId="0"/>
    <cellStyle name="표준 5 2 2 4 5" xfId="0"/>
    <cellStyle name="표준 5 2 2 4 5 2" xfId="0"/>
    <cellStyle name="표준 5 2 2 4 5 3" xfId="0"/>
    <cellStyle name="표준 5 2 2 4 6" xfId="0"/>
    <cellStyle name="표준 5 2 2 4 7" xfId="0"/>
    <cellStyle name="표준 5 2 2 4 8" xfId="0"/>
    <cellStyle name="표준 5 2 2 4 9" xfId="0"/>
    <cellStyle name="표준 5 2 2 5" xfId="0"/>
    <cellStyle name="표준 5 2 2 5 2" xfId="0"/>
    <cellStyle name="표준 5 2 2 5 2 2" xfId="0"/>
    <cellStyle name="표준 5 2 2 5 2 2 2" xfId="0"/>
    <cellStyle name="표준 5 2 2 5 2 2 2 2" xfId="0"/>
    <cellStyle name="표준 5 2 2 5 2 2 2 3" xfId="0"/>
    <cellStyle name="표준 5 2 2 5 2 2 3" xfId="0"/>
    <cellStyle name="표준 5 2 2 5 2 2 3 2" xfId="0"/>
    <cellStyle name="표준 5 2 2 5 2 2 4" xfId="0"/>
    <cellStyle name="표준 5 2 2 5 2 2 5" xfId="0"/>
    <cellStyle name="표준 5 2 2 5 2 3" xfId="0"/>
    <cellStyle name="표준 5 2 2 5 2 3 2" xfId="0"/>
    <cellStyle name="표준 5 2 2 5 2 3 3" xfId="0"/>
    <cellStyle name="표준 5 2 2 5 2 4" xfId="0"/>
    <cellStyle name="표준 5 2 2 5 2 4 2" xfId="0"/>
    <cellStyle name="표준 5 2 2 5 2 5" xfId="0"/>
    <cellStyle name="표준 5 2 2 5 2 6" xfId="0"/>
    <cellStyle name="표준 5 2 2 5 3" xfId="0"/>
    <cellStyle name="표준 5 2 2 5 3 2" xfId="0"/>
    <cellStyle name="표준 5 2 2 5 3 2 2" xfId="0"/>
    <cellStyle name="표준 5 2 2 5 3 2 3" xfId="0"/>
    <cellStyle name="표준 5 2 2 5 3 3" xfId="0"/>
    <cellStyle name="표준 5 2 2 5 3 3 2" xfId="0"/>
    <cellStyle name="표준 5 2 2 5 3 4" xfId="0"/>
    <cellStyle name="표준 5 2 2 5 3 5" xfId="0"/>
    <cellStyle name="표준 5 2 2 5 4" xfId="0"/>
    <cellStyle name="표준 5 2 2 5 4 2" xfId="0"/>
    <cellStyle name="표준 5 2 2 5 4 3" xfId="0"/>
    <cellStyle name="표준 5 2 2 5 5" xfId="0"/>
    <cellStyle name="표준 5 2 2 5 5 2" xfId="0"/>
    <cellStyle name="표준 5 2 2 5 6" xfId="0"/>
    <cellStyle name="표준 5 2 2 5 7" xfId="0"/>
    <cellStyle name="표준 5 2 2 5 8" xfId="0"/>
    <cellStyle name="표준 5 2 2 6" xfId="0"/>
    <cellStyle name="표준 5 2 2 6 2" xfId="0"/>
    <cellStyle name="표준 5 2 2 6 2 2" xfId="0"/>
    <cellStyle name="표준 5 2 2 6 2 2 2" xfId="0"/>
    <cellStyle name="표준 5 2 2 6 2 2 3" xfId="0"/>
    <cellStyle name="표준 5 2 2 6 2 3" xfId="0"/>
    <cellStyle name="표준 5 2 2 6 2 3 2" xfId="0"/>
    <cellStyle name="표준 5 2 2 6 2 4" xfId="0"/>
    <cellStyle name="표준 5 2 2 6 2 5" xfId="0"/>
    <cellStyle name="표준 5 2 2 6 3" xfId="0"/>
    <cellStyle name="표준 5 2 2 6 3 2" xfId="0"/>
    <cellStyle name="표준 5 2 2 6 3 3" xfId="0"/>
    <cellStyle name="표준 5 2 2 6 4" xfId="0"/>
    <cellStyle name="표준 5 2 2 6 4 2" xfId="0"/>
    <cellStyle name="표준 5 2 2 6 5" xfId="0"/>
    <cellStyle name="표준 5 2 2 6 6" xfId="0"/>
    <cellStyle name="표준 5 2 2 6 7" xfId="0"/>
    <cellStyle name="표준 5 2 2 7" xfId="0"/>
    <cellStyle name="표준 5 2 2 7 2" xfId="0"/>
    <cellStyle name="표준 5 2 2 7 2 2" xfId="0"/>
    <cellStyle name="표준 5 2 2 7 2 3" xfId="0"/>
    <cellStyle name="표준 5 2 2 7 3" xfId="0"/>
    <cellStyle name="표준 5 2 2 7 3 2" xfId="0"/>
    <cellStyle name="표준 5 2 2 7 4" xfId="0"/>
    <cellStyle name="표준 5 2 2 7 5" xfId="0"/>
    <cellStyle name="표준 5 2 2 8" xfId="0"/>
    <cellStyle name="표준 5 2 2 8 2" xfId="0"/>
    <cellStyle name="표준 5 2 2 8 3" xfId="0"/>
    <cellStyle name="표준 5 2 2 8 4" xfId="0"/>
    <cellStyle name="표준 5 2 2 9" xfId="0"/>
    <cellStyle name="표준 5 2 2 9 2" xfId="0"/>
    <cellStyle name="표준 5 2 2 9 3" xfId="0"/>
    <cellStyle name="표준 5 2 3" xfId="0"/>
    <cellStyle name="표준 5 2 3 10" xfId="0"/>
    <cellStyle name="표준 5 2 3 11" xfId="0"/>
    <cellStyle name="표준 5 2 3 12" xfId="0"/>
    <cellStyle name="표준 5 2 3 2" xfId="0"/>
    <cellStyle name="표준 5 2 3 2 10" xfId="0"/>
    <cellStyle name="표준 5 2 3 2 2" xfId="0"/>
    <cellStyle name="표준 5 2 3 2 2 2" xfId="0"/>
    <cellStyle name="표준 5 2 3 2 2 2 2" xfId="0"/>
    <cellStyle name="표준 5 2 3 2 2 2 2 2" xfId="0"/>
    <cellStyle name="표준 5 2 3 2 2 2 2 2 2" xfId="0"/>
    <cellStyle name="표준 5 2 3 2 2 2 2 2 3" xfId="0"/>
    <cellStyle name="표준 5 2 3 2 2 2 2 3" xfId="0"/>
    <cellStyle name="표준 5 2 3 2 2 2 2 3 2" xfId="0"/>
    <cellStyle name="표준 5 2 3 2 2 2 2 4" xfId="0"/>
    <cellStyle name="표준 5 2 3 2 2 2 2 5" xfId="0"/>
    <cellStyle name="표준 5 2 3 2 2 2 3" xfId="0"/>
    <cellStyle name="표준 5 2 3 2 2 2 3 2" xfId="0"/>
    <cellStyle name="표준 5 2 3 2 2 2 3 3" xfId="0"/>
    <cellStyle name="표준 5 2 3 2 2 2 4" xfId="0"/>
    <cellStyle name="표준 5 2 3 2 2 2 4 2" xfId="0"/>
    <cellStyle name="표준 5 2 3 2 2 2 5" xfId="0"/>
    <cellStyle name="표준 5 2 3 2 2 2 6" xfId="0"/>
    <cellStyle name="표준 5 2 3 2 2 3" xfId="0"/>
    <cellStyle name="표준 5 2 3 2 2 3 2" xfId="0"/>
    <cellStyle name="표준 5 2 3 2 2 3 2 2" xfId="0"/>
    <cellStyle name="표준 5 2 3 2 2 3 2 3" xfId="0"/>
    <cellStyle name="표준 5 2 3 2 2 3 3" xfId="0"/>
    <cellStyle name="표준 5 2 3 2 2 3 3 2" xfId="0"/>
    <cellStyle name="표준 5 2 3 2 2 3 4" xfId="0"/>
    <cellStyle name="표준 5 2 3 2 2 3 5" xfId="0"/>
    <cellStyle name="표준 5 2 3 2 2 4" xfId="0"/>
    <cellStyle name="표준 5 2 3 2 2 4 2" xfId="0"/>
    <cellStyle name="표준 5 2 3 2 2 4 3" xfId="0"/>
    <cellStyle name="표준 5 2 3 2 2 5" xfId="0"/>
    <cellStyle name="표준 5 2 3 2 2 5 2" xfId="0"/>
    <cellStyle name="표준 5 2 3 2 2 6" xfId="0"/>
    <cellStyle name="표준 5 2 3 2 2 7" xfId="0"/>
    <cellStyle name="표준 5 2 3 2 3" xfId="0"/>
    <cellStyle name="표준 5 2 3 2 3 2" xfId="0"/>
    <cellStyle name="표준 5 2 3 2 3 2 2" xfId="0"/>
    <cellStyle name="표준 5 2 3 2 3 2 2 2" xfId="0"/>
    <cellStyle name="표준 5 2 3 2 3 2 2 3" xfId="0"/>
    <cellStyle name="표준 5 2 3 2 3 2 3" xfId="0"/>
    <cellStyle name="표준 5 2 3 2 3 2 3 2" xfId="0"/>
    <cellStyle name="표준 5 2 3 2 3 2 4" xfId="0"/>
    <cellStyle name="표준 5 2 3 2 3 2 5" xfId="0"/>
    <cellStyle name="표준 5 2 3 2 3 3" xfId="0"/>
    <cellStyle name="표준 5 2 3 2 3 3 2" xfId="0"/>
    <cellStyle name="표준 5 2 3 2 3 3 3" xfId="0"/>
    <cellStyle name="표준 5 2 3 2 3 4" xfId="0"/>
    <cellStyle name="표준 5 2 3 2 3 4 2" xfId="0"/>
    <cellStyle name="표준 5 2 3 2 3 5" xfId="0"/>
    <cellStyle name="표준 5 2 3 2 3 6" xfId="0"/>
    <cellStyle name="표준 5 2 3 2 4" xfId="0"/>
    <cellStyle name="표준 5 2 3 2 4 2" xfId="0"/>
    <cellStyle name="표준 5 2 3 2 4 2 2" xfId="0"/>
    <cellStyle name="표준 5 2 3 2 4 2 3" xfId="0"/>
    <cellStyle name="표준 5 2 3 2 4 3" xfId="0"/>
    <cellStyle name="표준 5 2 3 2 4 3 2" xfId="0"/>
    <cellStyle name="표준 5 2 3 2 4 4" xfId="0"/>
    <cellStyle name="표준 5 2 3 2 4 5" xfId="0"/>
    <cellStyle name="표준 5 2 3 2 5" xfId="0"/>
    <cellStyle name="표준 5 2 3 2 5 2" xfId="0"/>
    <cellStyle name="표준 5 2 3 2 5 3" xfId="0"/>
    <cellStyle name="표준 5 2 3 2 5 4" xfId="0"/>
    <cellStyle name="표준 5 2 3 2 6" xfId="0"/>
    <cellStyle name="표준 5 2 3 2 6 2" xfId="0"/>
    <cellStyle name="표준 5 2 3 2 6 3" xfId="0"/>
    <cellStyle name="표준 5 2 3 2 7" xfId="0"/>
    <cellStyle name="표준 5 2 3 2 8" xfId="0"/>
    <cellStyle name="표준 5 2 3 2 9" xfId="0"/>
    <cellStyle name="표준 5 2 3 3" xfId="0"/>
    <cellStyle name="표준 5 2 3 3 2" xfId="0"/>
    <cellStyle name="표준 5 2 3 3 2 2" xfId="0"/>
    <cellStyle name="표준 5 2 3 3 2 2 2" xfId="0"/>
    <cellStyle name="표준 5 2 3 3 2 2 2 2" xfId="0"/>
    <cellStyle name="표준 5 2 3 3 2 2 2 3" xfId="0"/>
    <cellStyle name="표준 5 2 3 3 2 2 3" xfId="0"/>
    <cellStyle name="표준 5 2 3 3 2 2 3 2" xfId="0"/>
    <cellStyle name="표준 5 2 3 3 2 2 4" xfId="0"/>
    <cellStyle name="표준 5 2 3 3 2 2 5" xfId="0"/>
    <cellStyle name="표준 5 2 3 3 2 3" xfId="0"/>
    <cellStyle name="표준 5 2 3 3 2 3 2" xfId="0"/>
    <cellStyle name="표준 5 2 3 3 2 3 3" xfId="0"/>
    <cellStyle name="표준 5 2 3 3 2 4" xfId="0"/>
    <cellStyle name="표준 5 2 3 3 2 4 2" xfId="0"/>
    <cellStyle name="표준 5 2 3 3 2 5" xfId="0"/>
    <cellStyle name="표준 5 2 3 3 2 6" xfId="0"/>
    <cellStyle name="표준 5 2 3 3 3" xfId="0"/>
    <cellStyle name="표준 5 2 3 3 3 2" xfId="0"/>
    <cellStyle name="표준 5 2 3 3 3 2 2" xfId="0"/>
    <cellStyle name="표준 5 2 3 3 3 2 3" xfId="0"/>
    <cellStyle name="표준 5 2 3 3 3 3" xfId="0"/>
    <cellStyle name="표준 5 2 3 3 3 3 2" xfId="0"/>
    <cellStyle name="표준 5 2 3 3 3 4" xfId="0"/>
    <cellStyle name="표준 5 2 3 3 3 5" xfId="0"/>
    <cellStyle name="표준 5 2 3 3 4" xfId="0"/>
    <cellStyle name="표준 5 2 3 3 4 2" xfId="0"/>
    <cellStyle name="표준 5 2 3 3 4 3" xfId="0"/>
    <cellStyle name="표준 5 2 3 3 5" xfId="0"/>
    <cellStyle name="표준 5 2 3 3 5 2" xfId="0"/>
    <cellStyle name="표준 5 2 3 3 6" xfId="0"/>
    <cellStyle name="표준 5 2 3 3 7" xfId="0"/>
    <cellStyle name="표준 5 2 3 3 8" xfId="0"/>
    <cellStyle name="표준 5 2 3 4" xfId="0"/>
    <cellStyle name="표준 5 2 3 4 2" xfId="0"/>
    <cellStyle name="표준 5 2 3 4 2 2" xfId="0"/>
    <cellStyle name="표준 5 2 3 4 2 2 2" xfId="0"/>
    <cellStyle name="표준 5 2 3 4 2 2 3" xfId="0"/>
    <cellStyle name="표준 5 2 3 4 2 3" xfId="0"/>
    <cellStyle name="표준 5 2 3 4 2 3 2" xfId="0"/>
    <cellStyle name="표준 5 2 3 4 2 4" xfId="0"/>
    <cellStyle name="표준 5 2 3 4 2 5" xfId="0"/>
    <cellStyle name="표준 5 2 3 4 3" xfId="0"/>
    <cellStyle name="표준 5 2 3 4 3 2" xfId="0"/>
    <cellStyle name="표준 5 2 3 4 3 3" xfId="0"/>
    <cellStyle name="표준 5 2 3 4 4" xfId="0"/>
    <cellStyle name="표준 5 2 3 4 4 2" xfId="0"/>
    <cellStyle name="표준 5 2 3 4 5" xfId="0"/>
    <cellStyle name="표준 5 2 3 4 6" xfId="0"/>
    <cellStyle name="표준 5 2 3 4 7" xfId="0"/>
    <cellStyle name="표준 5 2 3 5" xfId="0"/>
    <cellStyle name="표준 5 2 3 5 2" xfId="0"/>
    <cellStyle name="표준 5 2 3 5 2 2" xfId="0"/>
    <cellStyle name="표준 5 2 3 5 2 3" xfId="0"/>
    <cellStyle name="표준 5 2 3 5 3" xfId="0"/>
    <cellStyle name="표준 5 2 3 5 3 2" xfId="0"/>
    <cellStyle name="표준 5 2 3 5 4" xfId="0"/>
    <cellStyle name="표준 5 2 3 5 5" xfId="0"/>
    <cellStyle name="표준 5 2 3 5 6" xfId="0"/>
    <cellStyle name="표준 5 2 3 6" xfId="0"/>
    <cellStyle name="표준 5 2 3 6 2" xfId="0"/>
    <cellStyle name="표준 5 2 3 6 3" xfId="0"/>
    <cellStyle name="표준 5 2 3 6 4" xfId="0"/>
    <cellStyle name="표준 5 2 3 6 5" xfId="0"/>
    <cellStyle name="표준 5 2 3 7" xfId="0"/>
    <cellStyle name="표준 5 2 3 7 2" xfId="0"/>
    <cellStyle name="표준 5 2 3 7 3" xfId="0"/>
    <cellStyle name="표준 5 2 3 8" xfId="0"/>
    <cellStyle name="표준 5 2 3 9" xfId="0"/>
    <cellStyle name="표준 5 2 4" xfId="0"/>
    <cellStyle name="표준 5 2 4 10" xfId="0"/>
    <cellStyle name="표준 5 2 4 11" xfId="0"/>
    <cellStyle name="표준 5 2 4 2" xfId="0"/>
    <cellStyle name="표준 5 2 4 2 2" xfId="0"/>
    <cellStyle name="표준 5 2 4 2 2 2" xfId="0"/>
    <cellStyle name="표준 5 2 4 2 2 2 2" xfId="0"/>
    <cellStyle name="표준 5 2 4 2 2 2 2 2" xfId="0"/>
    <cellStyle name="표준 5 2 4 2 2 2 2 3" xfId="0"/>
    <cellStyle name="표준 5 2 4 2 2 2 3" xfId="0"/>
    <cellStyle name="표준 5 2 4 2 2 2 3 2" xfId="0"/>
    <cellStyle name="표준 5 2 4 2 2 2 4" xfId="0"/>
    <cellStyle name="표준 5 2 4 2 2 2 5" xfId="0"/>
    <cellStyle name="표준 5 2 4 2 2 3" xfId="0"/>
    <cellStyle name="표준 5 2 4 2 2 3 2" xfId="0"/>
    <cellStyle name="표준 5 2 4 2 2 3 3" xfId="0"/>
    <cellStyle name="표준 5 2 4 2 2 4" xfId="0"/>
    <cellStyle name="표준 5 2 4 2 2 4 2" xfId="0"/>
    <cellStyle name="표준 5 2 4 2 2 5" xfId="0"/>
    <cellStyle name="표준 5 2 4 2 2 6" xfId="0"/>
    <cellStyle name="표준 5 2 4 2 3" xfId="0"/>
    <cellStyle name="표준 5 2 4 2 3 2" xfId="0"/>
    <cellStyle name="표준 5 2 4 2 3 2 2" xfId="0"/>
    <cellStyle name="표준 5 2 4 2 3 2 3" xfId="0"/>
    <cellStyle name="표준 5 2 4 2 3 3" xfId="0"/>
    <cellStyle name="표준 5 2 4 2 3 3 2" xfId="0"/>
    <cellStyle name="표준 5 2 4 2 3 4" xfId="0"/>
    <cellStyle name="표준 5 2 4 2 3 5" xfId="0"/>
    <cellStyle name="표준 5 2 4 2 4" xfId="0"/>
    <cellStyle name="표준 5 2 4 2 4 2" xfId="0"/>
    <cellStyle name="표준 5 2 4 2 4 3" xfId="0"/>
    <cellStyle name="표준 5 2 4 2 5" xfId="0"/>
    <cellStyle name="표준 5 2 4 2 5 2" xfId="0"/>
    <cellStyle name="표준 5 2 4 2 6" xfId="0"/>
    <cellStyle name="표준 5 2 4 2 7" xfId="0"/>
    <cellStyle name="표준 5 2 4 2 8" xfId="0"/>
    <cellStyle name="표준 5 2 4 3" xfId="0"/>
    <cellStyle name="표준 5 2 4 3 2" xfId="0"/>
    <cellStyle name="표준 5 2 4 3 2 2" xfId="0"/>
    <cellStyle name="표준 5 2 4 3 2 2 2" xfId="0"/>
    <cellStyle name="표준 5 2 4 3 2 2 3" xfId="0"/>
    <cellStyle name="표준 5 2 4 3 2 3" xfId="0"/>
    <cellStyle name="표준 5 2 4 3 2 3 2" xfId="0"/>
    <cellStyle name="표준 5 2 4 3 2 4" xfId="0"/>
    <cellStyle name="표준 5 2 4 3 2 5" xfId="0"/>
    <cellStyle name="표준 5 2 4 3 3" xfId="0"/>
    <cellStyle name="표준 5 2 4 3 3 2" xfId="0"/>
    <cellStyle name="표준 5 2 4 3 3 3" xfId="0"/>
    <cellStyle name="표준 5 2 4 3 4" xfId="0"/>
    <cellStyle name="표준 5 2 4 3 4 2" xfId="0"/>
    <cellStyle name="표준 5 2 4 3 5" xfId="0"/>
    <cellStyle name="표준 5 2 4 3 6" xfId="0"/>
    <cellStyle name="표준 5 2 4 3 7" xfId="0"/>
    <cellStyle name="표준 5 2 4 4" xfId="0"/>
    <cellStyle name="표준 5 2 4 4 2" xfId="0"/>
    <cellStyle name="표준 5 2 4 4 2 2" xfId="0"/>
    <cellStyle name="표준 5 2 4 4 2 3" xfId="0"/>
    <cellStyle name="표준 5 2 4 4 3" xfId="0"/>
    <cellStyle name="표준 5 2 4 4 3 2" xfId="0"/>
    <cellStyle name="표준 5 2 4 4 4" xfId="0"/>
    <cellStyle name="표준 5 2 4 4 5" xfId="0"/>
    <cellStyle name="표준 5 2 4 4 6" xfId="0"/>
    <cellStyle name="표준 5 2 4 5" xfId="0"/>
    <cellStyle name="표준 5 2 4 5 2" xfId="0"/>
    <cellStyle name="표준 5 2 4 5 3" xfId="0"/>
    <cellStyle name="표준 5 2 4 5 4" xfId="0"/>
    <cellStyle name="표준 5 2 4 5 5" xfId="0"/>
    <cellStyle name="표준 5 2 4 6" xfId="0"/>
    <cellStyle name="표준 5 2 4 6 2" xfId="0"/>
    <cellStyle name="표준 5 2 4 6 3" xfId="0"/>
    <cellStyle name="표준 5 2 4 6 4" xfId="0"/>
    <cellStyle name="표준 5 2 4 7" xfId="0"/>
    <cellStyle name="표준 5 2 4 8" xfId="0"/>
    <cellStyle name="표준 5 2 4 9" xfId="0"/>
    <cellStyle name="표준 5 2 5" xfId="0"/>
    <cellStyle name="표준 5 2 5 10" xfId="0"/>
    <cellStyle name="표준 5 2 5 2" xfId="0"/>
    <cellStyle name="표준 5 2 5 2 2" xfId="0"/>
    <cellStyle name="표준 5 2 5 2 2 2" xfId="0"/>
    <cellStyle name="표준 5 2 5 2 2 2 2" xfId="0"/>
    <cellStyle name="표준 5 2 5 2 2 2 3" xfId="0"/>
    <cellStyle name="표준 5 2 5 2 2 3" xfId="0"/>
    <cellStyle name="표준 5 2 5 2 2 3 2" xfId="0"/>
    <cellStyle name="표준 5 2 5 2 2 4" xfId="0"/>
    <cellStyle name="표준 5 2 5 2 2 5" xfId="0"/>
    <cellStyle name="표준 5 2 5 2 3" xfId="0"/>
    <cellStyle name="표준 5 2 5 2 3 2" xfId="0"/>
    <cellStyle name="표준 5 2 5 2 3 3" xfId="0"/>
    <cellStyle name="표준 5 2 5 2 4" xfId="0"/>
    <cellStyle name="표준 5 2 5 2 4 2" xfId="0"/>
    <cellStyle name="표준 5 2 5 2 5" xfId="0"/>
    <cellStyle name="표준 5 2 5 2 6" xfId="0"/>
    <cellStyle name="표준 5 2 5 2 7" xfId="0"/>
    <cellStyle name="표준 5 2 5 3" xfId="0"/>
    <cellStyle name="표준 5 2 5 3 2" xfId="0"/>
    <cellStyle name="표준 5 2 5 3 2 2" xfId="0"/>
    <cellStyle name="표준 5 2 5 3 2 3" xfId="0"/>
    <cellStyle name="표준 5 2 5 3 3" xfId="0"/>
    <cellStyle name="표준 5 2 5 3 3 2" xfId="0"/>
    <cellStyle name="표준 5 2 5 3 4" xfId="0"/>
    <cellStyle name="표준 5 2 5 3 5" xfId="0"/>
    <cellStyle name="표준 5 2 5 3 6" xfId="0"/>
    <cellStyle name="표준 5 2 5 4" xfId="0"/>
    <cellStyle name="표준 5 2 5 4 2" xfId="0"/>
    <cellStyle name="표준 5 2 5 4 3" xfId="0"/>
    <cellStyle name="표준 5 2 5 4 4" xfId="0"/>
    <cellStyle name="표준 5 2 5 4 5" xfId="0"/>
    <cellStyle name="표준 5 2 5 5" xfId="0"/>
    <cellStyle name="표준 5 2 5 5 2" xfId="0"/>
    <cellStyle name="표준 5 2 5 5 3" xfId="0"/>
    <cellStyle name="표준 5 2 5 5 4" xfId="0"/>
    <cellStyle name="표준 5 2 5 6" xfId="0"/>
    <cellStyle name="표준 5 2 5 6 2" xfId="0"/>
    <cellStyle name="표준 5 2 5 7" xfId="0"/>
    <cellStyle name="표준 5 2 5 8" xfId="0"/>
    <cellStyle name="표준 5 2 5 9" xfId="0"/>
    <cellStyle name="표준 5 2 6" xfId="0"/>
    <cellStyle name="표준 5 2 6 2" xfId="0"/>
    <cellStyle name="표준 5 2 6 2 2" xfId="0"/>
    <cellStyle name="표준 5 2 6 2 2 2" xfId="0"/>
    <cellStyle name="표준 5 2 6 2 2 2 2" xfId="0"/>
    <cellStyle name="표준 5 2 6 2 2 2 3" xfId="0"/>
    <cellStyle name="표준 5 2 6 2 2 3" xfId="0"/>
    <cellStyle name="표준 5 2 6 2 2 3 2" xfId="0"/>
    <cellStyle name="표준 5 2 6 2 2 4" xfId="0"/>
    <cellStyle name="표준 5 2 6 2 2 5" xfId="0"/>
    <cellStyle name="표준 5 2 6 2 3" xfId="0"/>
    <cellStyle name="표준 5 2 6 2 3 2" xfId="0"/>
    <cellStyle name="표준 5 2 6 2 3 3" xfId="0"/>
    <cellStyle name="표준 5 2 6 2 4" xfId="0"/>
    <cellStyle name="표준 5 2 6 2 4 2" xfId="0"/>
    <cellStyle name="표준 5 2 6 2 5" xfId="0"/>
    <cellStyle name="표준 5 2 6 2 6" xfId="0"/>
    <cellStyle name="표준 5 2 6 3" xfId="0"/>
    <cellStyle name="표준 5 2 6 3 2" xfId="0"/>
    <cellStyle name="표준 5 2 6 3 2 2" xfId="0"/>
    <cellStyle name="표준 5 2 6 3 2 3" xfId="0"/>
    <cellStyle name="표준 5 2 6 3 3" xfId="0"/>
    <cellStyle name="표준 5 2 6 3 3 2" xfId="0"/>
    <cellStyle name="표준 5 2 6 3 4" xfId="0"/>
    <cellStyle name="표준 5 2 6 3 5" xfId="0"/>
    <cellStyle name="표준 5 2 6 4" xfId="0"/>
    <cellStyle name="표준 5 2 6 4 2" xfId="0"/>
    <cellStyle name="표준 5 2 6 4 3" xfId="0"/>
    <cellStyle name="표준 5 2 6 5" xfId="0"/>
    <cellStyle name="표준 5 2 6 5 2" xfId="0"/>
    <cellStyle name="표준 5 2 6 6" xfId="0"/>
    <cellStyle name="표준 5 2 6 7" xfId="0"/>
    <cellStyle name="표준 5 2 6 8" xfId="0"/>
    <cellStyle name="표준 5 2 6 9" xfId="0"/>
    <cellStyle name="표준 5 2 7" xfId="0"/>
    <cellStyle name="표준 5 2 7 2" xfId="0"/>
    <cellStyle name="표준 5 2 7 2 2" xfId="0"/>
    <cellStyle name="표준 5 2 7 2 2 2" xfId="0"/>
    <cellStyle name="표준 5 2 7 2 2 3" xfId="0"/>
    <cellStyle name="표준 5 2 7 2 3" xfId="0"/>
    <cellStyle name="표준 5 2 7 2 3 2" xfId="0"/>
    <cellStyle name="표준 5 2 7 2 4" xfId="0"/>
    <cellStyle name="표준 5 2 7 2 5" xfId="0"/>
    <cellStyle name="표준 5 2 7 3" xfId="0"/>
    <cellStyle name="표준 5 2 7 3 2" xfId="0"/>
    <cellStyle name="표준 5 2 7 3 3" xfId="0"/>
    <cellStyle name="표준 5 2 7 4" xfId="0"/>
    <cellStyle name="표준 5 2 7 4 2" xfId="0"/>
    <cellStyle name="표준 5 2 7 5" xfId="0"/>
    <cellStyle name="표준 5 2 7 6" xfId="0"/>
    <cellStyle name="표준 5 2 7 7" xfId="0"/>
    <cellStyle name="표준 5 2 7 8" xfId="0"/>
    <cellStyle name="표준 5 2 8" xfId="0"/>
    <cellStyle name="표준 5 2 8 2" xfId="0"/>
    <cellStyle name="표준 5 2 8 2 2" xfId="0"/>
    <cellStyle name="표준 5 2 8 2 3" xfId="0"/>
    <cellStyle name="표준 5 2 8 3" xfId="0"/>
    <cellStyle name="표준 5 2 8 3 2" xfId="0"/>
    <cellStyle name="표준 5 2 8 4" xfId="0"/>
    <cellStyle name="표준 5 2 8 5" xfId="0"/>
    <cellStyle name="표준 5 2 8 6" xfId="0"/>
    <cellStyle name="표준 5 2 9" xfId="0"/>
    <cellStyle name="표준 5 2 9 2" xfId="0"/>
    <cellStyle name="표준 5 2 9 3" xfId="0"/>
    <cellStyle name="표준 5 2 9 4" xfId="0"/>
    <cellStyle name="표준 5 2 9 5" xfId="0"/>
    <cellStyle name="표준 5 2_Sheet2" xfId="0"/>
    <cellStyle name="표준 5 3" xfId="0"/>
    <cellStyle name="표준 5 3 10" xfId="0"/>
    <cellStyle name="표준 5 3 10 2" xfId="0"/>
    <cellStyle name="표준 5 3 11" xfId="0"/>
    <cellStyle name="표준 5 3 12" xfId="0"/>
    <cellStyle name="표준 5 3 13" xfId="0"/>
    <cellStyle name="표준 5 3 14" xfId="0"/>
    <cellStyle name="표준 5 3 2" xfId="0"/>
    <cellStyle name="표준 5 3 2 10" xfId="0"/>
    <cellStyle name="표준 5 3 2 11" xfId="0"/>
    <cellStyle name="표준 5 3 2 12" xfId="0"/>
    <cellStyle name="표준 5 3 2 2" xfId="0"/>
    <cellStyle name="표준 5 3 2 2 10" xfId="0"/>
    <cellStyle name="표준 5 3 2 2 2" xfId="0"/>
    <cellStyle name="표준 5 3 2 2 2 2" xfId="0"/>
    <cellStyle name="표준 5 3 2 2 2 2 2" xfId="0"/>
    <cellStyle name="표준 5 3 2 2 2 2 2 2" xfId="0"/>
    <cellStyle name="표준 5 3 2 2 2 2 2 2 2" xfId="0"/>
    <cellStyle name="표준 5 3 2 2 2 2 2 2 3" xfId="0"/>
    <cellStyle name="표준 5 3 2 2 2 2 2 3" xfId="0"/>
    <cellStyle name="표준 5 3 2 2 2 2 2 3 2" xfId="0"/>
    <cellStyle name="표준 5 3 2 2 2 2 2 4" xfId="0"/>
    <cellStyle name="표준 5 3 2 2 2 2 2 5" xfId="0"/>
    <cellStyle name="표준 5 3 2 2 2 2 3" xfId="0"/>
    <cellStyle name="표준 5 3 2 2 2 2 3 2" xfId="0"/>
    <cellStyle name="표준 5 3 2 2 2 2 3 3" xfId="0"/>
    <cellStyle name="표준 5 3 2 2 2 2 4" xfId="0"/>
    <cellStyle name="표준 5 3 2 2 2 2 4 2" xfId="0"/>
    <cellStyle name="표준 5 3 2 2 2 2 5" xfId="0"/>
    <cellStyle name="표준 5 3 2 2 2 2 6" xfId="0"/>
    <cellStyle name="표준 5 3 2 2 2 3" xfId="0"/>
    <cellStyle name="표준 5 3 2 2 2 3 2" xfId="0"/>
    <cellStyle name="표준 5 3 2 2 2 3 2 2" xfId="0"/>
    <cellStyle name="표준 5 3 2 2 2 3 2 3" xfId="0"/>
    <cellStyle name="표준 5 3 2 2 2 3 3" xfId="0"/>
    <cellStyle name="표준 5 3 2 2 2 3 3 2" xfId="0"/>
    <cellStyle name="표준 5 3 2 2 2 3 4" xfId="0"/>
    <cellStyle name="표준 5 3 2 2 2 3 5" xfId="0"/>
    <cellStyle name="표준 5 3 2 2 2 4" xfId="0"/>
    <cellStyle name="표준 5 3 2 2 2 4 2" xfId="0"/>
    <cellStyle name="표준 5 3 2 2 2 4 3" xfId="0"/>
    <cellStyle name="표준 5 3 2 2 2 5" xfId="0"/>
    <cellStyle name="표준 5 3 2 2 2 5 2" xfId="0"/>
    <cellStyle name="표준 5 3 2 2 2 6" xfId="0"/>
    <cellStyle name="표준 5 3 2 2 2 7" xfId="0"/>
    <cellStyle name="표준 5 3 2 2 3" xfId="0"/>
    <cellStyle name="표준 5 3 2 2 3 2" xfId="0"/>
    <cellStyle name="표준 5 3 2 2 3 2 2" xfId="0"/>
    <cellStyle name="표준 5 3 2 2 3 2 2 2" xfId="0"/>
    <cellStyle name="표준 5 3 2 2 3 2 2 3" xfId="0"/>
    <cellStyle name="표준 5 3 2 2 3 2 3" xfId="0"/>
    <cellStyle name="표준 5 3 2 2 3 2 3 2" xfId="0"/>
    <cellStyle name="표준 5 3 2 2 3 2 4" xfId="0"/>
    <cellStyle name="표준 5 3 2 2 3 2 5" xfId="0"/>
    <cellStyle name="표준 5 3 2 2 3 3" xfId="0"/>
    <cellStyle name="표준 5 3 2 2 3 3 2" xfId="0"/>
    <cellStyle name="표준 5 3 2 2 3 3 3" xfId="0"/>
    <cellStyle name="표준 5 3 2 2 3 4" xfId="0"/>
    <cellStyle name="표준 5 3 2 2 3 4 2" xfId="0"/>
    <cellStyle name="표준 5 3 2 2 3 5" xfId="0"/>
    <cellStyle name="표준 5 3 2 2 3 6" xfId="0"/>
    <cellStyle name="표준 5 3 2 2 4" xfId="0"/>
    <cellStyle name="표준 5 3 2 2 4 2" xfId="0"/>
    <cellStyle name="표준 5 3 2 2 4 2 2" xfId="0"/>
    <cellStyle name="표준 5 3 2 2 4 2 3" xfId="0"/>
    <cellStyle name="표준 5 3 2 2 4 3" xfId="0"/>
    <cellStyle name="표준 5 3 2 2 4 3 2" xfId="0"/>
    <cellStyle name="표준 5 3 2 2 4 4" xfId="0"/>
    <cellStyle name="표준 5 3 2 2 4 5" xfId="0"/>
    <cellStyle name="표준 5 3 2 2 5" xfId="0"/>
    <cellStyle name="표준 5 3 2 2 5 2" xfId="0"/>
    <cellStyle name="표준 5 3 2 2 5 3" xfId="0"/>
    <cellStyle name="표준 5 3 2 2 5 4" xfId="0"/>
    <cellStyle name="표준 5 3 2 2 6" xfId="0"/>
    <cellStyle name="표준 5 3 2 2 6 2" xfId="0"/>
    <cellStyle name="표준 5 3 2 2 6 3" xfId="0"/>
    <cellStyle name="표준 5 3 2 2 7" xfId="0"/>
    <cellStyle name="표준 5 3 2 2 8" xfId="0"/>
    <cellStyle name="표준 5 3 2 2 9" xfId="0"/>
    <cellStyle name="표준 5 3 2 3" xfId="0"/>
    <cellStyle name="표준 5 3 2 3 2" xfId="0"/>
    <cellStyle name="표준 5 3 2 3 2 2" xfId="0"/>
    <cellStyle name="표준 5 3 2 3 2 2 2" xfId="0"/>
    <cellStyle name="표준 5 3 2 3 2 2 2 2" xfId="0"/>
    <cellStyle name="표준 5 3 2 3 2 2 2 3" xfId="0"/>
    <cellStyle name="표준 5 3 2 3 2 2 3" xfId="0"/>
    <cellStyle name="표준 5 3 2 3 2 2 3 2" xfId="0"/>
    <cellStyle name="표준 5 3 2 3 2 2 4" xfId="0"/>
    <cellStyle name="표준 5 3 2 3 2 2 5" xfId="0"/>
    <cellStyle name="표준 5 3 2 3 2 3" xfId="0"/>
    <cellStyle name="표준 5 3 2 3 2 3 2" xfId="0"/>
    <cellStyle name="표준 5 3 2 3 2 3 3" xfId="0"/>
    <cellStyle name="표준 5 3 2 3 2 4" xfId="0"/>
    <cellStyle name="표준 5 3 2 3 2 4 2" xfId="0"/>
    <cellStyle name="표준 5 3 2 3 2 5" xfId="0"/>
    <cellStyle name="표준 5 3 2 3 2 6" xfId="0"/>
    <cellStyle name="표준 5 3 2 3 3" xfId="0"/>
    <cellStyle name="표준 5 3 2 3 3 2" xfId="0"/>
    <cellStyle name="표준 5 3 2 3 3 2 2" xfId="0"/>
    <cellStyle name="표준 5 3 2 3 3 2 3" xfId="0"/>
    <cellStyle name="표준 5 3 2 3 3 3" xfId="0"/>
    <cellStyle name="표준 5 3 2 3 3 3 2" xfId="0"/>
    <cellStyle name="표준 5 3 2 3 3 4" xfId="0"/>
    <cellStyle name="표준 5 3 2 3 3 5" xfId="0"/>
    <cellStyle name="표준 5 3 2 3 4" xfId="0"/>
    <cellStyle name="표준 5 3 2 3 4 2" xfId="0"/>
    <cellStyle name="표준 5 3 2 3 4 3" xfId="0"/>
    <cellStyle name="표준 5 3 2 3 5" xfId="0"/>
    <cellStyle name="표준 5 3 2 3 5 2" xfId="0"/>
    <cellStyle name="표준 5 3 2 3 6" xfId="0"/>
    <cellStyle name="표준 5 3 2 3 7" xfId="0"/>
    <cellStyle name="표준 5 3 2 3 8" xfId="0"/>
    <cellStyle name="표준 5 3 2 4" xfId="0"/>
    <cellStyle name="표준 5 3 2 4 2" xfId="0"/>
    <cellStyle name="표준 5 3 2 4 2 2" xfId="0"/>
    <cellStyle name="표준 5 3 2 4 2 2 2" xfId="0"/>
    <cellStyle name="표준 5 3 2 4 2 2 3" xfId="0"/>
    <cellStyle name="표준 5 3 2 4 2 3" xfId="0"/>
    <cellStyle name="표준 5 3 2 4 2 3 2" xfId="0"/>
    <cellStyle name="표준 5 3 2 4 2 4" xfId="0"/>
    <cellStyle name="표준 5 3 2 4 2 5" xfId="0"/>
    <cellStyle name="표준 5 3 2 4 3" xfId="0"/>
    <cellStyle name="표준 5 3 2 4 3 2" xfId="0"/>
    <cellStyle name="표준 5 3 2 4 3 3" xfId="0"/>
    <cellStyle name="표준 5 3 2 4 4" xfId="0"/>
    <cellStyle name="표준 5 3 2 4 4 2" xfId="0"/>
    <cellStyle name="표준 5 3 2 4 5" xfId="0"/>
    <cellStyle name="표준 5 3 2 4 6" xfId="0"/>
    <cellStyle name="표준 5 3 2 4 7" xfId="0"/>
    <cellStyle name="표준 5 3 2 5" xfId="0"/>
    <cellStyle name="표준 5 3 2 5 2" xfId="0"/>
    <cellStyle name="표준 5 3 2 5 2 2" xfId="0"/>
    <cellStyle name="표준 5 3 2 5 2 3" xfId="0"/>
    <cellStyle name="표준 5 3 2 5 3" xfId="0"/>
    <cellStyle name="표준 5 3 2 5 3 2" xfId="0"/>
    <cellStyle name="표준 5 3 2 5 4" xfId="0"/>
    <cellStyle name="표준 5 3 2 5 5" xfId="0"/>
    <cellStyle name="표준 5 3 2 5 6" xfId="0"/>
    <cellStyle name="표준 5 3 2 6" xfId="0"/>
    <cellStyle name="표준 5 3 2 6 2" xfId="0"/>
    <cellStyle name="표준 5 3 2 6 3" xfId="0"/>
    <cellStyle name="표준 5 3 2 6 4" xfId="0"/>
    <cellStyle name="표준 5 3 2 6 5" xfId="0"/>
    <cellStyle name="표준 5 3 2 7" xfId="0"/>
    <cellStyle name="표준 5 3 2 7 2" xfId="0"/>
    <cellStyle name="표준 5 3 2 7 3" xfId="0"/>
    <cellStyle name="표준 5 3 2 8" xfId="0"/>
    <cellStyle name="표준 5 3 2 9" xfId="0"/>
    <cellStyle name="표준 5 3 3" xfId="0"/>
    <cellStyle name="표준 5 3 3 10" xfId="0"/>
    <cellStyle name="표준 5 3 3 2" xfId="0"/>
    <cellStyle name="표준 5 3 3 2 2" xfId="0"/>
    <cellStyle name="표준 5 3 3 2 2 2" xfId="0"/>
    <cellStyle name="표준 5 3 3 2 2 2 2" xfId="0"/>
    <cellStyle name="표준 5 3 3 2 2 2 2 2" xfId="0"/>
    <cellStyle name="표준 5 3 3 2 2 2 2 3" xfId="0"/>
    <cellStyle name="표준 5 3 3 2 2 2 3" xfId="0"/>
    <cellStyle name="표준 5 3 3 2 2 2 3 2" xfId="0"/>
    <cellStyle name="표준 5 3 3 2 2 2 4" xfId="0"/>
    <cellStyle name="표준 5 3 3 2 2 2 5" xfId="0"/>
    <cellStyle name="표준 5 3 3 2 2 3" xfId="0"/>
    <cellStyle name="표준 5 3 3 2 2 3 2" xfId="0"/>
    <cellStyle name="표준 5 3 3 2 2 3 3" xfId="0"/>
    <cellStyle name="표준 5 3 3 2 2 4" xfId="0"/>
    <cellStyle name="표준 5 3 3 2 2 4 2" xfId="0"/>
    <cellStyle name="표준 5 3 3 2 2 5" xfId="0"/>
    <cellStyle name="표준 5 3 3 2 2 6" xfId="0"/>
    <cellStyle name="표준 5 3 3 2 3" xfId="0"/>
    <cellStyle name="표준 5 3 3 2 3 2" xfId="0"/>
    <cellStyle name="표준 5 3 3 2 3 2 2" xfId="0"/>
    <cellStyle name="표준 5 3 3 2 3 2 3" xfId="0"/>
    <cellStyle name="표준 5 3 3 2 3 3" xfId="0"/>
    <cellStyle name="표준 5 3 3 2 3 3 2" xfId="0"/>
    <cellStyle name="표준 5 3 3 2 3 4" xfId="0"/>
    <cellStyle name="표준 5 3 3 2 3 5" xfId="0"/>
    <cellStyle name="표준 5 3 3 2 4" xfId="0"/>
    <cellStyle name="표준 5 3 3 2 4 2" xfId="0"/>
    <cellStyle name="표준 5 3 3 2 4 3" xfId="0"/>
    <cellStyle name="표준 5 3 3 2 5" xfId="0"/>
    <cellStyle name="표준 5 3 3 2 5 2" xfId="0"/>
    <cellStyle name="표준 5 3 3 2 6" xfId="0"/>
    <cellStyle name="표준 5 3 3 2 7" xfId="0"/>
    <cellStyle name="표준 5 3 3 2 8" xfId="0"/>
    <cellStyle name="표준 5 3 3 3" xfId="0"/>
    <cellStyle name="표준 5 3 3 3 2" xfId="0"/>
    <cellStyle name="표준 5 3 3 3 2 2" xfId="0"/>
    <cellStyle name="표준 5 3 3 3 2 2 2" xfId="0"/>
    <cellStyle name="표준 5 3 3 3 2 2 3" xfId="0"/>
    <cellStyle name="표준 5 3 3 3 2 3" xfId="0"/>
    <cellStyle name="표준 5 3 3 3 2 3 2" xfId="0"/>
    <cellStyle name="표준 5 3 3 3 2 4" xfId="0"/>
    <cellStyle name="표준 5 3 3 3 2 5" xfId="0"/>
    <cellStyle name="표준 5 3 3 3 3" xfId="0"/>
    <cellStyle name="표준 5 3 3 3 3 2" xfId="0"/>
    <cellStyle name="표준 5 3 3 3 3 3" xfId="0"/>
    <cellStyle name="표준 5 3 3 3 4" xfId="0"/>
    <cellStyle name="표준 5 3 3 3 4 2" xfId="0"/>
    <cellStyle name="표준 5 3 3 3 5" xfId="0"/>
    <cellStyle name="표준 5 3 3 3 6" xfId="0"/>
    <cellStyle name="표준 5 3 3 3 7" xfId="0"/>
    <cellStyle name="표준 5 3 3 4" xfId="0"/>
    <cellStyle name="표준 5 3 3 4 2" xfId="0"/>
    <cellStyle name="표준 5 3 3 4 2 2" xfId="0"/>
    <cellStyle name="표준 5 3 3 4 2 3" xfId="0"/>
    <cellStyle name="표준 5 3 3 4 3" xfId="0"/>
    <cellStyle name="표준 5 3 3 4 3 2" xfId="0"/>
    <cellStyle name="표준 5 3 3 4 4" xfId="0"/>
    <cellStyle name="표준 5 3 3 4 5" xfId="0"/>
    <cellStyle name="표준 5 3 3 4 6" xfId="0"/>
    <cellStyle name="표준 5 3 3 5" xfId="0"/>
    <cellStyle name="표준 5 3 3 5 2" xfId="0"/>
    <cellStyle name="표준 5 3 3 5 3" xfId="0"/>
    <cellStyle name="표준 5 3 3 5 4" xfId="0"/>
    <cellStyle name="표준 5 3 3 5 5" xfId="0"/>
    <cellStyle name="표준 5 3 3 6" xfId="0"/>
    <cellStyle name="표준 5 3 3 6 2" xfId="0"/>
    <cellStyle name="표준 5 3 3 6 3" xfId="0"/>
    <cellStyle name="표준 5 3 3 6 4" xfId="0"/>
    <cellStyle name="표준 5 3 3 7" xfId="0"/>
    <cellStyle name="표준 5 3 3 8" xfId="0"/>
    <cellStyle name="표준 5 3 3 9" xfId="0"/>
    <cellStyle name="표준 5 3 4" xfId="0"/>
    <cellStyle name="표준 5 3 4 2" xfId="0"/>
    <cellStyle name="표준 5 3 4 2 2" xfId="0"/>
    <cellStyle name="표준 5 3 4 2 2 2" xfId="0"/>
    <cellStyle name="표준 5 3 4 2 2 2 2" xfId="0"/>
    <cellStyle name="표준 5 3 4 2 2 2 3" xfId="0"/>
    <cellStyle name="표준 5 3 4 2 2 3" xfId="0"/>
    <cellStyle name="표준 5 3 4 2 2 3 2" xfId="0"/>
    <cellStyle name="표준 5 3 4 2 2 4" xfId="0"/>
    <cellStyle name="표준 5 3 4 2 2 5" xfId="0"/>
    <cellStyle name="표준 5 3 4 2 3" xfId="0"/>
    <cellStyle name="표준 5 3 4 2 3 2" xfId="0"/>
    <cellStyle name="표준 5 3 4 2 3 3" xfId="0"/>
    <cellStyle name="표준 5 3 4 2 4" xfId="0"/>
    <cellStyle name="표준 5 3 4 2 4 2" xfId="0"/>
    <cellStyle name="표준 5 3 4 2 5" xfId="0"/>
    <cellStyle name="표준 5 3 4 2 6" xfId="0"/>
    <cellStyle name="표준 5 3 4 2 7" xfId="0"/>
    <cellStyle name="표준 5 3 4 3" xfId="0"/>
    <cellStyle name="표준 5 3 4 3 2" xfId="0"/>
    <cellStyle name="표준 5 3 4 3 2 2" xfId="0"/>
    <cellStyle name="표준 5 3 4 3 2 3" xfId="0"/>
    <cellStyle name="표준 5 3 4 3 3" xfId="0"/>
    <cellStyle name="표준 5 3 4 3 3 2" xfId="0"/>
    <cellStyle name="표준 5 3 4 3 4" xfId="0"/>
    <cellStyle name="표준 5 3 4 3 5" xfId="0"/>
    <cellStyle name="표준 5 3 4 3 6" xfId="0"/>
    <cellStyle name="표준 5 3 4 4" xfId="0"/>
    <cellStyle name="표준 5 3 4 4 2" xfId="0"/>
    <cellStyle name="표준 5 3 4 4 3" xfId="0"/>
    <cellStyle name="표준 5 3 4 4 4" xfId="0"/>
    <cellStyle name="표준 5 3 4 4 5" xfId="0"/>
    <cellStyle name="표준 5 3 4 5" xfId="0"/>
    <cellStyle name="표준 5 3 4 5 2" xfId="0"/>
    <cellStyle name="표준 5 3 4 5 3" xfId="0"/>
    <cellStyle name="표준 5 3 4 5 4" xfId="0"/>
    <cellStyle name="표준 5 3 4 6" xfId="0"/>
    <cellStyle name="표준 5 3 4 6 2" xfId="0"/>
    <cellStyle name="표준 5 3 4 7" xfId="0"/>
    <cellStyle name="표준 5 3 4 8" xfId="0"/>
    <cellStyle name="표준 5 3 4 9" xfId="0"/>
    <cellStyle name="표준 5 3 5" xfId="0"/>
    <cellStyle name="표준 5 3 5 2" xfId="0"/>
    <cellStyle name="표준 5 3 5 2 2" xfId="0"/>
    <cellStyle name="표준 5 3 5 2 2 2" xfId="0"/>
    <cellStyle name="표준 5 3 5 2 2 2 2" xfId="0"/>
    <cellStyle name="표준 5 3 5 2 2 2 3" xfId="0"/>
    <cellStyle name="표준 5 3 5 2 2 3" xfId="0"/>
    <cellStyle name="표준 5 3 5 2 2 3 2" xfId="0"/>
    <cellStyle name="표준 5 3 5 2 2 4" xfId="0"/>
    <cellStyle name="표준 5 3 5 2 2 5" xfId="0"/>
    <cellStyle name="표준 5 3 5 2 3" xfId="0"/>
    <cellStyle name="표준 5 3 5 2 3 2" xfId="0"/>
    <cellStyle name="표준 5 3 5 2 3 3" xfId="0"/>
    <cellStyle name="표준 5 3 5 2 4" xfId="0"/>
    <cellStyle name="표준 5 3 5 2 4 2" xfId="0"/>
    <cellStyle name="표준 5 3 5 2 5" xfId="0"/>
    <cellStyle name="표준 5 3 5 2 6" xfId="0"/>
    <cellStyle name="표준 5 3 5 2 7" xfId="0"/>
    <cellStyle name="표준 5 3 5 3" xfId="0"/>
    <cellStyle name="표준 5 3 5 3 2" xfId="0"/>
    <cellStyle name="표준 5 3 5 3 2 2" xfId="0"/>
    <cellStyle name="표준 5 3 5 3 2 3" xfId="0"/>
    <cellStyle name="표준 5 3 5 3 3" xfId="0"/>
    <cellStyle name="표준 5 3 5 3 3 2" xfId="0"/>
    <cellStyle name="표준 5 3 5 3 4" xfId="0"/>
    <cellStyle name="표준 5 3 5 3 5" xfId="0"/>
    <cellStyle name="표준 5 3 5 3 6" xfId="0"/>
    <cellStyle name="표준 5 3 5 4" xfId="0"/>
    <cellStyle name="표준 5 3 5 4 2" xfId="0"/>
    <cellStyle name="표준 5 3 5 4 3" xfId="0"/>
    <cellStyle name="표준 5 3 5 4 4" xfId="0"/>
    <cellStyle name="표준 5 3 5 5" xfId="0"/>
    <cellStyle name="표준 5 3 5 5 2" xfId="0"/>
    <cellStyle name="표준 5 3 5 5 3" xfId="0"/>
    <cellStyle name="표준 5 3 5 6" xfId="0"/>
    <cellStyle name="표준 5 3 5 6 2" xfId="0"/>
    <cellStyle name="표준 5 3 5 7" xfId="0"/>
    <cellStyle name="표준 5 3 5 8" xfId="0"/>
    <cellStyle name="표준 5 3 6" xfId="0"/>
    <cellStyle name="표준 5 3 6 2" xfId="0"/>
    <cellStyle name="표준 5 3 6 2 2" xfId="0"/>
    <cellStyle name="표준 5 3 6 2 2 2" xfId="0"/>
    <cellStyle name="표준 5 3 6 2 2 3" xfId="0"/>
    <cellStyle name="표준 5 3 6 2 3" xfId="0"/>
    <cellStyle name="표준 5 3 6 2 3 2" xfId="0"/>
    <cellStyle name="표준 5 3 6 2 4" xfId="0"/>
    <cellStyle name="표준 5 3 6 2 5" xfId="0"/>
    <cellStyle name="표준 5 3 6 3" xfId="0"/>
    <cellStyle name="표준 5 3 6 3 2" xfId="0"/>
    <cellStyle name="표준 5 3 6 3 3" xfId="0"/>
    <cellStyle name="표준 5 3 6 4" xfId="0"/>
    <cellStyle name="표준 5 3 6 4 2" xfId="0"/>
    <cellStyle name="표준 5 3 6 5" xfId="0"/>
    <cellStyle name="표준 5 3 6 6" xfId="0"/>
    <cellStyle name="표준 5 3 6 7" xfId="0"/>
    <cellStyle name="표준 5 3 7" xfId="0"/>
    <cellStyle name="표준 5 3 7 2" xfId="0"/>
    <cellStyle name="표준 5 3 7 2 2" xfId="0"/>
    <cellStyle name="표준 5 3 7 2 3" xfId="0"/>
    <cellStyle name="표준 5 3 7 3" xfId="0"/>
    <cellStyle name="표준 5 3 7 3 2" xfId="0"/>
    <cellStyle name="표준 5 3 7 4" xfId="0"/>
    <cellStyle name="표준 5 3 7 5" xfId="0"/>
    <cellStyle name="표준 5 3 7 6" xfId="0"/>
    <cellStyle name="표준 5 3 8" xfId="0"/>
    <cellStyle name="표준 5 3 8 2" xfId="0"/>
    <cellStyle name="표준 5 3 8 3" xfId="0"/>
    <cellStyle name="표준 5 3 8 4" xfId="0"/>
    <cellStyle name="표준 5 3 8 5" xfId="0"/>
    <cellStyle name="표준 5 3 9" xfId="0"/>
    <cellStyle name="표준 5 3 9 2" xfId="0"/>
    <cellStyle name="표준 5 3 9 3" xfId="0"/>
    <cellStyle name="표준 5 3 9 4" xfId="0"/>
    <cellStyle name="표준 5 3_Sheet2" xfId="0"/>
    <cellStyle name="표준 5 4" xfId="0"/>
    <cellStyle name="표준 5 4 10" xfId="0"/>
    <cellStyle name="표준 5 4 10 2" xfId="0"/>
    <cellStyle name="표준 5 4 11" xfId="0"/>
    <cellStyle name="표준 5 4 12" xfId="0"/>
    <cellStyle name="표준 5 4 2" xfId="0"/>
    <cellStyle name="표준 5 4 2 10" xfId="0"/>
    <cellStyle name="표준 5 4 2 11" xfId="0"/>
    <cellStyle name="표준 5 4 2 2" xfId="0"/>
    <cellStyle name="표준 5 4 2 2 2" xfId="0"/>
    <cellStyle name="표준 5 4 2 2 2 2" xfId="0"/>
    <cellStyle name="표준 5 4 2 2 2 2 2" xfId="0"/>
    <cellStyle name="표준 5 4 2 2 2 2 2 2" xfId="0"/>
    <cellStyle name="표준 5 4 2 2 2 2 2 3" xfId="0"/>
    <cellStyle name="표준 5 4 2 2 2 2 3" xfId="0"/>
    <cellStyle name="표준 5 4 2 2 2 2 3 2" xfId="0"/>
    <cellStyle name="표준 5 4 2 2 2 2 4" xfId="0"/>
    <cellStyle name="표준 5 4 2 2 2 2 5" xfId="0"/>
    <cellStyle name="표준 5 4 2 2 2 3" xfId="0"/>
    <cellStyle name="표준 5 4 2 2 2 3 2" xfId="0"/>
    <cellStyle name="표준 5 4 2 2 2 3 3" xfId="0"/>
    <cellStyle name="표준 5 4 2 2 2 4" xfId="0"/>
    <cellStyle name="표준 5 4 2 2 2 4 2" xfId="0"/>
    <cellStyle name="표준 5 4 2 2 2 5" xfId="0"/>
    <cellStyle name="표준 5 4 2 2 2 6" xfId="0"/>
    <cellStyle name="표준 5 4 2 2 3" xfId="0"/>
    <cellStyle name="표준 5 4 2 2 3 2" xfId="0"/>
    <cellStyle name="표준 5 4 2 2 3 2 2" xfId="0"/>
    <cellStyle name="표준 5 4 2 2 3 2 3" xfId="0"/>
    <cellStyle name="표준 5 4 2 2 3 3" xfId="0"/>
    <cellStyle name="표준 5 4 2 2 3 3 2" xfId="0"/>
    <cellStyle name="표준 5 4 2 2 3 4" xfId="0"/>
    <cellStyle name="표준 5 4 2 2 3 5" xfId="0"/>
    <cellStyle name="표준 5 4 2 2 4" xfId="0"/>
    <cellStyle name="표준 5 4 2 2 4 2" xfId="0"/>
    <cellStyle name="표준 5 4 2 2 4 3" xfId="0"/>
    <cellStyle name="표준 5 4 2 2 5" xfId="0"/>
    <cellStyle name="표준 5 4 2 2 5 2" xfId="0"/>
    <cellStyle name="표준 5 4 2 2 6" xfId="0"/>
    <cellStyle name="표준 5 4 2 2 7" xfId="0"/>
    <cellStyle name="표준 5 4 2 2 8" xfId="0"/>
    <cellStyle name="표준 5 4 2 3" xfId="0"/>
    <cellStyle name="표준 5 4 2 3 2" xfId="0"/>
    <cellStyle name="표준 5 4 2 3 2 2" xfId="0"/>
    <cellStyle name="표준 5 4 2 3 2 2 2" xfId="0"/>
    <cellStyle name="표준 5 4 2 3 2 2 3" xfId="0"/>
    <cellStyle name="표준 5 4 2 3 2 3" xfId="0"/>
    <cellStyle name="표준 5 4 2 3 2 3 2" xfId="0"/>
    <cellStyle name="표준 5 4 2 3 2 4" xfId="0"/>
    <cellStyle name="표준 5 4 2 3 2 5" xfId="0"/>
    <cellStyle name="표준 5 4 2 3 3" xfId="0"/>
    <cellStyle name="표준 5 4 2 3 3 2" xfId="0"/>
    <cellStyle name="표준 5 4 2 3 3 3" xfId="0"/>
    <cellStyle name="표준 5 4 2 3 4" xfId="0"/>
    <cellStyle name="표준 5 4 2 3 4 2" xfId="0"/>
    <cellStyle name="표준 5 4 2 3 5" xfId="0"/>
    <cellStyle name="표준 5 4 2 3 6" xfId="0"/>
    <cellStyle name="표준 5 4 2 3 7" xfId="0"/>
    <cellStyle name="표준 5 4 2 4" xfId="0"/>
    <cellStyle name="표준 5 4 2 4 2" xfId="0"/>
    <cellStyle name="표준 5 4 2 4 2 2" xfId="0"/>
    <cellStyle name="표준 5 4 2 4 2 3" xfId="0"/>
    <cellStyle name="표준 5 4 2 4 3" xfId="0"/>
    <cellStyle name="표준 5 4 2 4 3 2" xfId="0"/>
    <cellStyle name="표준 5 4 2 4 4" xfId="0"/>
    <cellStyle name="표준 5 4 2 4 5" xfId="0"/>
    <cellStyle name="표준 5 4 2 4 6" xfId="0"/>
    <cellStyle name="표준 5 4 2 5" xfId="0"/>
    <cellStyle name="표준 5 4 2 5 2" xfId="0"/>
    <cellStyle name="표준 5 4 2 5 3" xfId="0"/>
    <cellStyle name="표준 5 4 2 5 4" xfId="0"/>
    <cellStyle name="표준 5 4 2 5 5" xfId="0"/>
    <cellStyle name="표준 5 4 2 6" xfId="0"/>
    <cellStyle name="표준 5 4 2 6 2" xfId="0"/>
    <cellStyle name="표준 5 4 2 6 3" xfId="0"/>
    <cellStyle name="표준 5 4 2 6 4" xfId="0"/>
    <cellStyle name="표준 5 4 2 7" xfId="0"/>
    <cellStyle name="표준 5 4 2 8" xfId="0"/>
    <cellStyle name="표준 5 4 2 9" xfId="0"/>
    <cellStyle name="표준 5 4 3" xfId="0"/>
    <cellStyle name="표준 5 4 3 2" xfId="0"/>
    <cellStyle name="표준 5 4 3 2 2" xfId="0"/>
    <cellStyle name="표준 5 4 3 2 2 2" xfId="0"/>
    <cellStyle name="표준 5 4 3 2 2 2 2" xfId="0"/>
    <cellStyle name="표준 5 4 3 2 2 2 3" xfId="0"/>
    <cellStyle name="표준 5 4 3 2 2 3" xfId="0"/>
    <cellStyle name="표준 5 4 3 2 2 3 2" xfId="0"/>
    <cellStyle name="표준 5 4 3 2 2 4" xfId="0"/>
    <cellStyle name="표준 5 4 3 2 2 5" xfId="0"/>
    <cellStyle name="표준 5 4 3 2 3" xfId="0"/>
    <cellStyle name="표준 5 4 3 2 3 2" xfId="0"/>
    <cellStyle name="표준 5 4 3 2 3 3" xfId="0"/>
    <cellStyle name="표준 5 4 3 2 4" xfId="0"/>
    <cellStyle name="표준 5 4 3 2 4 2" xfId="0"/>
    <cellStyle name="표준 5 4 3 2 5" xfId="0"/>
    <cellStyle name="표준 5 4 3 2 6" xfId="0"/>
    <cellStyle name="표준 5 4 3 2 7" xfId="0"/>
    <cellStyle name="표준 5 4 3 3" xfId="0"/>
    <cellStyle name="표준 5 4 3 3 2" xfId="0"/>
    <cellStyle name="표준 5 4 3 3 2 2" xfId="0"/>
    <cellStyle name="표준 5 4 3 3 2 3" xfId="0"/>
    <cellStyle name="표준 5 4 3 3 3" xfId="0"/>
    <cellStyle name="표준 5 4 3 3 3 2" xfId="0"/>
    <cellStyle name="표준 5 4 3 3 4" xfId="0"/>
    <cellStyle name="표준 5 4 3 3 5" xfId="0"/>
    <cellStyle name="표준 5 4 3 3 6" xfId="0"/>
    <cellStyle name="표준 5 4 3 4" xfId="0"/>
    <cellStyle name="표준 5 4 3 4 2" xfId="0"/>
    <cellStyle name="표준 5 4 3 4 3" xfId="0"/>
    <cellStyle name="표준 5 4 3 4 4" xfId="0"/>
    <cellStyle name="표준 5 4 3 5" xfId="0"/>
    <cellStyle name="표준 5 4 3 5 2" xfId="0"/>
    <cellStyle name="표준 5 4 3 5 3" xfId="0"/>
    <cellStyle name="표준 5 4 3 6" xfId="0"/>
    <cellStyle name="표준 5 4 3 6 2" xfId="0"/>
    <cellStyle name="표준 5 4 3 7" xfId="0"/>
    <cellStyle name="표준 5 4 3 8" xfId="0"/>
    <cellStyle name="표준 5 4 3 9" xfId="0"/>
    <cellStyle name="표준 5 4 4" xfId="0"/>
    <cellStyle name="표준 5 4 4 2" xfId="0"/>
    <cellStyle name="표준 5 4 4 2 2" xfId="0"/>
    <cellStyle name="표준 5 4 4 2 2 2" xfId="0"/>
    <cellStyle name="표준 5 4 4 2 2 3" xfId="0"/>
    <cellStyle name="표준 5 4 4 2 3" xfId="0"/>
    <cellStyle name="표준 5 4 4 2 3 2" xfId="0"/>
    <cellStyle name="표준 5 4 4 2 4" xfId="0"/>
    <cellStyle name="표준 5 4 4 2 5" xfId="0"/>
    <cellStyle name="표준 5 4 4 2 6" xfId="0"/>
    <cellStyle name="표준 5 4 4 3" xfId="0"/>
    <cellStyle name="표준 5 4 4 3 2" xfId="0"/>
    <cellStyle name="표준 5 4 4 3 3" xfId="0"/>
    <cellStyle name="표준 5 4 4 3 4" xfId="0"/>
    <cellStyle name="표준 5 4 4 4" xfId="0"/>
    <cellStyle name="표준 5 4 4 4 2" xfId="0"/>
    <cellStyle name="표준 5 4 4 4 3" xfId="0"/>
    <cellStyle name="표준 5 4 4 5" xfId="0"/>
    <cellStyle name="표준 5 4 4 5 2" xfId="0"/>
    <cellStyle name="표준 5 4 4 6" xfId="0"/>
    <cellStyle name="표준 5 4 4 6 2" xfId="0"/>
    <cellStyle name="표준 5 4 4 7" xfId="0"/>
    <cellStyle name="표준 5 4 5" xfId="0"/>
    <cellStyle name="표준 5 4 5 2" xfId="0"/>
    <cellStyle name="표준 5 4 5 2 2" xfId="0"/>
    <cellStyle name="표준 5 4 5 2 3" xfId="0"/>
    <cellStyle name="표준 5 4 5 2 4" xfId="0"/>
    <cellStyle name="표준 5 4 5 3" xfId="0"/>
    <cellStyle name="표준 5 4 5 3 2" xfId="0"/>
    <cellStyle name="표준 5 4 5 3 3" xfId="0"/>
    <cellStyle name="표준 5 4 5 4" xfId="0"/>
    <cellStyle name="표준 5 4 5 4 2" xfId="0"/>
    <cellStyle name="표준 5 4 5 5" xfId="0"/>
    <cellStyle name="표준 5 4 5 5 2" xfId="0"/>
    <cellStyle name="표준 5 4 5 6" xfId="0"/>
    <cellStyle name="표준 5 4 5 7" xfId="0"/>
    <cellStyle name="표준 5 4 6" xfId="0"/>
    <cellStyle name="표준 5 4 6 2" xfId="0"/>
    <cellStyle name="표준 5 4 6 3" xfId="0"/>
    <cellStyle name="표준 5 4 6 4" xfId="0"/>
    <cellStyle name="표준 5 4 6 5" xfId="0"/>
    <cellStyle name="표준 5 4 7" xfId="0"/>
    <cellStyle name="표준 5 4 7 2" xfId="0"/>
    <cellStyle name="표준 5 4 7 3" xfId="0"/>
    <cellStyle name="표준 5 4 7 4" xfId="0"/>
    <cellStyle name="표준 5 4 8" xfId="0"/>
    <cellStyle name="표준 5 4 8 2" xfId="0"/>
    <cellStyle name="표준 5 4 9" xfId="0"/>
    <cellStyle name="표준 5 4 9 2" xfId="0"/>
    <cellStyle name="표준 5 4_Sheet2" xfId="0"/>
    <cellStyle name="표준 5 5" xfId="0"/>
    <cellStyle name="표준 5 5 10" xfId="0"/>
    <cellStyle name="표준 5 5 11" xfId="0"/>
    <cellStyle name="표준 5 5 12" xfId="0"/>
    <cellStyle name="표준 5 5 2" xfId="0"/>
    <cellStyle name="표준 5 5 2 2" xfId="0"/>
    <cellStyle name="표준 5 5 2 2 2" xfId="0"/>
    <cellStyle name="표준 5 5 2 2 2 2" xfId="0"/>
    <cellStyle name="표준 5 5 2 2 2 2 2" xfId="0"/>
    <cellStyle name="표준 5 5 2 2 2 2 3" xfId="0"/>
    <cellStyle name="표준 5 5 2 2 2 3" xfId="0"/>
    <cellStyle name="표준 5 5 2 2 2 3 2" xfId="0"/>
    <cellStyle name="표준 5 5 2 2 2 4" xfId="0"/>
    <cellStyle name="표준 5 5 2 2 2 5" xfId="0"/>
    <cellStyle name="표준 5 5 2 2 3" xfId="0"/>
    <cellStyle name="표준 5 5 2 2 3 2" xfId="0"/>
    <cellStyle name="표준 5 5 2 2 3 3" xfId="0"/>
    <cellStyle name="표준 5 5 2 2 4" xfId="0"/>
    <cellStyle name="표준 5 5 2 2 4 2" xfId="0"/>
    <cellStyle name="표준 5 5 2 2 5" xfId="0"/>
    <cellStyle name="표준 5 5 2 2 6" xfId="0"/>
    <cellStyle name="표준 5 5 2 2 7" xfId="0"/>
    <cellStyle name="표준 5 5 2 3" xfId="0"/>
    <cellStyle name="표준 5 5 2 3 2" xfId="0"/>
    <cellStyle name="표준 5 5 2 3 2 2" xfId="0"/>
    <cellStyle name="표준 5 5 2 3 2 3" xfId="0"/>
    <cellStyle name="표준 5 5 2 3 3" xfId="0"/>
    <cellStyle name="표준 5 5 2 3 3 2" xfId="0"/>
    <cellStyle name="표준 5 5 2 3 4" xfId="0"/>
    <cellStyle name="표준 5 5 2 3 5" xfId="0"/>
    <cellStyle name="표준 5 5 2 3 6" xfId="0"/>
    <cellStyle name="표준 5 5 2 4" xfId="0"/>
    <cellStyle name="표준 5 5 2 4 2" xfId="0"/>
    <cellStyle name="표준 5 5 2 4 3" xfId="0"/>
    <cellStyle name="표준 5 5 2 4 4" xfId="0"/>
    <cellStyle name="표준 5 5 2 5" xfId="0"/>
    <cellStyle name="표준 5 5 2 5 2" xfId="0"/>
    <cellStyle name="표준 5 5 2 5 3" xfId="0"/>
    <cellStyle name="표준 5 5 2 6" xfId="0"/>
    <cellStyle name="표준 5 5 2 6 2" xfId="0"/>
    <cellStyle name="표준 5 5 2 7" xfId="0"/>
    <cellStyle name="표준 5 5 2 8" xfId="0"/>
    <cellStyle name="표준 5 5 2 9" xfId="0"/>
    <cellStyle name="표준 5 5 3" xfId="0"/>
    <cellStyle name="표준 5 5 3 2" xfId="0"/>
    <cellStyle name="표준 5 5 3 2 2" xfId="0"/>
    <cellStyle name="표준 5 5 3 2 2 2" xfId="0"/>
    <cellStyle name="표준 5 5 3 2 2 3" xfId="0"/>
    <cellStyle name="표준 5 5 3 2 3" xfId="0"/>
    <cellStyle name="표준 5 5 3 2 3 2" xfId="0"/>
    <cellStyle name="표준 5 5 3 2 4" xfId="0"/>
    <cellStyle name="표준 5 5 3 2 5" xfId="0"/>
    <cellStyle name="표준 5 5 3 2 6" xfId="0"/>
    <cellStyle name="표준 5 5 3 3" xfId="0"/>
    <cellStyle name="표준 5 5 3 3 2" xfId="0"/>
    <cellStyle name="표준 5 5 3 3 3" xfId="0"/>
    <cellStyle name="표준 5 5 3 3 4" xfId="0"/>
    <cellStyle name="표준 5 5 3 4" xfId="0"/>
    <cellStyle name="표준 5 5 3 4 2" xfId="0"/>
    <cellStyle name="표준 5 5 3 4 3" xfId="0"/>
    <cellStyle name="표준 5 5 3 5" xfId="0"/>
    <cellStyle name="표준 5 5 3 5 2" xfId="0"/>
    <cellStyle name="표준 5 5 3 6" xfId="0"/>
    <cellStyle name="표준 5 5 3 6 2" xfId="0"/>
    <cellStyle name="표준 5 5 3 7" xfId="0"/>
    <cellStyle name="표준 5 5 3 8" xfId="0"/>
    <cellStyle name="표준 5 5 4" xfId="0"/>
    <cellStyle name="표준 5 5 4 2" xfId="0"/>
    <cellStyle name="표준 5 5 4 2 2" xfId="0"/>
    <cellStyle name="표준 5 5 4 2 3" xfId="0"/>
    <cellStyle name="표준 5 5 4 2 4" xfId="0"/>
    <cellStyle name="표준 5 5 4 3" xfId="0"/>
    <cellStyle name="표준 5 5 4 3 2" xfId="0"/>
    <cellStyle name="표준 5 5 4 3 3" xfId="0"/>
    <cellStyle name="표준 5 5 4 4" xfId="0"/>
    <cellStyle name="표준 5 5 4 4 2" xfId="0"/>
    <cellStyle name="표준 5 5 4 5" xfId="0"/>
    <cellStyle name="표준 5 5 4 5 2" xfId="0"/>
    <cellStyle name="표준 5 5 4 6" xfId="0"/>
    <cellStyle name="표준 5 5 4 7" xfId="0"/>
    <cellStyle name="표준 5 5 5" xfId="0"/>
    <cellStyle name="표준 5 5 5 2" xfId="0"/>
    <cellStyle name="표준 5 5 5 2 2" xfId="0"/>
    <cellStyle name="표준 5 5 5 3" xfId="0"/>
    <cellStyle name="표준 5 5 5 3 2" xfId="0"/>
    <cellStyle name="표준 5 5 5 4" xfId="0"/>
    <cellStyle name="표준 5 5 5 4 2" xfId="0"/>
    <cellStyle name="표준 5 5 5 5" xfId="0"/>
    <cellStyle name="표준 5 5 5 6" xfId="0"/>
    <cellStyle name="표준 5 5 5 7" xfId="0"/>
    <cellStyle name="표준 5 5 6" xfId="0"/>
    <cellStyle name="표준 5 5 6 2" xfId="0"/>
    <cellStyle name="표준 5 5 6 3" xfId="0"/>
    <cellStyle name="표준 5 5 6 4" xfId="0"/>
    <cellStyle name="표준 5 5 7" xfId="0"/>
    <cellStyle name="표준 5 5 7 2" xfId="0"/>
    <cellStyle name="표준 5 5 8" xfId="0"/>
    <cellStyle name="표준 5 5 8 2" xfId="0"/>
    <cellStyle name="표준 5 5 9" xfId="0"/>
    <cellStyle name="표준 5 5 9 2" xfId="0"/>
    <cellStyle name="표준 5 5_Sheet2" xfId="0"/>
    <cellStyle name="표준 5 6" xfId="0"/>
    <cellStyle name="표준 5 6 10" xfId="0"/>
    <cellStyle name="표준 5 6 11" xfId="0"/>
    <cellStyle name="표준 5 6 12" xfId="0"/>
    <cellStyle name="표준 5 6 2" xfId="0"/>
    <cellStyle name="표준 5 6 2 2" xfId="0"/>
    <cellStyle name="표준 5 6 2 2 2" xfId="0"/>
    <cellStyle name="표준 5 6 2 2 2 2" xfId="0"/>
    <cellStyle name="표준 5 6 2 2 2 2 2" xfId="0"/>
    <cellStyle name="표준 5 6 2 2 2 2 3" xfId="0"/>
    <cellStyle name="표준 5 6 2 2 2 3" xfId="0"/>
    <cellStyle name="표준 5 6 2 2 2 3 2" xfId="0"/>
    <cellStyle name="표준 5 6 2 2 2 4" xfId="0"/>
    <cellStyle name="표준 5 6 2 2 2 5" xfId="0"/>
    <cellStyle name="표준 5 6 2 2 3" xfId="0"/>
    <cellStyle name="표준 5 6 2 2 3 2" xfId="0"/>
    <cellStyle name="표준 5 6 2 2 3 3" xfId="0"/>
    <cellStyle name="표준 5 6 2 2 4" xfId="0"/>
    <cellStyle name="표준 5 6 2 2 4 2" xfId="0"/>
    <cellStyle name="표준 5 6 2 2 5" xfId="0"/>
    <cellStyle name="표준 5 6 2 2 6" xfId="0"/>
    <cellStyle name="표준 5 6 2 2 7" xfId="0"/>
    <cellStyle name="표준 5 6 2 3" xfId="0"/>
    <cellStyle name="표준 5 6 2 3 2" xfId="0"/>
    <cellStyle name="표준 5 6 2 3 2 2" xfId="0"/>
    <cellStyle name="표준 5 6 2 3 2 3" xfId="0"/>
    <cellStyle name="표준 5 6 2 3 3" xfId="0"/>
    <cellStyle name="표준 5 6 2 3 3 2" xfId="0"/>
    <cellStyle name="표준 5 6 2 3 4" xfId="0"/>
    <cellStyle name="표준 5 6 2 3 5" xfId="0"/>
    <cellStyle name="표준 5 6 2 3 6" xfId="0"/>
    <cellStyle name="표준 5 6 2 4" xfId="0"/>
    <cellStyle name="표준 5 6 2 4 2" xfId="0"/>
    <cellStyle name="표준 5 6 2 4 3" xfId="0"/>
    <cellStyle name="표준 5 6 2 4 4" xfId="0"/>
    <cellStyle name="표준 5 6 2 5" xfId="0"/>
    <cellStyle name="표준 5 6 2 5 2" xfId="0"/>
    <cellStyle name="표준 5 6 2 5 3" xfId="0"/>
    <cellStyle name="표준 5 6 2 6" xfId="0"/>
    <cellStyle name="표준 5 6 2 6 2" xfId="0"/>
    <cellStyle name="표준 5 6 2 7" xfId="0"/>
    <cellStyle name="표준 5 6 2 8" xfId="0"/>
    <cellStyle name="표준 5 6 3" xfId="0"/>
    <cellStyle name="표준 5 6 3 2" xfId="0"/>
    <cellStyle name="표준 5 6 3 2 2" xfId="0"/>
    <cellStyle name="표준 5 6 3 2 2 2" xfId="0"/>
    <cellStyle name="표준 5 6 3 2 2 3" xfId="0"/>
    <cellStyle name="표준 5 6 3 2 3" xfId="0"/>
    <cellStyle name="표준 5 6 3 2 3 2" xfId="0"/>
    <cellStyle name="표준 5 6 3 2 4" xfId="0"/>
    <cellStyle name="표준 5 6 3 2 5" xfId="0"/>
    <cellStyle name="표준 5 6 3 2 6" xfId="0"/>
    <cellStyle name="표준 5 6 3 3" xfId="0"/>
    <cellStyle name="표준 5 6 3 3 2" xfId="0"/>
    <cellStyle name="표준 5 6 3 3 3" xfId="0"/>
    <cellStyle name="표준 5 6 3 3 4" xfId="0"/>
    <cellStyle name="표준 5 6 3 4" xfId="0"/>
    <cellStyle name="표준 5 6 3 4 2" xfId="0"/>
    <cellStyle name="표준 5 6 3 4 3" xfId="0"/>
    <cellStyle name="표준 5 6 3 5" xfId="0"/>
    <cellStyle name="표준 5 6 3 5 2" xfId="0"/>
    <cellStyle name="표준 5 6 3 6" xfId="0"/>
    <cellStyle name="표준 5 6 3 6 2" xfId="0"/>
    <cellStyle name="표준 5 6 3 7" xfId="0"/>
    <cellStyle name="표준 5 6 4" xfId="0"/>
    <cellStyle name="표준 5 6 4 2" xfId="0"/>
    <cellStyle name="표준 5 6 4 2 2" xfId="0"/>
    <cellStyle name="표준 5 6 4 2 3" xfId="0"/>
    <cellStyle name="표준 5 6 4 2 4" xfId="0"/>
    <cellStyle name="표준 5 6 4 3" xfId="0"/>
    <cellStyle name="표준 5 6 4 3 2" xfId="0"/>
    <cellStyle name="표준 5 6 4 3 3" xfId="0"/>
    <cellStyle name="표준 5 6 4 4" xfId="0"/>
    <cellStyle name="표준 5 6 4 4 2" xfId="0"/>
    <cellStyle name="표준 5 6 4 5" xfId="0"/>
    <cellStyle name="표준 5 6 4 5 2" xfId="0"/>
    <cellStyle name="표준 5 6 4 6" xfId="0"/>
    <cellStyle name="표준 5 6 4 7" xfId="0"/>
    <cellStyle name="표준 5 6 5" xfId="0"/>
    <cellStyle name="표준 5 6 5 2" xfId="0"/>
    <cellStyle name="표준 5 6 5 2 2" xfId="0"/>
    <cellStyle name="표준 5 6 5 3" xfId="0"/>
    <cellStyle name="표준 5 6 5 3 2" xfId="0"/>
    <cellStyle name="표준 5 6 5 4" xfId="0"/>
    <cellStyle name="표준 5 6 5 4 2" xfId="0"/>
    <cellStyle name="표준 5 6 5 5" xfId="0"/>
    <cellStyle name="표준 5 6 5 6" xfId="0"/>
    <cellStyle name="표준 5 6 5 7" xfId="0"/>
    <cellStyle name="표준 5 6 6" xfId="0"/>
    <cellStyle name="표준 5 6 6 2" xfId="0"/>
    <cellStyle name="표준 5 6 6 3" xfId="0"/>
    <cellStyle name="표준 5 6 6 4" xfId="0"/>
    <cellStyle name="표준 5 6 7" xfId="0"/>
    <cellStyle name="표준 5 6 7 2" xfId="0"/>
    <cellStyle name="표준 5 6 8" xfId="0"/>
    <cellStyle name="표준 5 6 8 2" xfId="0"/>
    <cellStyle name="표준 5 6 9" xfId="0"/>
    <cellStyle name="표준 5 6 9 2" xfId="0"/>
    <cellStyle name="표준 5 6_Sheet2" xfId="0"/>
    <cellStyle name="표준 5 7" xfId="0"/>
    <cellStyle name="표준 5 7 10" xfId="0"/>
    <cellStyle name="표준 5 7 2" xfId="0"/>
    <cellStyle name="표준 5 7 2 2" xfId="0"/>
    <cellStyle name="표준 5 7 2 2 2" xfId="0"/>
    <cellStyle name="표준 5 7 2 2 2 2" xfId="0"/>
    <cellStyle name="표준 5 7 2 2 2 3" xfId="0"/>
    <cellStyle name="표준 5 7 2 2 3" xfId="0"/>
    <cellStyle name="표준 5 7 2 2 3 2" xfId="0"/>
    <cellStyle name="표준 5 7 2 2 4" xfId="0"/>
    <cellStyle name="표준 5 7 2 2 5" xfId="0"/>
    <cellStyle name="표준 5 7 2 3" xfId="0"/>
    <cellStyle name="표준 5 7 2 3 2" xfId="0"/>
    <cellStyle name="표준 5 7 2 3 3" xfId="0"/>
    <cellStyle name="표준 5 7 2 4" xfId="0"/>
    <cellStyle name="표준 5 7 2 4 2" xfId="0"/>
    <cellStyle name="표준 5 7 2 5" xfId="0"/>
    <cellStyle name="표준 5 7 2 6" xfId="0"/>
    <cellStyle name="표준 5 7 2 7" xfId="0"/>
    <cellStyle name="표준 5 7 3" xfId="0"/>
    <cellStyle name="표준 5 7 3 2" xfId="0"/>
    <cellStyle name="표준 5 7 3 2 2" xfId="0"/>
    <cellStyle name="표준 5 7 3 2 3" xfId="0"/>
    <cellStyle name="표준 5 7 3 3" xfId="0"/>
    <cellStyle name="표준 5 7 3 3 2" xfId="0"/>
    <cellStyle name="표준 5 7 3 4" xfId="0"/>
    <cellStyle name="표준 5 7 3 5" xfId="0"/>
    <cellStyle name="표준 5 7 3 6" xfId="0"/>
    <cellStyle name="표준 5 7 4" xfId="0"/>
    <cellStyle name="표준 5 7 4 2" xfId="0"/>
    <cellStyle name="표준 5 7 4 3" xfId="0"/>
    <cellStyle name="표준 5 7 4 4" xfId="0"/>
    <cellStyle name="표준 5 7 4 5" xfId="0"/>
    <cellStyle name="표준 5 7 5" xfId="0"/>
    <cellStyle name="표준 5 7 5 2" xfId="0"/>
    <cellStyle name="표준 5 7 5 3" xfId="0"/>
    <cellStyle name="표준 5 7 5 4" xfId="0"/>
    <cellStyle name="표준 5 7 6" xfId="0"/>
    <cellStyle name="표준 5 7 6 2" xfId="0"/>
    <cellStyle name="표준 5 7 7" xfId="0"/>
    <cellStyle name="표준 5 7 8" xfId="0"/>
    <cellStyle name="표준 5 7 9" xfId="0"/>
    <cellStyle name="표준 5 8" xfId="0"/>
    <cellStyle name="표준 5 8 2" xfId="0"/>
    <cellStyle name="표준 5 8 2 2" xfId="0"/>
    <cellStyle name="표준 5 8 2 2 2" xfId="0"/>
    <cellStyle name="표준 5 8 2 2 2 2" xfId="0"/>
    <cellStyle name="표준 5 8 2 2 2 3" xfId="0"/>
    <cellStyle name="표준 5 8 2 2 3" xfId="0"/>
    <cellStyle name="표준 5 8 2 2 3 2" xfId="0"/>
    <cellStyle name="표준 5 8 2 2 4" xfId="0"/>
    <cellStyle name="표준 5 8 2 2 5" xfId="0"/>
    <cellStyle name="표준 5 8 2 3" xfId="0"/>
    <cellStyle name="표준 5 8 2 3 2" xfId="0"/>
    <cellStyle name="표준 5 8 2 3 3" xfId="0"/>
    <cellStyle name="표준 5 8 2 4" xfId="0"/>
    <cellStyle name="표준 5 8 2 4 2" xfId="0"/>
    <cellStyle name="표준 5 8 2 5" xfId="0"/>
    <cellStyle name="표준 5 8 2 6" xfId="0"/>
    <cellStyle name="표준 5 8 2 7" xfId="0"/>
    <cellStyle name="표준 5 8 3" xfId="0"/>
    <cellStyle name="표준 5 8 3 2" xfId="0"/>
    <cellStyle name="표준 5 8 3 2 2" xfId="0"/>
    <cellStyle name="표준 5 8 3 2 3" xfId="0"/>
    <cellStyle name="표준 5 8 3 3" xfId="0"/>
    <cellStyle name="표준 5 8 3 3 2" xfId="0"/>
    <cellStyle name="표준 5 8 3 4" xfId="0"/>
    <cellStyle name="표준 5 8 3 5" xfId="0"/>
    <cellStyle name="표준 5 8 3 6" xfId="0"/>
    <cellStyle name="표준 5 8 4" xfId="0"/>
    <cellStyle name="표준 5 8 4 2" xfId="0"/>
    <cellStyle name="표준 5 8 4 3" xfId="0"/>
    <cellStyle name="표준 5 8 4 4" xfId="0"/>
    <cellStyle name="표준 5 8 5" xfId="0"/>
    <cellStyle name="표준 5 8 5 2" xfId="0"/>
    <cellStyle name="표준 5 8 5 3" xfId="0"/>
    <cellStyle name="표준 5 8 6" xfId="0"/>
    <cellStyle name="표준 5 8 6 2" xfId="0"/>
    <cellStyle name="표준 5 8 7" xfId="0"/>
    <cellStyle name="표준 5 8 8" xfId="0"/>
    <cellStyle name="표준 5 8 9" xfId="0"/>
    <cellStyle name="표준 5 9" xfId="0"/>
    <cellStyle name="표준 5 9 2" xfId="0"/>
    <cellStyle name="표준 5 9 2 2" xfId="0"/>
    <cellStyle name="표준 5 9 2 2 2" xfId="0"/>
    <cellStyle name="표준 5 9 2 2 3" xfId="0"/>
    <cellStyle name="표준 5 9 2 3" xfId="0"/>
    <cellStyle name="표준 5 9 2 3 2" xfId="0"/>
    <cellStyle name="표준 5 9 2 4" xfId="0"/>
    <cellStyle name="표준 5 9 2 5" xfId="0"/>
    <cellStyle name="표준 5 9 2 6" xfId="0"/>
    <cellStyle name="표준 5 9 3" xfId="0"/>
    <cellStyle name="표준 5 9 3 2" xfId="0"/>
    <cellStyle name="표준 5 9 3 3" xfId="0"/>
    <cellStyle name="표준 5 9 3 4" xfId="0"/>
    <cellStyle name="표준 5 9 4" xfId="0"/>
    <cellStyle name="표준 5 9 4 2" xfId="0"/>
    <cellStyle name="표준 5 9 4 3" xfId="0"/>
    <cellStyle name="표준 5 9 5" xfId="0"/>
    <cellStyle name="표준 5 9 5 2" xfId="0"/>
    <cellStyle name="표준 5 9 6" xfId="0"/>
    <cellStyle name="표준 5 9 6 2" xfId="0"/>
    <cellStyle name="표준 5 9 7" xfId="0"/>
    <cellStyle name="표준 5 9 8" xfId="0"/>
    <cellStyle name="표준 50" xfId="0"/>
    <cellStyle name="표준 50 10" xfId="0"/>
    <cellStyle name="표준 50 11" xfId="0"/>
    <cellStyle name="표준 50 12" xfId="0"/>
    <cellStyle name="표준 50 13" xfId="0"/>
    <cellStyle name="표준 50 14" xfId="0"/>
    <cellStyle name="표준 50 15" xfId="0"/>
    <cellStyle name="표준 50 16" xfId="0"/>
    <cellStyle name="표준 50 17" xfId="0"/>
    <cellStyle name="표준 50 18" xfId="0"/>
    <cellStyle name="표준 50 19" xfId="0"/>
    <cellStyle name="표준 50 2" xfId="0"/>
    <cellStyle name="표준 50 2 2" xfId="0"/>
    <cellStyle name="표준 50 2 2 2" xfId="0"/>
    <cellStyle name="표준 50 2 2 3" xfId="0"/>
    <cellStyle name="표준 50 2 3" xfId="0"/>
    <cellStyle name="표준 50 2 3 2" xfId="0"/>
    <cellStyle name="표준 50 2 4" xfId="0"/>
    <cellStyle name="표준 50 20" xfId="0"/>
    <cellStyle name="표준 50 21" xfId="0"/>
    <cellStyle name="표준 50 22" xfId="0"/>
    <cellStyle name="표준 50 23" xfId="0"/>
    <cellStyle name="표준 50 24" xfId="0"/>
    <cellStyle name="표준 50 25" xfId="0"/>
    <cellStyle name="표준 50 26" xfId="0"/>
    <cellStyle name="표준 50 27" xfId="0"/>
    <cellStyle name="표준 50 3" xfId="0"/>
    <cellStyle name="표준 50 3 2" xfId="0"/>
    <cellStyle name="표준 50 3 2 2" xfId="0"/>
    <cellStyle name="표준 50 3 2 3" xfId="0"/>
    <cellStyle name="표준 50 3 3" xfId="0"/>
    <cellStyle name="표준 50 3 3 2" xfId="0"/>
    <cellStyle name="표준 50 3 4" xfId="0"/>
    <cellStyle name="표준 50 4" xfId="0"/>
    <cellStyle name="표준 50 4 2" xfId="0"/>
    <cellStyle name="표준 50 4 2 2" xfId="0"/>
    <cellStyle name="표준 50 4 3" xfId="0"/>
    <cellStyle name="표준 50 5" xfId="0"/>
    <cellStyle name="표준 50 5 2" xfId="0"/>
    <cellStyle name="표준 50 5 2 2" xfId="0"/>
    <cellStyle name="표준 50 5 3" xfId="0"/>
    <cellStyle name="표준 50 6" xfId="0"/>
    <cellStyle name="표준 50 6 2" xfId="0"/>
    <cellStyle name="표준 50 7" xfId="0"/>
    <cellStyle name="표준 50 7 2" xfId="0"/>
    <cellStyle name="표준 50 8" xfId="0"/>
    <cellStyle name="표준 50 8 2" xfId="0"/>
    <cellStyle name="표준 50 9" xfId="0"/>
    <cellStyle name="표준 51" xfId="0"/>
    <cellStyle name="표준 51 10" xfId="0"/>
    <cellStyle name="표준 51 2" xfId="0"/>
    <cellStyle name="표준 51 2 2" xfId="0"/>
    <cellStyle name="표준 51 2 2 2" xfId="0"/>
    <cellStyle name="표준 51 2 2 3" xfId="0"/>
    <cellStyle name="표준 51 2 3" xfId="0"/>
    <cellStyle name="표준 51 2 4" xfId="0"/>
    <cellStyle name="표준 51 3" xfId="0"/>
    <cellStyle name="표준 51 3 2" xfId="0"/>
    <cellStyle name="표준 51 3 2 2" xfId="0"/>
    <cellStyle name="표준 51 3 2 3" xfId="0"/>
    <cellStyle name="표준 51 3 3" xfId="0"/>
    <cellStyle name="표준 51 3 3 2" xfId="0"/>
    <cellStyle name="표준 51 3 4" xfId="0"/>
    <cellStyle name="표준 51 4" xfId="0"/>
    <cellStyle name="표준 51 4 2" xfId="0"/>
    <cellStyle name="표준 51 4 3" xfId="0"/>
    <cellStyle name="표준 51 5" xfId="0"/>
    <cellStyle name="표준 51 5 2" xfId="0"/>
    <cellStyle name="표준 51 5 3" xfId="0"/>
    <cellStyle name="표준 51 6" xfId="0"/>
    <cellStyle name="표준 51 6 2" xfId="0"/>
    <cellStyle name="표준 51 7" xfId="0"/>
    <cellStyle name="표준 51 7 2" xfId="0"/>
    <cellStyle name="표준 51 8" xfId="0"/>
    <cellStyle name="표준 51 9" xfId="0"/>
    <cellStyle name="표준 51_수지예산" xfId="0"/>
    <cellStyle name="표준 52" xfId="0"/>
    <cellStyle name="표준 52 2" xfId="0"/>
    <cellStyle name="표준 52 2 2" xfId="0"/>
    <cellStyle name="표준 52 2 2 2" xfId="0"/>
    <cellStyle name="표준 52 2 2 3" xfId="0"/>
    <cellStyle name="표준 52 2 3" xfId="0"/>
    <cellStyle name="표준 52 2 4" xfId="0"/>
    <cellStyle name="표준 52 3" xfId="0"/>
    <cellStyle name="표준 52 3 2" xfId="0"/>
    <cellStyle name="표준 52 3 2 2" xfId="0"/>
    <cellStyle name="표준 52 3 2 3" xfId="0"/>
    <cellStyle name="표준 52 3 3" xfId="0"/>
    <cellStyle name="표준 52 3 3 2" xfId="0"/>
    <cellStyle name="표준 52 3 4" xfId="0"/>
    <cellStyle name="표준 52 4" xfId="0"/>
    <cellStyle name="표준 52 4 2" xfId="0"/>
    <cellStyle name="표준 52 4 3" xfId="0"/>
    <cellStyle name="표준 52 5" xfId="0"/>
    <cellStyle name="표준 52 5 2" xfId="0"/>
    <cellStyle name="표준 52 5 3" xfId="0"/>
    <cellStyle name="표준 52 6" xfId="0"/>
    <cellStyle name="표준 52 6 2" xfId="0"/>
    <cellStyle name="표준 52 7" xfId="0"/>
    <cellStyle name="표준 52 7 2" xfId="0"/>
    <cellStyle name="표준 52 8" xfId="0"/>
    <cellStyle name="표준 52 9" xfId="0"/>
    <cellStyle name="표준 53" xfId="0"/>
    <cellStyle name="표준 53 2" xfId="0"/>
    <cellStyle name="표준 53 2 2" xfId="0"/>
    <cellStyle name="표준 53 2 2 2" xfId="0"/>
    <cellStyle name="표준 53 2 2 3" xfId="0"/>
    <cellStyle name="표준 53 2 3" xfId="0"/>
    <cellStyle name="표준 53 2 4" xfId="0"/>
    <cellStyle name="표준 53 3" xfId="0"/>
    <cellStyle name="표준 53 3 2" xfId="0"/>
    <cellStyle name="표준 53 3 2 2" xfId="0"/>
    <cellStyle name="표준 53 3 2 3" xfId="0"/>
    <cellStyle name="표준 53 3 3" xfId="0"/>
    <cellStyle name="표준 53 3 3 2" xfId="0"/>
    <cellStyle name="표준 53 3 4" xfId="0"/>
    <cellStyle name="표준 53 3 5" xfId="0"/>
    <cellStyle name="표준 53 4" xfId="0"/>
    <cellStyle name="표준 53 4 2" xfId="0"/>
    <cellStyle name="표준 53 4 3" xfId="0"/>
    <cellStyle name="표준 53 5" xfId="0"/>
    <cellStyle name="표준 53 5 2" xfId="0"/>
    <cellStyle name="표준 53 5 3" xfId="0"/>
    <cellStyle name="표준 53 6" xfId="0"/>
    <cellStyle name="표준 53 6 2" xfId="0"/>
    <cellStyle name="표준 53 7" xfId="0"/>
    <cellStyle name="표준 53 7 2" xfId="0"/>
    <cellStyle name="표준 53 8" xfId="0"/>
    <cellStyle name="표준 53 9" xfId="0"/>
    <cellStyle name="표준 54" xfId="0"/>
    <cellStyle name="표준 54 2" xfId="0"/>
    <cellStyle name="표준 54 2 2" xfId="0"/>
    <cellStyle name="표준 54 2 2 2" xfId="0"/>
    <cellStyle name="표준 54 2 2 3" xfId="0"/>
    <cellStyle name="표준 54 2 3" xfId="0"/>
    <cellStyle name="표준 54 2 4" xfId="0"/>
    <cellStyle name="표준 54 3" xfId="0"/>
    <cellStyle name="표준 54 3 2" xfId="0"/>
    <cellStyle name="표준 54 3 2 2" xfId="0"/>
    <cellStyle name="표준 54 3 2 3" xfId="0"/>
    <cellStyle name="표준 54 3 3" xfId="0"/>
    <cellStyle name="표준 54 3 3 2" xfId="0"/>
    <cellStyle name="표준 54 3 4" xfId="0"/>
    <cellStyle name="표준 54 4" xfId="0"/>
    <cellStyle name="표준 54 4 2" xfId="0"/>
    <cellStyle name="표준 54 4 3" xfId="0"/>
    <cellStyle name="표준 54 5" xfId="0"/>
    <cellStyle name="표준 54 5 2" xfId="0"/>
    <cellStyle name="표준 54 5 3" xfId="0"/>
    <cellStyle name="표준 54 6" xfId="0"/>
    <cellStyle name="표준 54 6 2" xfId="0"/>
    <cellStyle name="표준 54 7" xfId="0"/>
    <cellStyle name="표준 54 7 2" xfId="0"/>
    <cellStyle name="표준 54 8" xfId="0"/>
    <cellStyle name="표준 54 9" xfId="0"/>
    <cellStyle name="표준 55" xfId="0"/>
    <cellStyle name="표준 55 2" xfId="0"/>
    <cellStyle name="표준 55 2 2" xfId="0"/>
    <cellStyle name="표준 55 2 2 2" xfId="0"/>
    <cellStyle name="표준 55 2 2 3" xfId="0"/>
    <cellStyle name="표준 55 2 3" xfId="0"/>
    <cellStyle name="표준 55 2 3 2" xfId="0"/>
    <cellStyle name="표준 55 2 4" xfId="0"/>
    <cellStyle name="표준 55 3" xfId="0"/>
    <cellStyle name="표준 55 3 2" xfId="0"/>
    <cellStyle name="표준 55 3 2 2" xfId="0"/>
    <cellStyle name="표준 55 3 2 3" xfId="0"/>
    <cellStyle name="표준 55 3 3" xfId="0"/>
    <cellStyle name="표준 55 3 3 2" xfId="0"/>
    <cellStyle name="표준 55 3 4" xfId="0"/>
    <cellStyle name="표준 55 4" xfId="0"/>
    <cellStyle name="표준 55 4 2" xfId="0"/>
    <cellStyle name="표준 55 4 3" xfId="0"/>
    <cellStyle name="표준 55 5" xfId="0"/>
    <cellStyle name="표준 55 5 2" xfId="0"/>
    <cellStyle name="표준 55 5 3" xfId="0"/>
    <cellStyle name="표준 55 6" xfId="0"/>
    <cellStyle name="표준 55 6 2" xfId="0"/>
    <cellStyle name="표준 55 7" xfId="0"/>
    <cellStyle name="표준 55 7 2" xfId="0"/>
    <cellStyle name="표준 55 8" xfId="0"/>
    <cellStyle name="표준 55 8 2" xfId="0"/>
    <cellStyle name="표준 55 9" xfId="0"/>
    <cellStyle name="표준 559" xfId="0"/>
    <cellStyle name="표준 56" xfId="0"/>
    <cellStyle name="표준 56 2" xfId="0"/>
    <cellStyle name="표준 56 2 2" xfId="0"/>
    <cellStyle name="표준 56 2 2 2" xfId="0"/>
    <cellStyle name="표준 56 2 2 3" xfId="0"/>
    <cellStyle name="표준 56 2 3" xfId="0"/>
    <cellStyle name="표준 56 2 4" xfId="0"/>
    <cellStyle name="표준 56 3" xfId="0"/>
    <cellStyle name="표준 56 3 2" xfId="0"/>
    <cellStyle name="표준 56 3 2 2" xfId="0"/>
    <cellStyle name="표준 56 3 2 3" xfId="0"/>
    <cellStyle name="표준 56 3 3" xfId="0"/>
    <cellStyle name="표준 56 3 3 2" xfId="0"/>
    <cellStyle name="표준 56 3 4" xfId="0"/>
    <cellStyle name="표준 56 4" xfId="0"/>
    <cellStyle name="표준 56 4 2" xfId="0"/>
    <cellStyle name="표준 56 4 3" xfId="0"/>
    <cellStyle name="표준 56 5" xfId="0"/>
    <cellStyle name="표준 56 5 2" xfId="0"/>
    <cellStyle name="표준 56 5 3" xfId="0"/>
    <cellStyle name="표준 56 6" xfId="0"/>
    <cellStyle name="표준 56 6 2" xfId="0"/>
    <cellStyle name="표준 56 7" xfId="0"/>
    <cellStyle name="표준 56 7 2" xfId="0"/>
    <cellStyle name="표준 56 8" xfId="0"/>
    <cellStyle name="표준 56 9" xfId="0"/>
    <cellStyle name="표준 57" xfId="0"/>
    <cellStyle name="표준 57 2" xfId="0"/>
    <cellStyle name="표준 57 2 2" xfId="0"/>
    <cellStyle name="표준 57 2 2 2" xfId="0"/>
    <cellStyle name="표준 57 2 2 3" xfId="0"/>
    <cellStyle name="표준 57 2 3" xfId="0"/>
    <cellStyle name="표준 57 2 4" xfId="0"/>
    <cellStyle name="표준 57 3" xfId="0"/>
    <cellStyle name="표준 57 3 2" xfId="0"/>
    <cellStyle name="표준 57 3 2 2" xfId="0"/>
    <cellStyle name="표준 57 3 2 3" xfId="0"/>
    <cellStyle name="표준 57 3 3" xfId="0"/>
    <cellStyle name="표준 57 3 3 2" xfId="0"/>
    <cellStyle name="표준 57 3 4" xfId="0"/>
    <cellStyle name="표준 57 4" xfId="0"/>
    <cellStyle name="표준 57 4 2" xfId="0"/>
    <cellStyle name="표준 57 4 3" xfId="0"/>
    <cellStyle name="표준 57 5" xfId="0"/>
    <cellStyle name="표준 57 5 2" xfId="0"/>
    <cellStyle name="표준 57 5 3" xfId="0"/>
    <cellStyle name="표준 57 6" xfId="0"/>
    <cellStyle name="표준 57 6 2" xfId="0"/>
    <cellStyle name="표준 57 7" xfId="0"/>
    <cellStyle name="표준 57 7 2" xfId="0"/>
    <cellStyle name="표준 57 8" xfId="0"/>
    <cellStyle name="표준 57 9" xfId="0"/>
    <cellStyle name="표준 572" xfId="0"/>
    <cellStyle name="표준 58" xfId="0"/>
    <cellStyle name="표준 58 2" xfId="0"/>
    <cellStyle name="표준 58 2 2" xfId="0"/>
    <cellStyle name="표준 58 2 2 2" xfId="0"/>
    <cellStyle name="표준 58 2 2 3" xfId="0"/>
    <cellStyle name="표준 58 2 3" xfId="0"/>
    <cellStyle name="표준 58 2 4" xfId="0"/>
    <cellStyle name="표준 58 3" xfId="0"/>
    <cellStyle name="표준 58 3 2" xfId="0"/>
    <cellStyle name="표준 58 3 2 2" xfId="0"/>
    <cellStyle name="표준 58 3 2 3" xfId="0"/>
    <cellStyle name="표준 58 3 3" xfId="0"/>
    <cellStyle name="표준 58 3 3 2" xfId="0"/>
    <cellStyle name="표준 58 3 4" xfId="0"/>
    <cellStyle name="표준 58 4" xfId="0"/>
    <cellStyle name="표준 58 4 2" xfId="0"/>
    <cellStyle name="표준 58 4 3" xfId="0"/>
    <cellStyle name="표준 58 5" xfId="0"/>
    <cellStyle name="표준 58 5 2" xfId="0"/>
    <cellStyle name="표준 58 5 3" xfId="0"/>
    <cellStyle name="표준 58 6" xfId="0"/>
    <cellStyle name="표준 58 6 2" xfId="0"/>
    <cellStyle name="표준 58 7" xfId="0"/>
    <cellStyle name="표준 58 7 2" xfId="0"/>
    <cellStyle name="표준 58 8" xfId="0"/>
    <cellStyle name="표준 59" xfId="0"/>
    <cellStyle name="표준 59 2" xfId="0"/>
    <cellStyle name="표준 59 2 2" xfId="0"/>
    <cellStyle name="표준 59 2 2 2" xfId="0"/>
    <cellStyle name="표준 59 2 2 3" xfId="0"/>
    <cellStyle name="표준 59 2 3" xfId="0"/>
    <cellStyle name="표준 59 2 4" xfId="0"/>
    <cellStyle name="표준 59 3" xfId="0"/>
    <cellStyle name="표준 59 3 2" xfId="0"/>
    <cellStyle name="표준 59 3 2 2" xfId="0"/>
    <cellStyle name="표준 59 3 2 3" xfId="0"/>
    <cellStyle name="표준 59 3 3" xfId="0"/>
    <cellStyle name="표준 59 3 3 2" xfId="0"/>
    <cellStyle name="표준 59 3 4" xfId="0"/>
    <cellStyle name="표준 59 4" xfId="0"/>
    <cellStyle name="표준 59 4 2" xfId="0"/>
    <cellStyle name="표준 59 4 3" xfId="0"/>
    <cellStyle name="표준 59 5" xfId="0"/>
    <cellStyle name="표준 59 5 2" xfId="0"/>
    <cellStyle name="표준 59 5 3" xfId="0"/>
    <cellStyle name="표준 59 6" xfId="0"/>
    <cellStyle name="표준 59 6 2" xfId="0"/>
    <cellStyle name="표준 59 7" xfId="0"/>
    <cellStyle name="표준 59 7 2" xfId="0"/>
    <cellStyle name="표준 59 8" xfId="0"/>
    <cellStyle name="표준 5_(결산용)_2012년공판도매분사수지예산(월별)" xfId="0"/>
    <cellStyle name="표준 6" xfId="0"/>
    <cellStyle name="표준 6 10" xfId="0"/>
    <cellStyle name="표준 6 10 2" xfId="0"/>
    <cellStyle name="표준 6 10 2 2" xfId="0"/>
    <cellStyle name="표준 6 10 2 2 2" xfId="0"/>
    <cellStyle name="표준 6 10 2 2 3" xfId="0"/>
    <cellStyle name="표준 6 10 2 3" xfId="0"/>
    <cellStyle name="표준 6 10 2 3 2" xfId="0"/>
    <cellStyle name="표준 6 10 2 4" xfId="0"/>
    <cellStyle name="표준 6 10 2 5" xfId="0"/>
    <cellStyle name="표준 6 10 2 6" xfId="0"/>
    <cellStyle name="표준 6 10 3" xfId="0"/>
    <cellStyle name="표준 6 10 3 2" xfId="0"/>
    <cellStyle name="표준 6 10 3 3" xfId="0"/>
    <cellStyle name="표준 6 10 3 4" xfId="0"/>
    <cellStyle name="표준 6 10 4" xfId="0"/>
    <cellStyle name="표준 6 10 4 2" xfId="0"/>
    <cellStyle name="표준 6 10 4 3" xfId="0"/>
    <cellStyle name="표준 6 10 5" xfId="0"/>
    <cellStyle name="표준 6 10 5 2" xfId="0"/>
    <cellStyle name="표준 6 10 6" xfId="0"/>
    <cellStyle name="표준 6 10 6 2" xfId="0"/>
    <cellStyle name="표준 6 10 7" xfId="0"/>
    <cellStyle name="표준 6 10 8" xfId="0"/>
    <cellStyle name="표준 6 11" xfId="0"/>
    <cellStyle name="표준 6 11 2" xfId="0"/>
    <cellStyle name="표준 6 11 2 2" xfId="0"/>
    <cellStyle name="표준 6 11 2 3" xfId="0"/>
    <cellStyle name="표준 6 11 3" xfId="0"/>
    <cellStyle name="표준 6 11 3 2" xfId="0"/>
    <cellStyle name="표준 6 11 4" xfId="0"/>
    <cellStyle name="표준 6 11 5" xfId="0"/>
    <cellStyle name="표준 6 11 6" xfId="0"/>
    <cellStyle name="표준 6 11 7" xfId="0"/>
    <cellStyle name="표준 6 12" xfId="0"/>
    <cellStyle name="표준 6 12 2" xfId="0"/>
    <cellStyle name="표준 6 12 3" xfId="0"/>
    <cellStyle name="표준 6 12 4" xfId="0"/>
    <cellStyle name="표준 6 12 5" xfId="0"/>
    <cellStyle name="표준 6 12 6" xfId="0"/>
    <cellStyle name="표준 6 13" xfId="0"/>
    <cellStyle name="표준 6 13 2" xfId="0"/>
    <cellStyle name="표준 6 13 3" xfId="0"/>
    <cellStyle name="표준 6 13 4" xfId="0"/>
    <cellStyle name="표준 6 14" xfId="0"/>
    <cellStyle name="표준 6 14 2" xfId="0"/>
    <cellStyle name="표준 6 15" xfId="0"/>
    <cellStyle name="표준 6 15 2" xfId="0"/>
    <cellStyle name="표준 6 16" xfId="0"/>
    <cellStyle name="표준 6 16 2" xfId="0"/>
    <cellStyle name="표준 6 17" xfId="0"/>
    <cellStyle name="표준 6 17 2" xfId="0"/>
    <cellStyle name="표준 6 18" xfId="0"/>
    <cellStyle name="표준 6 2" xfId="0"/>
    <cellStyle name="표준 6 2 10" xfId="0"/>
    <cellStyle name="표준 6 2 10 2" xfId="0"/>
    <cellStyle name="표준 6 2 10 2 2" xfId="0"/>
    <cellStyle name="표준 6 2 10 2 3" xfId="0"/>
    <cellStyle name="표준 6 2 10 3" xfId="0"/>
    <cellStyle name="표준 6 2 10 3 2" xfId="0"/>
    <cellStyle name="표준 6 2 10 4" xfId="0"/>
    <cellStyle name="표준 6 2 10 5" xfId="0"/>
    <cellStyle name="표준 6 2 10 6" xfId="0"/>
    <cellStyle name="표준 6 2 10 7" xfId="0"/>
    <cellStyle name="표준 6 2 11" xfId="0"/>
    <cellStyle name="표준 6 2 11 2" xfId="0"/>
    <cellStyle name="표준 6 2 11 3" xfId="0"/>
    <cellStyle name="표준 6 2 11 4" xfId="0"/>
    <cellStyle name="표준 6 2 11 5" xfId="0"/>
    <cellStyle name="표준 6 2 11 6" xfId="0"/>
    <cellStyle name="표준 6 2 12" xfId="0"/>
    <cellStyle name="표준 6 2 12 2" xfId="0"/>
    <cellStyle name="표준 6 2 12 3" xfId="0"/>
    <cellStyle name="표준 6 2 12 4" xfId="0"/>
    <cellStyle name="표준 6 2 12 5" xfId="0"/>
    <cellStyle name="표준 6 2 13" xfId="0"/>
    <cellStyle name="표준 6 2 13 2" xfId="0"/>
    <cellStyle name="표준 6 2 13 3" xfId="0"/>
    <cellStyle name="표준 6 2 14" xfId="0"/>
    <cellStyle name="표준 6 2 14 2" xfId="0"/>
    <cellStyle name="표준 6 2 15" xfId="0"/>
    <cellStyle name="표준 6 2 15 2" xfId="0"/>
    <cellStyle name="표준 6 2 16" xfId="0"/>
    <cellStyle name="표준 6 2 16 2" xfId="0"/>
    <cellStyle name="표준 6 2 17" xfId="0"/>
    <cellStyle name="표준 6 2 18" xfId="0"/>
    <cellStyle name="표준 6 2 19" xfId="0"/>
    <cellStyle name="표준 6 2 2" xfId="0"/>
    <cellStyle name="표준 6 2 2 10" xfId="0"/>
    <cellStyle name="표준 6 2 2 10 2" xfId="0"/>
    <cellStyle name="표준 6 2 2 10 3" xfId="0"/>
    <cellStyle name="표준 6 2 2 11" xfId="0"/>
    <cellStyle name="표준 6 2 2 12" xfId="0"/>
    <cellStyle name="표준 6 2 2 13" xfId="0"/>
    <cellStyle name="표준 6 2 2 14" xfId="0"/>
    <cellStyle name="표준 6 2 2 15" xfId="0"/>
    <cellStyle name="표준 6 2 2 2" xfId="0"/>
    <cellStyle name="표준 6 2 2 2 10" xfId="0"/>
    <cellStyle name="표준 6 2 2 2 11" xfId="0"/>
    <cellStyle name="표준 6 2 2 2 12" xfId="0"/>
    <cellStyle name="표준 6 2 2 2 13" xfId="0"/>
    <cellStyle name="표준 6 2 2 2 14" xfId="0"/>
    <cellStyle name="표준 6 2 2 2 2" xfId="0"/>
    <cellStyle name="표준 6 2 2 2 2 10" xfId="0"/>
    <cellStyle name="표준 6 2 2 2 2 2" xfId="0"/>
    <cellStyle name="표준 6 2 2 2 2 2 2" xfId="0"/>
    <cellStyle name="표준 6 2 2 2 2 2 2 2" xfId="0"/>
    <cellStyle name="표준 6 2 2 2 2 2 2 2 2" xfId="0"/>
    <cellStyle name="표준 6 2 2 2 2 2 2 2 2 2" xfId="0"/>
    <cellStyle name="표준 6 2 2 2 2 2 2 2 2 2 2" xfId="0"/>
    <cellStyle name="표준 6 2 2 2 2 2 2 2 2 2 3" xfId="0"/>
    <cellStyle name="표준 6 2 2 2 2 2 2 2 2 3" xfId="0"/>
    <cellStyle name="표준 6 2 2 2 2 2 2 2 2 3 2" xfId="0"/>
    <cellStyle name="표준 6 2 2 2 2 2 2 2 2 4" xfId="0"/>
    <cellStyle name="표준 6 2 2 2 2 2 2 2 2 5" xfId="0"/>
    <cellStyle name="표준 6 2 2 2 2 2 2 2 3" xfId="0"/>
    <cellStyle name="표준 6 2 2 2 2 2 2 2 3 2" xfId="0"/>
    <cellStyle name="표준 6 2 2 2 2 2 2 2 3 3" xfId="0"/>
    <cellStyle name="표준 6 2 2 2 2 2 2 2 4" xfId="0"/>
    <cellStyle name="표준 6 2 2 2 2 2 2 2 4 2" xfId="0"/>
    <cellStyle name="표준 6 2 2 2 2 2 2 2 5" xfId="0"/>
    <cellStyle name="표준 6 2 2 2 2 2 2 2 6" xfId="0"/>
    <cellStyle name="표준 6 2 2 2 2 2 2 3" xfId="0"/>
    <cellStyle name="표준 6 2 2 2 2 2 2 3 2" xfId="0"/>
    <cellStyle name="표준 6 2 2 2 2 2 2 3 2 2" xfId="0"/>
    <cellStyle name="표준 6 2 2 2 2 2 2 3 2 3" xfId="0"/>
    <cellStyle name="표준 6 2 2 2 2 2 2 3 3" xfId="0"/>
    <cellStyle name="표준 6 2 2 2 2 2 2 3 3 2" xfId="0"/>
    <cellStyle name="표준 6 2 2 2 2 2 2 3 4" xfId="0"/>
    <cellStyle name="표준 6 2 2 2 2 2 2 3 5" xfId="0"/>
    <cellStyle name="표준 6 2 2 2 2 2 2 4" xfId="0"/>
    <cellStyle name="표준 6 2 2 2 2 2 2 4 2" xfId="0"/>
    <cellStyle name="표준 6 2 2 2 2 2 2 4 3" xfId="0"/>
    <cellStyle name="표준 6 2 2 2 2 2 2 5" xfId="0"/>
    <cellStyle name="표준 6 2 2 2 2 2 2 5 2" xfId="0"/>
    <cellStyle name="표준 6 2 2 2 2 2 2 6" xfId="0"/>
    <cellStyle name="표준 6 2 2 2 2 2 2 7" xfId="0"/>
    <cellStyle name="표준 6 2 2 2 2 2 3" xfId="0"/>
    <cellStyle name="표준 6 2 2 2 2 2 3 2" xfId="0"/>
    <cellStyle name="표준 6 2 2 2 2 2 3 2 2" xfId="0"/>
    <cellStyle name="표준 6 2 2 2 2 2 3 2 2 2" xfId="0"/>
    <cellStyle name="표준 6 2 2 2 2 2 3 2 2 3" xfId="0"/>
    <cellStyle name="표준 6 2 2 2 2 2 3 2 3" xfId="0"/>
    <cellStyle name="표준 6 2 2 2 2 2 3 2 3 2" xfId="0"/>
    <cellStyle name="표준 6 2 2 2 2 2 3 2 4" xfId="0"/>
    <cellStyle name="표준 6 2 2 2 2 2 3 2 5" xfId="0"/>
    <cellStyle name="표준 6 2 2 2 2 2 3 3" xfId="0"/>
    <cellStyle name="표준 6 2 2 2 2 2 3 3 2" xfId="0"/>
    <cellStyle name="표준 6 2 2 2 2 2 3 3 3" xfId="0"/>
    <cellStyle name="표준 6 2 2 2 2 2 3 4" xfId="0"/>
    <cellStyle name="표준 6 2 2 2 2 2 3 4 2" xfId="0"/>
    <cellStyle name="표준 6 2 2 2 2 2 3 5" xfId="0"/>
    <cellStyle name="표준 6 2 2 2 2 2 3 6" xfId="0"/>
    <cellStyle name="표준 6 2 2 2 2 2 4" xfId="0"/>
    <cellStyle name="표준 6 2 2 2 2 2 4 2" xfId="0"/>
    <cellStyle name="표준 6 2 2 2 2 2 4 2 2" xfId="0"/>
    <cellStyle name="표준 6 2 2 2 2 2 4 2 3" xfId="0"/>
    <cellStyle name="표준 6 2 2 2 2 2 4 3" xfId="0"/>
    <cellStyle name="표준 6 2 2 2 2 2 4 3 2" xfId="0"/>
    <cellStyle name="표준 6 2 2 2 2 2 4 4" xfId="0"/>
    <cellStyle name="표준 6 2 2 2 2 2 4 5" xfId="0"/>
    <cellStyle name="표준 6 2 2 2 2 2 5" xfId="0"/>
    <cellStyle name="표준 6 2 2 2 2 2 5 2" xfId="0"/>
    <cellStyle name="표준 6 2 2 2 2 2 5 3" xfId="0"/>
    <cellStyle name="표준 6 2 2 2 2 2 5 4" xfId="0"/>
    <cellStyle name="표준 6 2 2 2 2 2 6" xfId="0"/>
    <cellStyle name="표준 6 2 2 2 2 2 6 2" xfId="0"/>
    <cellStyle name="표준 6 2 2 2 2 2 6 3" xfId="0"/>
    <cellStyle name="표준 6 2 2 2 2 2 7" xfId="0"/>
    <cellStyle name="표준 6 2 2 2 2 2 8" xfId="0"/>
    <cellStyle name="표준 6 2 2 2 2 2 9" xfId="0"/>
    <cellStyle name="표준 6 2 2 2 2 3" xfId="0"/>
    <cellStyle name="표준 6 2 2 2 2 3 2" xfId="0"/>
    <cellStyle name="표준 6 2 2 2 2 3 2 2" xfId="0"/>
    <cellStyle name="표준 6 2 2 2 2 3 2 2 2" xfId="0"/>
    <cellStyle name="표준 6 2 2 2 2 3 2 2 2 2" xfId="0"/>
    <cellStyle name="표준 6 2 2 2 2 3 2 2 2 3" xfId="0"/>
    <cellStyle name="표준 6 2 2 2 2 3 2 2 3" xfId="0"/>
    <cellStyle name="표준 6 2 2 2 2 3 2 2 3 2" xfId="0"/>
    <cellStyle name="표준 6 2 2 2 2 3 2 2 4" xfId="0"/>
    <cellStyle name="표준 6 2 2 2 2 3 2 2 5" xfId="0"/>
    <cellStyle name="표준 6 2 2 2 2 3 2 3" xfId="0"/>
    <cellStyle name="표준 6 2 2 2 2 3 2 3 2" xfId="0"/>
    <cellStyle name="표준 6 2 2 2 2 3 2 3 3" xfId="0"/>
    <cellStyle name="표준 6 2 2 2 2 3 2 4" xfId="0"/>
    <cellStyle name="표준 6 2 2 2 2 3 2 4 2" xfId="0"/>
    <cellStyle name="표준 6 2 2 2 2 3 2 5" xfId="0"/>
    <cellStyle name="표준 6 2 2 2 2 3 2 6" xfId="0"/>
    <cellStyle name="표준 6 2 2 2 2 3 3" xfId="0"/>
    <cellStyle name="표준 6 2 2 2 2 3 3 2" xfId="0"/>
    <cellStyle name="표준 6 2 2 2 2 3 3 2 2" xfId="0"/>
    <cellStyle name="표준 6 2 2 2 2 3 3 2 3" xfId="0"/>
    <cellStyle name="표준 6 2 2 2 2 3 3 3" xfId="0"/>
    <cellStyle name="표준 6 2 2 2 2 3 3 3 2" xfId="0"/>
    <cellStyle name="표준 6 2 2 2 2 3 3 4" xfId="0"/>
    <cellStyle name="표준 6 2 2 2 2 3 3 5" xfId="0"/>
    <cellStyle name="표준 6 2 2 2 2 3 4" xfId="0"/>
    <cellStyle name="표준 6 2 2 2 2 3 4 2" xfId="0"/>
    <cellStyle name="표준 6 2 2 2 2 3 4 3" xfId="0"/>
    <cellStyle name="표준 6 2 2 2 2 3 5" xfId="0"/>
    <cellStyle name="표준 6 2 2 2 2 3 5 2" xfId="0"/>
    <cellStyle name="표준 6 2 2 2 2 3 6" xfId="0"/>
    <cellStyle name="표준 6 2 2 2 2 3 7" xfId="0"/>
    <cellStyle name="표준 6 2 2 2 2 4" xfId="0"/>
    <cellStyle name="표준 6 2 2 2 2 4 2" xfId="0"/>
    <cellStyle name="표준 6 2 2 2 2 4 2 2" xfId="0"/>
    <cellStyle name="표준 6 2 2 2 2 4 2 2 2" xfId="0"/>
    <cellStyle name="표준 6 2 2 2 2 4 2 2 3" xfId="0"/>
    <cellStyle name="표준 6 2 2 2 2 4 2 3" xfId="0"/>
    <cellStyle name="표준 6 2 2 2 2 4 2 3 2" xfId="0"/>
    <cellStyle name="표준 6 2 2 2 2 4 2 4" xfId="0"/>
    <cellStyle name="표준 6 2 2 2 2 4 2 5" xfId="0"/>
    <cellStyle name="표준 6 2 2 2 2 4 3" xfId="0"/>
    <cellStyle name="표준 6 2 2 2 2 4 3 2" xfId="0"/>
    <cellStyle name="표준 6 2 2 2 2 4 3 3" xfId="0"/>
    <cellStyle name="표준 6 2 2 2 2 4 4" xfId="0"/>
    <cellStyle name="표준 6 2 2 2 2 4 4 2" xfId="0"/>
    <cellStyle name="표준 6 2 2 2 2 4 5" xfId="0"/>
    <cellStyle name="표준 6 2 2 2 2 4 6" xfId="0"/>
    <cellStyle name="표준 6 2 2 2 2 5" xfId="0"/>
    <cellStyle name="표준 6 2 2 2 2 5 2" xfId="0"/>
    <cellStyle name="표준 6 2 2 2 2 5 2 2" xfId="0"/>
    <cellStyle name="표준 6 2 2 2 2 5 2 3" xfId="0"/>
    <cellStyle name="표준 6 2 2 2 2 5 3" xfId="0"/>
    <cellStyle name="표준 6 2 2 2 2 5 3 2" xfId="0"/>
    <cellStyle name="표준 6 2 2 2 2 5 4" xfId="0"/>
    <cellStyle name="표준 6 2 2 2 2 5 5" xfId="0"/>
    <cellStyle name="표준 6 2 2 2 2 6" xfId="0"/>
    <cellStyle name="표준 6 2 2 2 2 6 2" xfId="0"/>
    <cellStyle name="표준 6 2 2 2 2 6 3" xfId="0"/>
    <cellStyle name="표준 6 2 2 2 2 6 4" xfId="0"/>
    <cellStyle name="표준 6 2 2 2 2 7" xfId="0"/>
    <cellStyle name="표준 6 2 2 2 2 7 2" xfId="0"/>
    <cellStyle name="표준 6 2 2 2 2 7 3" xfId="0"/>
    <cellStyle name="표준 6 2 2 2 2 8" xfId="0"/>
    <cellStyle name="표준 6 2 2 2 2 9" xfId="0"/>
    <cellStyle name="표준 6 2 2 2 3" xfId="0"/>
    <cellStyle name="표준 6 2 2 2 3 2" xfId="0"/>
    <cellStyle name="표준 6 2 2 2 3 2 2" xfId="0"/>
    <cellStyle name="표준 6 2 2 2 3 2 2 2" xfId="0"/>
    <cellStyle name="표준 6 2 2 2 3 2 2 2 2" xfId="0"/>
    <cellStyle name="표준 6 2 2 2 3 2 2 2 2 2" xfId="0"/>
    <cellStyle name="표준 6 2 2 2 3 2 2 2 2 3" xfId="0"/>
    <cellStyle name="표준 6 2 2 2 3 2 2 2 3" xfId="0"/>
    <cellStyle name="표준 6 2 2 2 3 2 2 2 3 2" xfId="0"/>
    <cellStyle name="표준 6 2 2 2 3 2 2 2 4" xfId="0"/>
    <cellStyle name="표준 6 2 2 2 3 2 2 2 5" xfId="0"/>
    <cellStyle name="표준 6 2 2 2 3 2 2 3" xfId="0"/>
    <cellStyle name="표준 6 2 2 2 3 2 2 3 2" xfId="0"/>
    <cellStyle name="표준 6 2 2 2 3 2 2 3 3" xfId="0"/>
    <cellStyle name="표준 6 2 2 2 3 2 2 4" xfId="0"/>
    <cellStyle name="표준 6 2 2 2 3 2 2 4 2" xfId="0"/>
    <cellStyle name="표준 6 2 2 2 3 2 2 5" xfId="0"/>
    <cellStyle name="표준 6 2 2 2 3 2 2 6" xfId="0"/>
    <cellStyle name="표준 6 2 2 2 3 2 3" xfId="0"/>
    <cellStyle name="표준 6 2 2 2 3 2 3 2" xfId="0"/>
    <cellStyle name="표준 6 2 2 2 3 2 3 2 2" xfId="0"/>
    <cellStyle name="표준 6 2 2 2 3 2 3 2 3" xfId="0"/>
    <cellStyle name="표준 6 2 2 2 3 2 3 3" xfId="0"/>
    <cellStyle name="표준 6 2 2 2 3 2 3 3 2" xfId="0"/>
    <cellStyle name="표준 6 2 2 2 3 2 3 4" xfId="0"/>
    <cellStyle name="표준 6 2 2 2 3 2 3 5" xfId="0"/>
    <cellStyle name="표준 6 2 2 2 3 2 4" xfId="0"/>
    <cellStyle name="표준 6 2 2 2 3 2 4 2" xfId="0"/>
    <cellStyle name="표준 6 2 2 2 3 2 4 3" xfId="0"/>
    <cellStyle name="표준 6 2 2 2 3 2 5" xfId="0"/>
    <cellStyle name="표준 6 2 2 2 3 2 5 2" xfId="0"/>
    <cellStyle name="표준 6 2 2 2 3 2 6" xfId="0"/>
    <cellStyle name="표준 6 2 2 2 3 2 7" xfId="0"/>
    <cellStyle name="표준 6 2 2 2 3 3" xfId="0"/>
    <cellStyle name="표준 6 2 2 2 3 3 2" xfId="0"/>
    <cellStyle name="표준 6 2 2 2 3 3 2 2" xfId="0"/>
    <cellStyle name="표준 6 2 2 2 3 3 2 2 2" xfId="0"/>
    <cellStyle name="표준 6 2 2 2 3 3 2 2 3" xfId="0"/>
    <cellStyle name="표준 6 2 2 2 3 3 2 3" xfId="0"/>
    <cellStyle name="표준 6 2 2 2 3 3 2 3 2" xfId="0"/>
    <cellStyle name="표준 6 2 2 2 3 3 2 4" xfId="0"/>
    <cellStyle name="표준 6 2 2 2 3 3 2 5" xfId="0"/>
    <cellStyle name="표준 6 2 2 2 3 3 3" xfId="0"/>
    <cellStyle name="표준 6 2 2 2 3 3 3 2" xfId="0"/>
    <cellStyle name="표준 6 2 2 2 3 3 3 3" xfId="0"/>
    <cellStyle name="표준 6 2 2 2 3 3 4" xfId="0"/>
    <cellStyle name="표준 6 2 2 2 3 3 4 2" xfId="0"/>
    <cellStyle name="표준 6 2 2 2 3 3 5" xfId="0"/>
    <cellStyle name="표준 6 2 2 2 3 3 6" xfId="0"/>
    <cellStyle name="표준 6 2 2 2 3 4" xfId="0"/>
    <cellStyle name="표준 6 2 2 2 3 4 2" xfId="0"/>
    <cellStyle name="표준 6 2 2 2 3 4 2 2" xfId="0"/>
    <cellStyle name="표준 6 2 2 2 3 4 2 3" xfId="0"/>
    <cellStyle name="표준 6 2 2 2 3 4 3" xfId="0"/>
    <cellStyle name="표준 6 2 2 2 3 4 3 2" xfId="0"/>
    <cellStyle name="표준 6 2 2 2 3 4 4" xfId="0"/>
    <cellStyle name="표준 6 2 2 2 3 4 5" xfId="0"/>
    <cellStyle name="표준 6 2 2 2 3 5" xfId="0"/>
    <cellStyle name="표준 6 2 2 2 3 5 2" xfId="0"/>
    <cellStyle name="표준 6 2 2 2 3 5 3" xfId="0"/>
    <cellStyle name="표준 6 2 2 2 3 5 4" xfId="0"/>
    <cellStyle name="표준 6 2 2 2 3 6" xfId="0"/>
    <cellStyle name="표준 6 2 2 2 3 6 2" xfId="0"/>
    <cellStyle name="표준 6 2 2 2 3 6 3" xfId="0"/>
    <cellStyle name="표준 6 2 2 2 3 7" xfId="0"/>
    <cellStyle name="표준 6 2 2 2 3 8" xfId="0"/>
    <cellStyle name="표준 6 2 2 2 3 9" xfId="0"/>
    <cellStyle name="표준 6 2 2 2 4" xfId="0"/>
    <cellStyle name="표준 6 2 2 2 4 2" xfId="0"/>
    <cellStyle name="표준 6 2 2 2 4 2 2" xfId="0"/>
    <cellStyle name="표준 6 2 2 2 4 2 2 2" xfId="0"/>
    <cellStyle name="표준 6 2 2 2 4 2 2 2 2" xfId="0"/>
    <cellStyle name="표준 6 2 2 2 4 2 2 2 3" xfId="0"/>
    <cellStyle name="표준 6 2 2 2 4 2 2 3" xfId="0"/>
    <cellStyle name="표준 6 2 2 2 4 2 2 3 2" xfId="0"/>
    <cellStyle name="표준 6 2 2 2 4 2 2 4" xfId="0"/>
    <cellStyle name="표준 6 2 2 2 4 2 2 5" xfId="0"/>
    <cellStyle name="표준 6 2 2 2 4 2 3" xfId="0"/>
    <cellStyle name="표준 6 2 2 2 4 2 3 2" xfId="0"/>
    <cellStyle name="표준 6 2 2 2 4 2 3 3" xfId="0"/>
    <cellStyle name="표준 6 2 2 2 4 2 4" xfId="0"/>
    <cellStyle name="표준 6 2 2 2 4 2 4 2" xfId="0"/>
    <cellStyle name="표준 6 2 2 2 4 2 5" xfId="0"/>
    <cellStyle name="표준 6 2 2 2 4 2 6" xfId="0"/>
    <cellStyle name="표준 6 2 2 2 4 3" xfId="0"/>
    <cellStyle name="표준 6 2 2 2 4 3 2" xfId="0"/>
    <cellStyle name="표준 6 2 2 2 4 3 2 2" xfId="0"/>
    <cellStyle name="표준 6 2 2 2 4 3 2 3" xfId="0"/>
    <cellStyle name="표준 6 2 2 2 4 3 3" xfId="0"/>
    <cellStyle name="표준 6 2 2 2 4 3 3 2" xfId="0"/>
    <cellStyle name="표준 6 2 2 2 4 3 4" xfId="0"/>
    <cellStyle name="표준 6 2 2 2 4 3 5" xfId="0"/>
    <cellStyle name="표준 6 2 2 2 4 4" xfId="0"/>
    <cellStyle name="표준 6 2 2 2 4 4 2" xfId="0"/>
    <cellStyle name="표준 6 2 2 2 4 4 3" xfId="0"/>
    <cellStyle name="표준 6 2 2 2 4 4 4" xfId="0"/>
    <cellStyle name="표준 6 2 2 2 4 5" xfId="0"/>
    <cellStyle name="표준 6 2 2 2 4 5 2" xfId="0"/>
    <cellStyle name="표준 6 2 2 2 4 5 3" xfId="0"/>
    <cellStyle name="표준 6 2 2 2 4 6" xfId="0"/>
    <cellStyle name="표준 6 2 2 2 4 7" xfId="0"/>
    <cellStyle name="표준 6 2 2 2 4 8" xfId="0"/>
    <cellStyle name="표준 6 2 2 2 5" xfId="0"/>
    <cellStyle name="표준 6 2 2 2 5 2" xfId="0"/>
    <cellStyle name="표준 6 2 2 2 5 2 2" xfId="0"/>
    <cellStyle name="표준 6 2 2 2 5 2 2 2" xfId="0"/>
    <cellStyle name="표준 6 2 2 2 5 2 2 2 2" xfId="0"/>
    <cellStyle name="표준 6 2 2 2 5 2 2 2 3" xfId="0"/>
    <cellStyle name="표준 6 2 2 2 5 2 2 3" xfId="0"/>
    <cellStyle name="표준 6 2 2 2 5 2 2 3 2" xfId="0"/>
    <cellStyle name="표준 6 2 2 2 5 2 2 4" xfId="0"/>
    <cellStyle name="표준 6 2 2 2 5 2 2 5" xfId="0"/>
    <cellStyle name="표준 6 2 2 2 5 2 3" xfId="0"/>
    <cellStyle name="표준 6 2 2 2 5 2 3 2" xfId="0"/>
    <cellStyle name="표준 6 2 2 2 5 2 3 3" xfId="0"/>
    <cellStyle name="표준 6 2 2 2 5 2 4" xfId="0"/>
    <cellStyle name="표준 6 2 2 2 5 2 4 2" xfId="0"/>
    <cellStyle name="표준 6 2 2 2 5 2 5" xfId="0"/>
    <cellStyle name="표준 6 2 2 2 5 2 6" xfId="0"/>
    <cellStyle name="표준 6 2 2 2 5 3" xfId="0"/>
    <cellStyle name="표준 6 2 2 2 5 3 2" xfId="0"/>
    <cellStyle name="표준 6 2 2 2 5 3 2 2" xfId="0"/>
    <cellStyle name="표준 6 2 2 2 5 3 2 3" xfId="0"/>
    <cellStyle name="표준 6 2 2 2 5 3 3" xfId="0"/>
    <cellStyle name="표준 6 2 2 2 5 3 3 2" xfId="0"/>
    <cellStyle name="표준 6 2 2 2 5 3 4" xfId="0"/>
    <cellStyle name="표준 6 2 2 2 5 3 5" xfId="0"/>
    <cellStyle name="표준 6 2 2 2 5 4" xfId="0"/>
    <cellStyle name="표준 6 2 2 2 5 4 2" xfId="0"/>
    <cellStyle name="표준 6 2 2 2 5 4 3" xfId="0"/>
    <cellStyle name="표준 6 2 2 2 5 5" xfId="0"/>
    <cellStyle name="표준 6 2 2 2 5 5 2" xfId="0"/>
    <cellStyle name="표준 6 2 2 2 5 6" xfId="0"/>
    <cellStyle name="표준 6 2 2 2 5 7" xfId="0"/>
    <cellStyle name="표준 6 2 2 2 6" xfId="0"/>
    <cellStyle name="표준 6 2 2 2 6 2" xfId="0"/>
    <cellStyle name="표준 6 2 2 2 6 2 2" xfId="0"/>
    <cellStyle name="표준 6 2 2 2 6 2 2 2" xfId="0"/>
    <cellStyle name="표준 6 2 2 2 6 2 2 3" xfId="0"/>
    <cellStyle name="표준 6 2 2 2 6 2 3" xfId="0"/>
    <cellStyle name="표준 6 2 2 2 6 2 3 2" xfId="0"/>
    <cellStyle name="표준 6 2 2 2 6 2 4" xfId="0"/>
    <cellStyle name="표준 6 2 2 2 6 2 5" xfId="0"/>
    <cellStyle name="표준 6 2 2 2 6 3" xfId="0"/>
    <cellStyle name="표준 6 2 2 2 6 3 2" xfId="0"/>
    <cellStyle name="표준 6 2 2 2 6 3 3" xfId="0"/>
    <cellStyle name="표준 6 2 2 2 6 4" xfId="0"/>
    <cellStyle name="표준 6 2 2 2 6 4 2" xfId="0"/>
    <cellStyle name="표준 6 2 2 2 6 5" xfId="0"/>
    <cellStyle name="표준 6 2 2 2 6 6" xfId="0"/>
    <cellStyle name="표준 6 2 2 2 7" xfId="0"/>
    <cellStyle name="표준 6 2 2 2 7 2" xfId="0"/>
    <cellStyle name="표준 6 2 2 2 7 2 2" xfId="0"/>
    <cellStyle name="표준 6 2 2 2 7 2 3" xfId="0"/>
    <cellStyle name="표준 6 2 2 2 7 3" xfId="0"/>
    <cellStyle name="표준 6 2 2 2 7 3 2" xfId="0"/>
    <cellStyle name="표준 6 2 2 2 7 4" xfId="0"/>
    <cellStyle name="표준 6 2 2 2 7 5" xfId="0"/>
    <cellStyle name="표준 6 2 2 2 8" xfId="0"/>
    <cellStyle name="표준 6 2 2 2 8 2" xfId="0"/>
    <cellStyle name="표준 6 2 2 2 8 3" xfId="0"/>
    <cellStyle name="표준 6 2 2 2 8 4" xfId="0"/>
    <cellStyle name="표준 6 2 2 2 9" xfId="0"/>
    <cellStyle name="표준 6 2 2 2 9 2" xfId="0"/>
    <cellStyle name="표준 6 2 2 2 9 3" xfId="0"/>
    <cellStyle name="표준 6 2 2 3" xfId="0"/>
    <cellStyle name="표준 6 2 2 3 10" xfId="0"/>
    <cellStyle name="표준 6 2 2 3 11" xfId="0"/>
    <cellStyle name="표준 6 2 2 3 2" xfId="0"/>
    <cellStyle name="표준 6 2 2 3 2 2" xfId="0"/>
    <cellStyle name="표준 6 2 2 3 2 2 2" xfId="0"/>
    <cellStyle name="표준 6 2 2 3 2 2 2 2" xfId="0"/>
    <cellStyle name="표준 6 2 2 3 2 2 2 2 2" xfId="0"/>
    <cellStyle name="표준 6 2 2 3 2 2 2 2 2 2" xfId="0"/>
    <cellStyle name="표준 6 2 2 3 2 2 2 2 2 3" xfId="0"/>
    <cellStyle name="표준 6 2 2 3 2 2 2 2 3" xfId="0"/>
    <cellStyle name="표준 6 2 2 3 2 2 2 2 3 2" xfId="0"/>
    <cellStyle name="표준 6 2 2 3 2 2 2 2 4" xfId="0"/>
    <cellStyle name="표준 6 2 2 3 2 2 2 2 5" xfId="0"/>
    <cellStyle name="표준 6 2 2 3 2 2 2 3" xfId="0"/>
    <cellStyle name="표준 6 2 2 3 2 2 2 3 2" xfId="0"/>
    <cellStyle name="표준 6 2 2 3 2 2 2 3 3" xfId="0"/>
    <cellStyle name="표준 6 2 2 3 2 2 2 4" xfId="0"/>
    <cellStyle name="표준 6 2 2 3 2 2 2 4 2" xfId="0"/>
    <cellStyle name="표준 6 2 2 3 2 2 2 5" xfId="0"/>
    <cellStyle name="표준 6 2 2 3 2 2 2 6" xfId="0"/>
    <cellStyle name="표준 6 2 2 3 2 2 3" xfId="0"/>
    <cellStyle name="표준 6 2 2 3 2 2 3 2" xfId="0"/>
    <cellStyle name="표준 6 2 2 3 2 2 3 2 2" xfId="0"/>
    <cellStyle name="표준 6 2 2 3 2 2 3 2 3" xfId="0"/>
    <cellStyle name="표준 6 2 2 3 2 2 3 3" xfId="0"/>
    <cellStyle name="표준 6 2 2 3 2 2 3 3 2" xfId="0"/>
    <cellStyle name="표준 6 2 2 3 2 2 3 4" xfId="0"/>
    <cellStyle name="표준 6 2 2 3 2 2 3 5" xfId="0"/>
    <cellStyle name="표준 6 2 2 3 2 2 4" xfId="0"/>
    <cellStyle name="표준 6 2 2 3 2 2 4 2" xfId="0"/>
    <cellStyle name="표준 6 2 2 3 2 2 4 3" xfId="0"/>
    <cellStyle name="표준 6 2 2 3 2 2 5" xfId="0"/>
    <cellStyle name="표준 6 2 2 3 2 2 5 2" xfId="0"/>
    <cellStyle name="표준 6 2 2 3 2 2 6" xfId="0"/>
    <cellStyle name="표준 6 2 2 3 2 2 7" xfId="0"/>
    <cellStyle name="표준 6 2 2 3 2 3" xfId="0"/>
    <cellStyle name="표준 6 2 2 3 2 3 2" xfId="0"/>
    <cellStyle name="표준 6 2 2 3 2 3 2 2" xfId="0"/>
    <cellStyle name="표준 6 2 2 3 2 3 2 2 2" xfId="0"/>
    <cellStyle name="표준 6 2 2 3 2 3 2 2 3" xfId="0"/>
    <cellStyle name="표준 6 2 2 3 2 3 2 3" xfId="0"/>
    <cellStyle name="표준 6 2 2 3 2 3 2 3 2" xfId="0"/>
    <cellStyle name="표준 6 2 2 3 2 3 2 4" xfId="0"/>
    <cellStyle name="표준 6 2 2 3 2 3 2 5" xfId="0"/>
    <cellStyle name="표준 6 2 2 3 2 3 3" xfId="0"/>
    <cellStyle name="표준 6 2 2 3 2 3 3 2" xfId="0"/>
    <cellStyle name="표준 6 2 2 3 2 3 3 3" xfId="0"/>
    <cellStyle name="표준 6 2 2 3 2 3 4" xfId="0"/>
    <cellStyle name="표준 6 2 2 3 2 3 4 2" xfId="0"/>
    <cellStyle name="표준 6 2 2 3 2 3 5" xfId="0"/>
    <cellStyle name="표준 6 2 2 3 2 3 6" xfId="0"/>
    <cellStyle name="표준 6 2 2 3 2 4" xfId="0"/>
    <cellStyle name="표준 6 2 2 3 2 4 2" xfId="0"/>
    <cellStyle name="표준 6 2 2 3 2 4 2 2" xfId="0"/>
    <cellStyle name="표준 6 2 2 3 2 4 2 3" xfId="0"/>
    <cellStyle name="표준 6 2 2 3 2 4 3" xfId="0"/>
    <cellStyle name="표준 6 2 2 3 2 4 3 2" xfId="0"/>
    <cellStyle name="표준 6 2 2 3 2 4 4" xfId="0"/>
    <cellStyle name="표준 6 2 2 3 2 4 5" xfId="0"/>
    <cellStyle name="표준 6 2 2 3 2 5" xfId="0"/>
    <cellStyle name="표준 6 2 2 3 2 5 2" xfId="0"/>
    <cellStyle name="표준 6 2 2 3 2 5 3" xfId="0"/>
    <cellStyle name="표준 6 2 2 3 2 5 4" xfId="0"/>
    <cellStyle name="표준 6 2 2 3 2 6" xfId="0"/>
    <cellStyle name="표준 6 2 2 3 2 6 2" xfId="0"/>
    <cellStyle name="표준 6 2 2 3 2 6 3" xfId="0"/>
    <cellStyle name="표준 6 2 2 3 2 7" xfId="0"/>
    <cellStyle name="표준 6 2 2 3 2 8" xfId="0"/>
    <cellStyle name="표준 6 2 2 3 2 9" xfId="0"/>
    <cellStyle name="표준 6 2 2 3 3" xfId="0"/>
    <cellStyle name="표준 6 2 2 3 3 2" xfId="0"/>
    <cellStyle name="표준 6 2 2 3 3 2 2" xfId="0"/>
    <cellStyle name="표준 6 2 2 3 3 2 2 2" xfId="0"/>
    <cellStyle name="표준 6 2 2 3 3 2 2 2 2" xfId="0"/>
    <cellStyle name="표준 6 2 2 3 3 2 2 2 3" xfId="0"/>
    <cellStyle name="표준 6 2 2 3 3 2 2 3" xfId="0"/>
    <cellStyle name="표준 6 2 2 3 3 2 2 3 2" xfId="0"/>
    <cellStyle name="표준 6 2 2 3 3 2 2 4" xfId="0"/>
    <cellStyle name="표준 6 2 2 3 3 2 2 5" xfId="0"/>
    <cellStyle name="표준 6 2 2 3 3 2 3" xfId="0"/>
    <cellStyle name="표준 6 2 2 3 3 2 3 2" xfId="0"/>
    <cellStyle name="표준 6 2 2 3 3 2 3 3" xfId="0"/>
    <cellStyle name="표준 6 2 2 3 3 2 4" xfId="0"/>
    <cellStyle name="표준 6 2 2 3 3 2 4 2" xfId="0"/>
    <cellStyle name="표준 6 2 2 3 3 2 5" xfId="0"/>
    <cellStyle name="표준 6 2 2 3 3 2 6" xfId="0"/>
    <cellStyle name="표준 6 2 2 3 3 3" xfId="0"/>
    <cellStyle name="표준 6 2 2 3 3 3 2" xfId="0"/>
    <cellStyle name="표준 6 2 2 3 3 3 2 2" xfId="0"/>
    <cellStyle name="표준 6 2 2 3 3 3 2 3" xfId="0"/>
    <cellStyle name="표준 6 2 2 3 3 3 3" xfId="0"/>
    <cellStyle name="표준 6 2 2 3 3 3 3 2" xfId="0"/>
    <cellStyle name="표준 6 2 2 3 3 3 4" xfId="0"/>
    <cellStyle name="표준 6 2 2 3 3 3 5" xfId="0"/>
    <cellStyle name="표준 6 2 2 3 3 4" xfId="0"/>
    <cellStyle name="표준 6 2 2 3 3 4 2" xfId="0"/>
    <cellStyle name="표준 6 2 2 3 3 4 3" xfId="0"/>
    <cellStyle name="표준 6 2 2 3 3 5" xfId="0"/>
    <cellStyle name="표준 6 2 2 3 3 5 2" xfId="0"/>
    <cellStyle name="표준 6 2 2 3 3 6" xfId="0"/>
    <cellStyle name="표준 6 2 2 3 3 7" xfId="0"/>
    <cellStyle name="표준 6 2 2 3 4" xfId="0"/>
    <cellStyle name="표준 6 2 2 3 4 2" xfId="0"/>
    <cellStyle name="표준 6 2 2 3 4 2 2" xfId="0"/>
    <cellStyle name="표준 6 2 2 3 4 2 2 2" xfId="0"/>
    <cellStyle name="표준 6 2 2 3 4 2 2 3" xfId="0"/>
    <cellStyle name="표준 6 2 2 3 4 2 3" xfId="0"/>
    <cellStyle name="표준 6 2 2 3 4 2 3 2" xfId="0"/>
    <cellStyle name="표준 6 2 2 3 4 2 4" xfId="0"/>
    <cellStyle name="표준 6 2 2 3 4 2 5" xfId="0"/>
    <cellStyle name="표준 6 2 2 3 4 3" xfId="0"/>
    <cellStyle name="표준 6 2 2 3 4 3 2" xfId="0"/>
    <cellStyle name="표준 6 2 2 3 4 3 3" xfId="0"/>
    <cellStyle name="표준 6 2 2 3 4 4" xfId="0"/>
    <cellStyle name="표준 6 2 2 3 4 4 2" xfId="0"/>
    <cellStyle name="표준 6 2 2 3 4 5" xfId="0"/>
    <cellStyle name="표준 6 2 2 3 4 6" xfId="0"/>
    <cellStyle name="표준 6 2 2 3 5" xfId="0"/>
    <cellStyle name="표준 6 2 2 3 5 2" xfId="0"/>
    <cellStyle name="표준 6 2 2 3 5 2 2" xfId="0"/>
    <cellStyle name="표준 6 2 2 3 5 2 3" xfId="0"/>
    <cellStyle name="표준 6 2 2 3 5 3" xfId="0"/>
    <cellStyle name="표준 6 2 2 3 5 3 2" xfId="0"/>
    <cellStyle name="표준 6 2 2 3 5 4" xfId="0"/>
    <cellStyle name="표준 6 2 2 3 5 5" xfId="0"/>
    <cellStyle name="표준 6 2 2 3 6" xfId="0"/>
    <cellStyle name="표준 6 2 2 3 6 2" xfId="0"/>
    <cellStyle name="표준 6 2 2 3 6 3" xfId="0"/>
    <cellStyle name="표준 6 2 2 3 6 4" xfId="0"/>
    <cellStyle name="표준 6 2 2 3 7" xfId="0"/>
    <cellStyle name="표준 6 2 2 3 7 2" xfId="0"/>
    <cellStyle name="표준 6 2 2 3 7 3" xfId="0"/>
    <cellStyle name="표준 6 2 2 3 8" xfId="0"/>
    <cellStyle name="표준 6 2 2 3 9" xfId="0"/>
    <cellStyle name="표준 6 2 2 4" xfId="0"/>
    <cellStyle name="표준 6 2 2 4 10" xfId="0"/>
    <cellStyle name="표준 6 2 2 4 2" xfId="0"/>
    <cellStyle name="표준 6 2 2 4 2 2" xfId="0"/>
    <cellStyle name="표준 6 2 2 4 2 2 2" xfId="0"/>
    <cellStyle name="표준 6 2 2 4 2 2 2 2" xfId="0"/>
    <cellStyle name="표준 6 2 2 4 2 2 2 2 2" xfId="0"/>
    <cellStyle name="표준 6 2 2 4 2 2 2 2 3" xfId="0"/>
    <cellStyle name="표준 6 2 2 4 2 2 2 3" xfId="0"/>
    <cellStyle name="표준 6 2 2 4 2 2 2 3 2" xfId="0"/>
    <cellStyle name="표준 6 2 2 4 2 2 2 4" xfId="0"/>
    <cellStyle name="표준 6 2 2 4 2 2 2 5" xfId="0"/>
    <cellStyle name="표준 6 2 2 4 2 2 3" xfId="0"/>
    <cellStyle name="표준 6 2 2 4 2 2 3 2" xfId="0"/>
    <cellStyle name="표준 6 2 2 4 2 2 3 3" xfId="0"/>
    <cellStyle name="표준 6 2 2 4 2 2 4" xfId="0"/>
    <cellStyle name="표준 6 2 2 4 2 2 4 2" xfId="0"/>
    <cellStyle name="표준 6 2 2 4 2 2 5" xfId="0"/>
    <cellStyle name="표준 6 2 2 4 2 2 6" xfId="0"/>
    <cellStyle name="표준 6 2 2 4 2 3" xfId="0"/>
    <cellStyle name="표준 6 2 2 4 2 3 2" xfId="0"/>
    <cellStyle name="표준 6 2 2 4 2 3 2 2" xfId="0"/>
    <cellStyle name="표준 6 2 2 4 2 3 2 3" xfId="0"/>
    <cellStyle name="표준 6 2 2 4 2 3 3" xfId="0"/>
    <cellStyle name="표준 6 2 2 4 2 3 3 2" xfId="0"/>
    <cellStyle name="표준 6 2 2 4 2 3 4" xfId="0"/>
    <cellStyle name="표준 6 2 2 4 2 3 5" xfId="0"/>
    <cellStyle name="표준 6 2 2 4 2 4" xfId="0"/>
    <cellStyle name="표준 6 2 2 4 2 4 2" xfId="0"/>
    <cellStyle name="표준 6 2 2 4 2 4 3" xfId="0"/>
    <cellStyle name="표준 6 2 2 4 2 5" xfId="0"/>
    <cellStyle name="표준 6 2 2 4 2 5 2" xfId="0"/>
    <cellStyle name="표준 6 2 2 4 2 6" xfId="0"/>
    <cellStyle name="표준 6 2 2 4 2 7" xfId="0"/>
    <cellStyle name="표준 6 2 2 4 3" xfId="0"/>
    <cellStyle name="표준 6 2 2 4 3 2" xfId="0"/>
    <cellStyle name="표준 6 2 2 4 3 2 2" xfId="0"/>
    <cellStyle name="표준 6 2 2 4 3 2 2 2" xfId="0"/>
    <cellStyle name="표준 6 2 2 4 3 2 2 3" xfId="0"/>
    <cellStyle name="표준 6 2 2 4 3 2 3" xfId="0"/>
    <cellStyle name="표준 6 2 2 4 3 2 3 2" xfId="0"/>
    <cellStyle name="표준 6 2 2 4 3 2 4" xfId="0"/>
    <cellStyle name="표준 6 2 2 4 3 2 5" xfId="0"/>
    <cellStyle name="표준 6 2 2 4 3 3" xfId="0"/>
    <cellStyle name="표준 6 2 2 4 3 3 2" xfId="0"/>
    <cellStyle name="표준 6 2 2 4 3 3 3" xfId="0"/>
    <cellStyle name="표준 6 2 2 4 3 4" xfId="0"/>
    <cellStyle name="표준 6 2 2 4 3 4 2" xfId="0"/>
    <cellStyle name="표준 6 2 2 4 3 5" xfId="0"/>
    <cellStyle name="표준 6 2 2 4 3 6" xfId="0"/>
    <cellStyle name="표준 6 2 2 4 4" xfId="0"/>
    <cellStyle name="표준 6 2 2 4 4 2" xfId="0"/>
    <cellStyle name="표준 6 2 2 4 4 2 2" xfId="0"/>
    <cellStyle name="표준 6 2 2 4 4 2 3" xfId="0"/>
    <cellStyle name="표준 6 2 2 4 4 3" xfId="0"/>
    <cellStyle name="표준 6 2 2 4 4 3 2" xfId="0"/>
    <cellStyle name="표준 6 2 2 4 4 4" xfId="0"/>
    <cellStyle name="표준 6 2 2 4 4 5" xfId="0"/>
    <cellStyle name="표준 6 2 2 4 5" xfId="0"/>
    <cellStyle name="표준 6 2 2 4 5 2" xfId="0"/>
    <cellStyle name="표준 6 2 2 4 5 3" xfId="0"/>
    <cellStyle name="표준 6 2 2 4 5 4" xfId="0"/>
    <cellStyle name="표준 6 2 2 4 6" xfId="0"/>
    <cellStyle name="표준 6 2 2 4 6 2" xfId="0"/>
    <cellStyle name="표준 6 2 2 4 6 3" xfId="0"/>
    <cellStyle name="표준 6 2 2 4 7" xfId="0"/>
    <cellStyle name="표준 6 2 2 4 8" xfId="0"/>
    <cellStyle name="표준 6 2 2 4 9" xfId="0"/>
    <cellStyle name="표준 6 2 2 5" xfId="0"/>
    <cellStyle name="표준 6 2 2 5 2" xfId="0"/>
    <cellStyle name="표준 6 2 2 5 2 2" xfId="0"/>
    <cellStyle name="표준 6 2 2 5 2 2 2" xfId="0"/>
    <cellStyle name="표준 6 2 2 5 2 2 2 2" xfId="0"/>
    <cellStyle name="표준 6 2 2 5 2 2 2 3" xfId="0"/>
    <cellStyle name="표준 6 2 2 5 2 2 3" xfId="0"/>
    <cellStyle name="표준 6 2 2 5 2 2 3 2" xfId="0"/>
    <cellStyle name="표준 6 2 2 5 2 2 4" xfId="0"/>
    <cellStyle name="표준 6 2 2 5 2 2 5" xfId="0"/>
    <cellStyle name="표준 6 2 2 5 2 3" xfId="0"/>
    <cellStyle name="표준 6 2 2 5 2 3 2" xfId="0"/>
    <cellStyle name="표준 6 2 2 5 2 3 3" xfId="0"/>
    <cellStyle name="표준 6 2 2 5 2 4" xfId="0"/>
    <cellStyle name="표준 6 2 2 5 2 4 2" xfId="0"/>
    <cellStyle name="표준 6 2 2 5 2 5" xfId="0"/>
    <cellStyle name="표준 6 2 2 5 2 6" xfId="0"/>
    <cellStyle name="표준 6 2 2 5 3" xfId="0"/>
    <cellStyle name="표준 6 2 2 5 3 2" xfId="0"/>
    <cellStyle name="표준 6 2 2 5 3 2 2" xfId="0"/>
    <cellStyle name="표준 6 2 2 5 3 2 3" xfId="0"/>
    <cellStyle name="표준 6 2 2 5 3 3" xfId="0"/>
    <cellStyle name="표준 6 2 2 5 3 3 2" xfId="0"/>
    <cellStyle name="표준 6 2 2 5 3 4" xfId="0"/>
    <cellStyle name="표준 6 2 2 5 3 5" xfId="0"/>
    <cellStyle name="표준 6 2 2 5 4" xfId="0"/>
    <cellStyle name="표준 6 2 2 5 4 2" xfId="0"/>
    <cellStyle name="표준 6 2 2 5 4 3" xfId="0"/>
    <cellStyle name="표준 6 2 2 5 4 4" xfId="0"/>
    <cellStyle name="표준 6 2 2 5 5" xfId="0"/>
    <cellStyle name="표준 6 2 2 5 5 2" xfId="0"/>
    <cellStyle name="표준 6 2 2 5 5 3" xfId="0"/>
    <cellStyle name="표준 6 2 2 5 6" xfId="0"/>
    <cellStyle name="표준 6 2 2 5 7" xfId="0"/>
    <cellStyle name="표준 6 2 2 5 8" xfId="0"/>
    <cellStyle name="표준 6 2 2 5 9" xfId="0"/>
    <cellStyle name="표준 6 2 2 6" xfId="0"/>
    <cellStyle name="표준 6 2 2 6 2" xfId="0"/>
    <cellStyle name="표준 6 2 2 6 2 2" xfId="0"/>
    <cellStyle name="표준 6 2 2 6 2 2 2" xfId="0"/>
    <cellStyle name="표준 6 2 2 6 2 2 2 2" xfId="0"/>
    <cellStyle name="표준 6 2 2 6 2 2 2 3" xfId="0"/>
    <cellStyle name="표준 6 2 2 6 2 2 3" xfId="0"/>
    <cellStyle name="표준 6 2 2 6 2 2 3 2" xfId="0"/>
    <cellStyle name="표준 6 2 2 6 2 2 4" xfId="0"/>
    <cellStyle name="표준 6 2 2 6 2 2 5" xfId="0"/>
    <cellStyle name="표준 6 2 2 6 2 3" xfId="0"/>
    <cellStyle name="표준 6 2 2 6 2 3 2" xfId="0"/>
    <cellStyle name="표준 6 2 2 6 2 3 3" xfId="0"/>
    <cellStyle name="표준 6 2 2 6 2 4" xfId="0"/>
    <cellStyle name="표준 6 2 2 6 2 4 2" xfId="0"/>
    <cellStyle name="표준 6 2 2 6 2 5" xfId="0"/>
    <cellStyle name="표준 6 2 2 6 2 6" xfId="0"/>
    <cellStyle name="표준 6 2 2 6 3" xfId="0"/>
    <cellStyle name="표준 6 2 2 6 3 2" xfId="0"/>
    <cellStyle name="표준 6 2 2 6 3 2 2" xfId="0"/>
    <cellStyle name="표준 6 2 2 6 3 2 3" xfId="0"/>
    <cellStyle name="표준 6 2 2 6 3 3" xfId="0"/>
    <cellStyle name="표준 6 2 2 6 3 3 2" xfId="0"/>
    <cellStyle name="표준 6 2 2 6 3 4" xfId="0"/>
    <cellStyle name="표준 6 2 2 6 3 5" xfId="0"/>
    <cellStyle name="표준 6 2 2 6 4" xfId="0"/>
    <cellStyle name="표준 6 2 2 6 4 2" xfId="0"/>
    <cellStyle name="표준 6 2 2 6 4 3" xfId="0"/>
    <cellStyle name="표준 6 2 2 6 5" xfId="0"/>
    <cellStyle name="표준 6 2 2 6 5 2" xfId="0"/>
    <cellStyle name="표준 6 2 2 6 6" xfId="0"/>
    <cellStyle name="표준 6 2 2 6 7" xfId="0"/>
    <cellStyle name="표준 6 2 2 6 8" xfId="0"/>
    <cellStyle name="표준 6 2 2 7" xfId="0"/>
    <cellStyle name="표준 6 2 2 7 2" xfId="0"/>
    <cellStyle name="표준 6 2 2 7 2 2" xfId="0"/>
    <cellStyle name="표준 6 2 2 7 2 2 2" xfId="0"/>
    <cellStyle name="표준 6 2 2 7 2 2 3" xfId="0"/>
    <cellStyle name="표준 6 2 2 7 2 3" xfId="0"/>
    <cellStyle name="표준 6 2 2 7 2 3 2" xfId="0"/>
    <cellStyle name="표준 6 2 2 7 2 4" xfId="0"/>
    <cellStyle name="표준 6 2 2 7 2 5" xfId="0"/>
    <cellStyle name="표준 6 2 2 7 3" xfId="0"/>
    <cellStyle name="표준 6 2 2 7 3 2" xfId="0"/>
    <cellStyle name="표준 6 2 2 7 3 3" xfId="0"/>
    <cellStyle name="표준 6 2 2 7 4" xfId="0"/>
    <cellStyle name="표준 6 2 2 7 4 2" xfId="0"/>
    <cellStyle name="표준 6 2 2 7 5" xfId="0"/>
    <cellStyle name="표준 6 2 2 7 6" xfId="0"/>
    <cellStyle name="표준 6 2 2 8" xfId="0"/>
    <cellStyle name="표준 6 2 2 8 2" xfId="0"/>
    <cellStyle name="표준 6 2 2 8 2 2" xfId="0"/>
    <cellStyle name="표준 6 2 2 8 2 3" xfId="0"/>
    <cellStyle name="표준 6 2 2 8 3" xfId="0"/>
    <cellStyle name="표준 6 2 2 8 3 2" xfId="0"/>
    <cellStyle name="표준 6 2 2 8 4" xfId="0"/>
    <cellStyle name="표준 6 2 2 8 5" xfId="0"/>
    <cellStyle name="표준 6 2 2 9" xfId="0"/>
    <cellStyle name="표준 6 2 2 9 2" xfId="0"/>
    <cellStyle name="표준 6 2 2 9 3" xfId="0"/>
    <cellStyle name="표준 6 2 2 9 4" xfId="0"/>
    <cellStyle name="표준 6 2 20" xfId="0"/>
    <cellStyle name="표준 6 2 21" xfId="0"/>
    <cellStyle name="표준 6 2 22" xfId="0"/>
    <cellStyle name="표준 6 2 23" xfId="0"/>
    <cellStyle name="표준 6 2 24" xfId="0"/>
    <cellStyle name="표준 6 2 25" xfId="0"/>
    <cellStyle name="표준 6 2 26" xfId="0"/>
    <cellStyle name="표준 6 2 27" xfId="0"/>
    <cellStyle name="표준 6 2 3" xfId="0"/>
    <cellStyle name="표준 6 2 3 10" xfId="0"/>
    <cellStyle name="표준 6 2 3 11" xfId="0"/>
    <cellStyle name="표준 6 2 3 12" xfId="0"/>
    <cellStyle name="표준 6 2 3 13" xfId="0"/>
    <cellStyle name="표준 6 2 3 14" xfId="0"/>
    <cellStyle name="표준 6 2 3 2" xfId="0"/>
    <cellStyle name="표준 6 2 3 2 10" xfId="0"/>
    <cellStyle name="표준 6 2 3 2 11" xfId="0"/>
    <cellStyle name="표준 6 2 3 2 12" xfId="0"/>
    <cellStyle name="표준 6 2 3 2 2" xfId="0"/>
    <cellStyle name="표준 6 2 3 2 2 2" xfId="0"/>
    <cellStyle name="표준 6 2 3 2 2 2 2" xfId="0"/>
    <cellStyle name="표준 6 2 3 2 2 2 2 2" xfId="0"/>
    <cellStyle name="표준 6 2 3 2 2 2 2 2 2" xfId="0"/>
    <cellStyle name="표준 6 2 3 2 2 2 2 2 2 2" xfId="0"/>
    <cellStyle name="표준 6 2 3 2 2 2 2 2 2 3" xfId="0"/>
    <cellStyle name="표준 6 2 3 2 2 2 2 2 3" xfId="0"/>
    <cellStyle name="표준 6 2 3 2 2 2 2 2 3 2" xfId="0"/>
    <cellStyle name="표준 6 2 3 2 2 2 2 2 4" xfId="0"/>
    <cellStyle name="표준 6 2 3 2 2 2 2 2 5" xfId="0"/>
    <cellStyle name="표준 6 2 3 2 2 2 2 3" xfId="0"/>
    <cellStyle name="표준 6 2 3 2 2 2 2 3 2" xfId="0"/>
    <cellStyle name="표준 6 2 3 2 2 2 2 3 3" xfId="0"/>
    <cellStyle name="표준 6 2 3 2 2 2 2 4" xfId="0"/>
    <cellStyle name="표준 6 2 3 2 2 2 2 4 2" xfId="0"/>
    <cellStyle name="표준 6 2 3 2 2 2 2 5" xfId="0"/>
    <cellStyle name="표준 6 2 3 2 2 2 2 6" xfId="0"/>
    <cellStyle name="표준 6 2 3 2 2 2 3" xfId="0"/>
    <cellStyle name="표준 6 2 3 2 2 2 3 2" xfId="0"/>
    <cellStyle name="표준 6 2 3 2 2 2 3 2 2" xfId="0"/>
    <cellStyle name="표준 6 2 3 2 2 2 3 2 3" xfId="0"/>
    <cellStyle name="표준 6 2 3 2 2 2 3 3" xfId="0"/>
    <cellStyle name="표준 6 2 3 2 2 2 3 3 2" xfId="0"/>
    <cellStyle name="표준 6 2 3 2 2 2 3 4" xfId="0"/>
    <cellStyle name="표준 6 2 3 2 2 2 3 5" xfId="0"/>
    <cellStyle name="표준 6 2 3 2 2 2 4" xfId="0"/>
    <cellStyle name="표준 6 2 3 2 2 2 4 2" xfId="0"/>
    <cellStyle name="표준 6 2 3 2 2 2 4 3" xfId="0"/>
    <cellStyle name="표준 6 2 3 2 2 2 5" xfId="0"/>
    <cellStyle name="표준 6 2 3 2 2 2 5 2" xfId="0"/>
    <cellStyle name="표준 6 2 3 2 2 2 6" xfId="0"/>
    <cellStyle name="표준 6 2 3 2 2 2 7" xfId="0"/>
    <cellStyle name="표준 6 2 3 2 2 3" xfId="0"/>
    <cellStyle name="표준 6 2 3 2 2 3 2" xfId="0"/>
    <cellStyle name="표준 6 2 3 2 2 3 2 2" xfId="0"/>
    <cellStyle name="표준 6 2 3 2 2 3 2 2 2" xfId="0"/>
    <cellStyle name="표준 6 2 3 2 2 3 2 2 3" xfId="0"/>
    <cellStyle name="표준 6 2 3 2 2 3 2 3" xfId="0"/>
    <cellStyle name="표준 6 2 3 2 2 3 2 3 2" xfId="0"/>
    <cellStyle name="표준 6 2 3 2 2 3 2 4" xfId="0"/>
    <cellStyle name="표준 6 2 3 2 2 3 2 5" xfId="0"/>
    <cellStyle name="표준 6 2 3 2 2 3 3" xfId="0"/>
    <cellStyle name="표준 6 2 3 2 2 3 3 2" xfId="0"/>
    <cellStyle name="표준 6 2 3 2 2 3 3 3" xfId="0"/>
    <cellStyle name="표준 6 2 3 2 2 3 4" xfId="0"/>
    <cellStyle name="표준 6 2 3 2 2 3 4 2" xfId="0"/>
    <cellStyle name="표준 6 2 3 2 2 3 5" xfId="0"/>
    <cellStyle name="표준 6 2 3 2 2 3 6" xfId="0"/>
    <cellStyle name="표준 6 2 3 2 2 4" xfId="0"/>
    <cellStyle name="표준 6 2 3 2 2 4 2" xfId="0"/>
    <cellStyle name="표준 6 2 3 2 2 4 2 2" xfId="0"/>
    <cellStyle name="표준 6 2 3 2 2 4 2 3" xfId="0"/>
    <cellStyle name="표준 6 2 3 2 2 4 3" xfId="0"/>
    <cellStyle name="표준 6 2 3 2 2 4 3 2" xfId="0"/>
    <cellStyle name="표준 6 2 3 2 2 4 4" xfId="0"/>
    <cellStyle name="표준 6 2 3 2 2 4 5" xfId="0"/>
    <cellStyle name="표준 6 2 3 2 2 5" xfId="0"/>
    <cellStyle name="표준 6 2 3 2 2 5 2" xfId="0"/>
    <cellStyle name="표준 6 2 3 2 2 5 3" xfId="0"/>
    <cellStyle name="표준 6 2 3 2 2 5 4" xfId="0"/>
    <cellStyle name="표준 6 2 3 2 2 6" xfId="0"/>
    <cellStyle name="표준 6 2 3 2 2 6 2" xfId="0"/>
    <cellStyle name="표준 6 2 3 2 2 6 3" xfId="0"/>
    <cellStyle name="표준 6 2 3 2 2 7" xfId="0"/>
    <cellStyle name="표준 6 2 3 2 2 8" xfId="0"/>
    <cellStyle name="표준 6 2 3 2 2 9" xfId="0"/>
    <cellStyle name="표준 6 2 3 2 3" xfId="0"/>
    <cellStyle name="표준 6 2 3 2 3 2" xfId="0"/>
    <cellStyle name="표준 6 2 3 2 3 2 2" xfId="0"/>
    <cellStyle name="표준 6 2 3 2 3 2 2 2" xfId="0"/>
    <cellStyle name="표준 6 2 3 2 3 2 2 2 2" xfId="0"/>
    <cellStyle name="표준 6 2 3 2 3 2 2 2 3" xfId="0"/>
    <cellStyle name="표준 6 2 3 2 3 2 2 3" xfId="0"/>
    <cellStyle name="표준 6 2 3 2 3 2 2 3 2" xfId="0"/>
    <cellStyle name="표준 6 2 3 2 3 2 2 4" xfId="0"/>
    <cellStyle name="표준 6 2 3 2 3 2 2 5" xfId="0"/>
    <cellStyle name="표준 6 2 3 2 3 2 3" xfId="0"/>
    <cellStyle name="표준 6 2 3 2 3 2 3 2" xfId="0"/>
    <cellStyle name="표준 6 2 3 2 3 2 3 3" xfId="0"/>
    <cellStyle name="표준 6 2 3 2 3 2 4" xfId="0"/>
    <cellStyle name="표준 6 2 3 2 3 2 4 2" xfId="0"/>
    <cellStyle name="표준 6 2 3 2 3 2 5" xfId="0"/>
    <cellStyle name="표준 6 2 3 2 3 2 6" xfId="0"/>
    <cellStyle name="표준 6 2 3 2 3 3" xfId="0"/>
    <cellStyle name="표준 6 2 3 2 3 3 2" xfId="0"/>
    <cellStyle name="표준 6 2 3 2 3 3 2 2" xfId="0"/>
    <cellStyle name="표준 6 2 3 2 3 3 2 3" xfId="0"/>
    <cellStyle name="표준 6 2 3 2 3 3 3" xfId="0"/>
    <cellStyle name="표준 6 2 3 2 3 3 3 2" xfId="0"/>
    <cellStyle name="표준 6 2 3 2 3 3 4" xfId="0"/>
    <cellStyle name="표준 6 2 3 2 3 3 5" xfId="0"/>
    <cellStyle name="표준 6 2 3 2 3 4" xfId="0"/>
    <cellStyle name="표준 6 2 3 2 3 4 2" xfId="0"/>
    <cellStyle name="표준 6 2 3 2 3 4 3" xfId="0"/>
    <cellStyle name="표준 6 2 3 2 3 5" xfId="0"/>
    <cellStyle name="표준 6 2 3 2 3 5 2" xfId="0"/>
    <cellStyle name="표준 6 2 3 2 3 6" xfId="0"/>
    <cellStyle name="표준 6 2 3 2 3 7" xfId="0"/>
    <cellStyle name="표준 6 2 3 2 4" xfId="0"/>
    <cellStyle name="표준 6 2 3 2 4 2" xfId="0"/>
    <cellStyle name="표준 6 2 3 2 4 2 2" xfId="0"/>
    <cellStyle name="표준 6 2 3 2 4 2 2 2" xfId="0"/>
    <cellStyle name="표준 6 2 3 2 4 2 2 3" xfId="0"/>
    <cellStyle name="표준 6 2 3 2 4 2 3" xfId="0"/>
    <cellStyle name="표준 6 2 3 2 4 2 3 2" xfId="0"/>
    <cellStyle name="표준 6 2 3 2 4 2 4" xfId="0"/>
    <cellStyle name="표준 6 2 3 2 4 2 5" xfId="0"/>
    <cellStyle name="표준 6 2 3 2 4 3" xfId="0"/>
    <cellStyle name="표준 6 2 3 2 4 3 2" xfId="0"/>
    <cellStyle name="표준 6 2 3 2 4 3 3" xfId="0"/>
    <cellStyle name="표준 6 2 3 2 4 4" xfId="0"/>
    <cellStyle name="표준 6 2 3 2 4 4 2" xfId="0"/>
    <cellStyle name="표준 6 2 3 2 4 5" xfId="0"/>
    <cellStyle name="표준 6 2 3 2 4 6" xfId="0"/>
    <cellStyle name="표준 6 2 3 2 5" xfId="0"/>
    <cellStyle name="표준 6 2 3 2 5 2" xfId="0"/>
    <cellStyle name="표준 6 2 3 2 5 2 2" xfId="0"/>
    <cellStyle name="표준 6 2 3 2 5 2 3" xfId="0"/>
    <cellStyle name="표준 6 2 3 2 5 3" xfId="0"/>
    <cellStyle name="표준 6 2 3 2 5 3 2" xfId="0"/>
    <cellStyle name="표준 6 2 3 2 5 4" xfId="0"/>
    <cellStyle name="표준 6 2 3 2 5 5" xfId="0"/>
    <cellStyle name="표준 6 2 3 2 6" xfId="0"/>
    <cellStyle name="표준 6 2 3 2 6 2" xfId="0"/>
    <cellStyle name="표준 6 2 3 2 6 3" xfId="0"/>
    <cellStyle name="표준 6 2 3 2 6 4" xfId="0"/>
    <cellStyle name="표준 6 2 3 2 7" xfId="0"/>
    <cellStyle name="표준 6 2 3 2 7 2" xfId="0"/>
    <cellStyle name="표준 6 2 3 2 7 3" xfId="0"/>
    <cellStyle name="표준 6 2 3 2 8" xfId="0"/>
    <cellStyle name="표준 6 2 3 2 9" xfId="0"/>
    <cellStyle name="표준 6 2 3 3" xfId="0"/>
    <cellStyle name="표준 6 2 3 3 10" xfId="0"/>
    <cellStyle name="표준 6 2 3 3 2" xfId="0"/>
    <cellStyle name="표준 6 2 3 3 2 2" xfId="0"/>
    <cellStyle name="표준 6 2 3 3 2 2 2" xfId="0"/>
    <cellStyle name="표준 6 2 3 3 2 2 2 2" xfId="0"/>
    <cellStyle name="표준 6 2 3 3 2 2 2 2 2" xfId="0"/>
    <cellStyle name="표준 6 2 3 3 2 2 2 2 3" xfId="0"/>
    <cellStyle name="표준 6 2 3 3 2 2 2 3" xfId="0"/>
    <cellStyle name="표준 6 2 3 3 2 2 2 3 2" xfId="0"/>
    <cellStyle name="표준 6 2 3 3 2 2 2 4" xfId="0"/>
    <cellStyle name="표준 6 2 3 3 2 2 2 5" xfId="0"/>
    <cellStyle name="표준 6 2 3 3 2 2 3" xfId="0"/>
    <cellStyle name="표준 6 2 3 3 2 2 3 2" xfId="0"/>
    <cellStyle name="표준 6 2 3 3 2 2 3 3" xfId="0"/>
    <cellStyle name="표준 6 2 3 3 2 2 4" xfId="0"/>
    <cellStyle name="표준 6 2 3 3 2 2 4 2" xfId="0"/>
    <cellStyle name="표준 6 2 3 3 2 2 5" xfId="0"/>
    <cellStyle name="표준 6 2 3 3 2 2 6" xfId="0"/>
    <cellStyle name="표준 6 2 3 3 2 3" xfId="0"/>
    <cellStyle name="표준 6 2 3 3 2 3 2" xfId="0"/>
    <cellStyle name="표준 6 2 3 3 2 3 2 2" xfId="0"/>
    <cellStyle name="표준 6 2 3 3 2 3 2 3" xfId="0"/>
    <cellStyle name="표준 6 2 3 3 2 3 3" xfId="0"/>
    <cellStyle name="표준 6 2 3 3 2 3 3 2" xfId="0"/>
    <cellStyle name="표준 6 2 3 3 2 3 4" xfId="0"/>
    <cellStyle name="표준 6 2 3 3 2 3 5" xfId="0"/>
    <cellStyle name="표준 6 2 3 3 2 4" xfId="0"/>
    <cellStyle name="표준 6 2 3 3 2 4 2" xfId="0"/>
    <cellStyle name="표준 6 2 3 3 2 4 3" xfId="0"/>
    <cellStyle name="표준 6 2 3 3 2 5" xfId="0"/>
    <cellStyle name="표준 6 2 3 3 2 5 2" xfId="0"/>
    <cellStyle name="표준 6 2 3 3 2 6" xfId="0"/>
    <cellStyle name="표준 6 2 3 3 2 7" xfId="0"/>
    <cellStyle name="표준 6 2 3 3 3" xfId="0"/>
    <cellStyle name="표준 6 2 3 3 3 2" xfId="0"/>
    <cellStyle name="표준 6 2 3 3 3 2 2" xfId="0"/>
    <cellStyle name="표준 6 2 3 3 3 2 2 2" xfId="0"/>
    <cellStyle name="표준 6 2 3 3 3 2 2 3" xfId="0"/>
    <cellStyle name="표준 6 2 3 3 3 2 3" xfId="0"/>
    <cellStyle name="표준 6 2 3 3 3 2 3 2" xfId="0"/>
    <cellStyle name="표준 6 2 3 3 3 2 4" xfId="0"/>
    <cellStyle name="표준 6 2 3 3 3 2 5" xfId="0"/>
    <cellStyle name="표준 6 2 3 3 3 3" xfId="0"/>
    <cellStyle name="표준 6 2 3 3 3 3 2" xfId="0"/>
    <cellStyle name="표준 6 2 3 3 3 3 3" xfId="0"/>
    <cellStyle name="표준 6 2 3 3 3 4" xfId="0"/>
    <cellStyle name="표준 6 2 3 3 3 4 2" xfId="0"/>
    <cellStyle name="표준 6 2 3 3 3 5" xfId="0"/>
    <cellStyle name="표준 6 2 3 3 3 6" xfId="0"/>
    <cellStyle name="표준 6 2 3 3 4" xfId="0"/>
    <cellStyle name="표준 6 2 3 3 4 2" xfId="0"/>
    <cellStyle name="표준 6 2 3 3 4 2 2" xfId="0"/>
    <cellStyle name="표준 6 2 3 3 4 2 3" xfId="0"/>
    <cellStyle name="표준 6 2 3 3 4 3" xfId="0"/>
    <cellStyle name="표준 6 2 3 3 4 3 2" xfId="0"/>
    <cellStyle name="표준 6 2 3 3 4 4" xfId="0"/>
    <cellStyle name="표준 6 2 3 3 4 5" xfId="0"/>
    <cellStyle name="표준 6 2 3 3 5" xfId="0"/>
    <cellStyle name="표준 6 2 3 3 5 2" xfId="0"/>
    <cellStyle name="표준 6 2 3 3 5 3" xfId="0"/>
    <cellStyle name="표준 6 2 3 3 5 4" xfId="0"/>
    <cellStyle name="표준 6 2 3 3 6" xfId="0"/>
    <cellStyle name="표준 6 2 3 3 6 2" xfId="0"/>
    <cellStyle name="표준 6 2 3 3 6 3" xfId="0"/>
    <cellStyle name="표준 6 2 3 3 7" xfId="0"/>
    <cellStyle name="표준 6 2 3 3 8" xfId="0"/>
    <cellStyle name="표준 6 2 3 3 9" xfId="0"/>
    <cellStyle name="표준 6 2 3 4" xfId="0"/>
    <cellStyle name="표준 6 2 3 4 2" xfId="0"/>
    <cellStyle name="표준 6 2 3 4 2 2" xfId="0"/>
    <cellStyle name="표준 6 2 3 4 2 2 2" xfId="0"/>
    <cellStyle name="표준 6 2 3 4 2 2 2 2" xfId="0"/>
    <cellStyle name="표준 6 2 3 4 2 2 2 3" xfId="0"/>
    <cellStyle name="표준 6 2 3 4 2 2 3" xfId="0"/>
    <cellStyle name="표준 6 2 3 4 2 2 3 2" xfId="0"/>
    <cellStyle name="표준 6 2 3 4 2 2 4" xfId="0"/>
    <cellStyle name="표준 6 2 3 4 2 2 5" xfId="0"/>
    <cellStyle name="표준 6 2 3 4 2 3" xfId="0"/>
    <cellStyle name="표준 6 2 3 4 2 3 2" xfId="0"/>
    <cellStyle name="표준 6 2 3 4 2 3 3" xfId="0"/>
    <cellStyle name="표준 6 2 3 4 2 4" xfId="0"/>
    <cellStyle name="표준 6 2 3 4 2 4 2" xfId="0"/>
    <cellStyle name="표준 6 2 3 4 2 5" xfId="0"/>
    <cellStyle name="표준 6 2 3 4 2 6" xfId="0"/>
    <cellStyle name="표준 6 2 3 4 3" xfId="0"/>
    <cellStyle name="표준 6 2 3 4 3 2" xfId="0"/>
    <cellStyle name="표준 6 2 3 4 3 2 2" xfId="0"/>
    <cellStyle name="표준 6 2 3 4 3 2 3" xfId="0"/>
    <cellStyle name="표준 6 2 3 4 3 3" xfId="0"/>
    <cellStyle name="표준 6 2 3 4 3 3 2" xfId="0"/>
    <cellStyle name="표준 6 2 3 4 3 4" xfId="0"/>
    <cellStyle name="표준 6 2 3 4 3 5" xfId="0"/>
    <cellStyle name="표준 6 2 3 4 4" xfId="0"/>
    <cellStyle name="표준 6 2 3 4 4 2" xfId="0"/>
    <cellStyle name="표준 6 2 3 4 4 3" xfId="0"/>
    <cellStyle name="표준 6 2 3 4 4 4" xfId="0"/>
    <cellStyle name="표준 6 2 3 4 5" xfId="0"/>
    <cellStyle name="표준 6 2 3 4 5 2" xfId="0"/>
    <cellStyle name="표준 6 2 3 4 5 3" xfId="0"/>
    <cellStyle name="표준 6 2 3 4 6" xfId="0"/>
    <cellStyle name="표준 6 2 3 4 7" xfId="0"/>
    <cellStyle name="표준 6 2 3 4 8" xfId="0"/>
    <cellStyle name="표준 6 2 3 4 9" xfId="0"/>
    <cellStyle name="표준 6 2 3 5" xfId="0"/>
    <cellStyle name="표준 6 2 3 5 2" xfId="0"/>
    <cellStyle name="표준 6 2 3 5 2 2" xfId="0"/>
    <cellStyle name="표준 6 2 3 5 2 2 2" xfId="0"/>
    <cellStyle name="표준 6 2 3 5 2 2 2 2" xfId="0"/>
    <cellStyle name="표준 6 2 3 5 2 2 2 3" xfId="0"/>
    <cellStyle name="표준 6 2 3 5 2 2 3" xfId="0"/>
    <cellStyle name="표준 6 2 3 5 2 2 3 2" xfId="0"/>
    <cellStyle name="표준 6 2 3 5 2 2 4" xfId="0"/>
    <cellStyle name="표준 6 2 3 5 2 2 5" xfId="0"/>
    <cellStyle name="표준 6 2 3 5 2 3" xfId="0"/>
    <cellStyle name="표준 6 2 3 5 2 3 2" xfId="0"/>
    <cellStyle name="표준 6 2 3 5 2 3 3" xfId="0"/>
    <cellStyle name="표준 6 2 3 5 2 4" xfId="0"/>
    <cellStyle name="표준 6 2 3 5 2 4 2" xfId="0"/>
    <cellStyle name="표준 6 2 3 5 2 5" xfId="0"/>
    <cellStyle name="표준 6 2 3 5 2 6" xfId="0"/>
    <cellStyle name="표준 6 2 3 5 3" xfId="0"/>
    <cellStyle name="표준 6 2 3 5 3 2" xfId="0"/>
    <cellStyle name="표준 6 2 3 5 3 2 2" xfId="0"/>
    <cellStyle name="표준 6 2 3 5 3 2 3" xfId="0"/>
    <cellStyle name="표준 6 2 3 5 3 3" xfId="0"/>
    <cellStyle name="표준 6 2 3 5 3 3 2" xfId="0"/>
    <cellStyle name="표준 6 2 3 5 3 4" xfId="0"/>
    <cellStyle name="표준 6 2 3 5 3 5" xfId="0"/>
    <cellStyle name="표준 6 2 3 5 4" xfId="0"/>
    <cellStyle name="표준 6 2 3 5 4 2" xfId="0"/>
    <cellStyle name="표준 6 2 3 5 4 3" xfId="0"/>
    <cellStyle name="표준 6 2 3 5 5" xfId="0"/>
    <cellStyle name="표준 6 2 3 5 5 2" xfId="0"/>
    <cellStyle name="표준 6 2 3 5 6" xfId="0"/>
    <cellStyle name="표준 6 2 3 5 7" xfId="0"/>
    <cellStyle name="표준 6 2 3 5 8" xfId="0"/>
    <cellStyle name="표준 6 2 3 6" xfId="0"/>
    <cellStyle name="표준 6 2 3 6 2" xfId="0"/>
    <cellStyle name="표준 6 2 3 6 2 2" xfId="0"/>
    <cellStyle name="표준 6 2 3 6 2 2 2" xfId="0"/>
    <cellStyle name="표준 6 2 3 6 2 2 3" xfId="0"/>
    <cellStyle name="표준 6 2 3 6 2 3" xfId="0"/>
    <cellStyle name="표준 6 2 3 6 2 3 2" xfId="0"/>
    <cellStyle name="표준 6 2 3 6 2 4" xfId="0"/>
    <cellStyle name="표준 6 2 3 6 2 5" xfId="0"/>
    <cellStyle name="표준 6 2 3 6 3" xfId="0"/>
    <cellStyle name="표준 6 2 3 6 3 2" xfId="0"/>
    <cellStyle name="표준 6 2 3 6 3 3" xfId="0"/>
    <cellStyle name="표준 6 2 3 6 4" xfId="0"/>
    <cellStyle name="표준 6 2 3 6 4 2" xfId="0"/>
    <cellStyle name="표준 6 2 3 6 5" xfId="0"/>
    <cellStyle name="표준 6 2 3 6 6" xfId="0"/>
    <cellStyle name="표준 6 2 3 6 7" xfId="0"/>
    <cellStyle name="표준 6 2 3 7" xfId="0"/>
    <cellStyle name="표준 6 2 3 7 2" xfId="0"/>
    <cellStyle name="표준 6 2 3 7 2 2" xfId="0"/>
    <cellStyle name="표준 6 2 3 7 2 3" xfId="0"/>
    <cellStyle name="표준 6 2 3 7 3" xfId="0"/>
    <cellStyle name="표준 6 2 3 7 3 2" xfId="0"/>
    <cellStyle name="표준 6 2 3 7 4" xfId="0"/>
    <cellStyle name="표준 6 2 3 7 5" xfId="0"/>
    <cellStyle name="표준 6 2 3 8" xfId="0"/>
    <cellStyle name="표준 6 2 3 8 2" xfId="0"/>
    <cellStyle name="표준 6 2 3 8 3" xfId="0"/>
    <cellStyle name="표준 6 2 3 8 4" xfId="0"/>
    <cellStyle name="표준 6 2 3 9" xfId="0"/>
    <cellStyle name="표준 6 2 3 9 2" xfId="0"/>
    <cellStyle name="표준 6 2 3 9 3" xfId="0"/>
    <cellStyle name="표준 6 2 4" xfId="0"/>
    <cellStyle name="표준 6 2 4 10" xfId="0"/>
    <cellStyle name="표준 6 2 4 11" xfId="0"/>
    <cellStyle name="표준 6 2 4 12" xfId="0"/>
    <cellStyle name="표준 6 2 4 2" xfId="0"/>
    <cellStyle name="표준 6 2 4 2 10" xfId="0"/>
    <cellStyle name="표준 6 2 4 2 11" xfId="0"/>
    <cellStyle name="표준 6 2 4 2 2" xfId="0"/>
    <cellStyle name="표준 6 2 4 2 2 2" xfId="0"/>
    <cellStyle name="표준 6 2 4 2 2 2 2" xfId="0"/>
    <cellStyle name="표준 6 2 4 2 2 2 2 2" xfId="0"/>
    <cellStyle name="표준 6 2 4 2 2 2 2 2 2" xfId="0"/>
    <cellStyle name="표준 6 2 4 2 2 2 2 2 3" xfId="0"/>
    <cellStyle name="표준 6 2 4 2 2 2 2 3" xfId="0"/>
    <cellStyle name="표준 6 2 4 2 2 2 2 3 2" xfId="0"/>
    <cellStyle name="표준 6 2 4 2 2 2 2 4" xfId="0"/>
    <cellStyle name="표준 6 2 4 2 2 2 2 5" xfId="0"/>
    <cellStyle name="표준 6 2 4 2 2 2 3" xfId="0"/>
    <cellStyle name="표준 6 2 4 2 2 2 3 2" xfId="0"/>
    <cellStyle name="표준 6 2 4 2 2 2 3 3" xfId="0"/>
    <cellStyle name="표준 6 2 4 2 2 2 4" xfId="0"/>
    <cellStyle name="표준 6 2 4 2 2 2 4 2" xfId="0"/>
    <cellStyle name="표준 6 2 4 2 2 2 5" xfId="0"/>
    <cellStyle name="표준 6 2 4 2 2 2 6" xfId="0"/>
    <cellStyle name="표준 6 2 4 2 2 3" xfId="0"/>
    <cellStyle name="표준 6 2 4 2 2 3 2" xfId="0"/>
    <cellStyle name="표준 6 2 4 2 2 3 2 2" xfId="0"/>
    <cellStyle name="표준 6 2 4 2 2 3 2 3" xfId="0"/>
    <cellStyle name="표준 6 2 4 2 2 3 3" xfId="0"/>
    <cellStyle name="표준 6 2 4 2 2 3 3 2" xfId="0"/>
    <cellStyle name="표준 6 2 4 2 2 3 4" xfId="0"/>
    <cellStyle name="표준 6 2 4 2 2 3 5" xfId="0"/>
    <cellStyle name="표준 6 2 4 2 2 4" xfId="0"/>
    <cellStyle name="표준 6 2 4 2 2 4 2" xfId="0"/>
    <cellStyle name="표준 6 2 4 2 2 4 3" xfId="0"/>
    <cellStyle name="표준 6 2 4 2 2 5" xfId="0"/>
    <cellStyle name="표준 6 2 4 2 2 5 2" xfId="0"/>
    <cellStyle name="표준 6 2 4 2 2 6" xfId="0"/>
    <cellStyle name="표준 6 2 4 2 2 7" xfId="0"/>
    <cellStyle name="표준 6 2 4 2 3" xfId="0"/>
    <cellStyle name="표준 6 2 4 2 3 2" xfId="0"/>
    <cellStyle name="표준 6 2 4 2 3 2 2" xfId="0"/>
    <cellStyle name="표준 6 2 4 2 3 2 2 2" xfId="0"/>
    <cellStyle name="표준 6 2 4 2 3 2 2 3" xfId="0"/>
    <cellStyle name="표준 6 2 4 2 3 2 3" xfId="0"/>
    <cellStyle name="표준 6 2 4 2 3 2 3 2" xfId="0"/>
    <cellStyle name="표준 6 2 4 2 3 2 4" xfId="0"/>
    <cellStyle name="표준 6 2 4 2 3 2 5" xfId="0"/>
    <cellStyle name="표준 6 2 4 2 3 3" xfId="0"/>
    <cellStyle name="표준 6 2 4 2 3 3 2" xfId="0"/>
    <cellStyle name="표준 6 2 4 2 3 3 3" xfId="0"/>
    <cellStyle name="표준 6 2 4 2 3 4" xfId="0"/>
    <cellStyle name="표준 6 2 4 2 3 4 2" xfId="0"/>
    <cellStyle name="표준 6 2 4 2 3 5" xfId="0"/>
    <cellStyle name="표준 6 2 4 2 3 6" xfId="0"/>
    <cellStyle name="표준 6 2 4 2 4" xfId="0"/>
    <cellStyle name="표준 6 2 4 2 4 2" xfId="0"/>
    <cellStyle name="표준 6 2 4 2 4 2 2" xfId="0"/>
    <cellStyle name="표준 6 2 4 2 4 2 3" xfId="0"/>
    <cellStyle name="표준 6 2 4 2 4 3" xfId="0"/>
    <cellStyle name="표준 6 2 4 2 4 3 2" xfId="0"/>
    <cellStyle name="표준 6 2 4 2 4 4" xfId="0"/>
    <cellStyle name="표준 6 2 4 2 4 5" xfId="0"/>
    <cellStyle name="표준 6 2 4 2 5" xfId="0"/>
    <cellStyle name="표준 6 2 4 2 5 2" xfId="0"/>
    <cellStyle name="표준 6 2 4 2 5 3" xfId="0"/>
    <cellStyle name="표준 6 2 4 2 5 4" xfId="0"/>
    <cellStyle name="표준 6 2 4 2 6" xfId="0"/>
    <cellStyle name="표준 6 2 4 2 6 2" xfId="0"/>
    <cellStyle name="표준 6 2 4 2 6 3" xfId="0"/>
    <cellStyle name="표준 6 2 4 2 7" xfId="0"/>
    <cellStyle name="표준 6 2 4 2 8" xfId="0"/>
    <cellStyle name="표준 6 2 4 2 9" xfId="0"/>
    <cellStyle name="표준 6 2 4 3" xfId="0"/>
    <cellStyle name="표준 6 2 4 3 2" xfId="0"/>
    <cellStyle name="표준 6 2 4 3 2 2" xfId="0"/>
    <cellStyle name="표준 6 2 4 3 2 2 2" xfId="0"/>
    <cellStyle name="표준 6 2 4 3 2 2 2 2" xfId="0"/>
    <cellStyle name="표준 6 2 4 3 2 2 2 3" xfId="0"/>
    <cellStyle name="표준 6 2 4 3 2 2 3" xfId="0"/>
    <cellStyle name="표준 6 2 4 3 2 2 3 2" xfId="0"/>
    <cellStyle name="표준 6 2 4 3 2 2 4" xfId="0"/>
    <cellStyle name="표준 6 2 4 3 2 2 5" xfId="0"/>
    <cellStyle name="표준 6 2 4 3 2 3" xfId="0"/>
    <cellStyle name="표준 6 2 4 3 2 3 2" xfId="0"/>
    <cellStyle name="표준 6 2 4 3 2 3 3" xfId="0"/>
    <cellStyle name="표준 6 2 4 3 2 4" xfId="0"/>
    <cellStyle name="표준 6 2 4 3 2 4 2" xfId="0"/>
    <cellStyle name="표준 6 2 4 3 2 5" xfId="0"/>
    <cellStyle name="표준 6 2 4 3 2 6" xfId="0"/>
    <cellStyle name="표준 6 2 4 3 3" xfId="0"/>
    <cellStyle name="표준 6 2 4 3 3 2" xfId="0"/>
    <cellStyle name="표준 6 2 4 3 3 2 2" xfId="0"/>
    <cellStyle name="표준 6 2 4 3 3 2 3" xfId="0"/>
    <cellStyle name="표준 6 2 4 3 3 3" xfId="0"/>
    <cellStyle name="표준 6 2 4 3 3 3 2" xfId="0"/>
    <cellStyle name="표준 6 2 4 3 3 4" xfId="0"/>
    <cellStyle name="표준 6 2 4 3 3 5" xfId="0"/>
    <cellStyle name="표준 6 2 4 3 4" xfId="0"/>
    <cellStyle name="표준 6 2 4 3 4 2" xfId="0"/>
    <cellStyle name="표준 6 2 4 3 4 3" xfId="0"/>
    <cellStyle name="표준 6 2 4 3 5" xfId="0"/>
    <cellStyle name="표준 6 2 4 3 5 2" xfId="0"/>
    <cellStyle name="표준 6 2 4 3 6" xfId="0"/>
    <cellStyle name="표준 6 2 4 3 7" xfId="0"/>
    <cellStyle name="표준 6 2 4 3 8" xfId="0"/>
    <cellStyle name="표준 6 2 4 4" xfId="0"/>
    <cellStyle name="표준 6 2 4 4 2" xfId="0"/>
    <cellStyle name="표준 6 2 4 4 2 2" xfId="0"/>
    <cellStyle name="표준 6 2 4 4 2 2 2" xfId="0"/>
    <cellStyle name="표준 6 2 4 4 2 2 3" xfId="0"/>
    <cellStyle name="표준 6 2 4 4 2 3" xfId="0"/>
    <cellStyle name="표준 6 2 4 4 2 3 2" xfId="0"/>
    <cellStyle name="표준 6 2 4 4 2 4" xfId="0"/>
    <cellStyle name="표준 6 2 4 4 2 5" xfId="0"/>
    <cellStyle name="표준 6 2 4 4 3" xfId="0"/>
    <cellStyle name="표준 6 2 4 4 3 2" xfId="0"/>
    <cellStyle name="표준 6 2 4 4 3 3" xfId="0"/>
    <cellStyle name="표준 6 2 4 4 4" xfId="0"/>
    <cellStyle name="표준 6 2 4 4 4 2" xfId="0"/>
    <cellStyle name="표준 6 2 4 4 5" xfId="0"/>
    <cellStyle name="표준 6 2 4 4 6" xfId="0"/>
    <cellStyle name="표준 6 2 4 4 7" xfId="0"/>
    <cellStyle name="표준 6 2 4 5" xfId="0"/>
    <cellStyle name="표준 6 2 4 5 2" xfId="0"/>
    <cellStyle name="표준 6 2 4 5 2 2" xfId="0"/>
    <cellStyle name="표준 6 2 4 5 2 3" xfId="0"/>
    <cellStyle name="표준 6 2 4 5 3" xfId="0"/>
    <cellStyle name="표준 6 2 4 5 3 2" xfId="0"/>
    <cellStyle name="표준 6 2 4 5 4" xfId="0"/>
    <cellStyle name="표준 6 2 4 5 5" xfId="0"/>
    <cellStyle name="표준 6 2 4 5 6" xfId="0"/>
    <cellStyle name="표준 6 2 4 6" xfId="0"/>
    <cellStyle name="표준 6 2 4 6 2" xfId="0"/>
    <cellStyle name="표준 6 2 4 6 3" xfId="0"/>
    <cellStyle name="표준 6 2 4 6 4" xfId="0"/>
    <cellStyle name="표준 6 2 4 6 5" xfId="0"/>
    <cellStyle name="표준 6 2 4 7" xfId="0"/>
    <cellStyle name="표준 6 2 4 7 2" xfId="0"/>
    <cellStyle name="표준 6 2 4 7 3" xfId="0"/>
    <cellStyle name="표준 6 2 4 8" xfId="0"/>
    <cellStyle name="표준 6 2 4 9" xfId="0"/>
    <cellStyle name="표준 6 2 5" xfId="0"/>
    <cellStyle name="표준 6 2 5 10" xfId="0"/>
    <cellStyle name="표준 6 2 5 11" xfId="0"/>
    <cellStyle name="표준 6 2 5 2" xfId="0"/>
    <cellStyle name="표준 6 2 5 2 2" xfId="0"/>
    <cellStyle name="표준 6 2 5 2 2 2" xfId="0"/>
    <cellStyle name="표준 6 2 5 2 2 2 2" xfId="0"/>
    <cellStyle name="표준 6 2 5 2 2 2 2 2" xfId="0"/>
    <cellStyle name="표준 6 2 5 2 2 2 2 3" xfId="0"/>
    <cellStyle name="표준 6 2 5 2 2 2 3" xfId="0"/>
    <cellStyle name="표준 6 2 5 2 2 2 3 2" xfId="0"/>
    <cellStyle name="표준 6 2 5 2 2 2 4" xfId="0"/>
    <cellStyle name="표준 6 2 5 2 2 2 5" xfId="0"/>
    <cellStyle name="표준 6 2 5 2 2 3" xfId="0"/>
    <cellStyle name="표준 6 2 5 2 2 3 2" xfId="0"/>
    <cellStyle name="표준 6 2 5 2 2 3 3" xfId="0"/>
    <cellStyle name="표준 6 2 5 2 2 4" xfId="0"/>
    <cellStyle name="표준 6 2 5 2 2 4 2" xfId="0"/>
    <cellStyle name="표준 6 2 5 2 2 5" xfId="0"/>
    <cellStyle name="표준 6 2 5 2 2 6" xfId="0"/>
    <cellStyle name="표준 6 2 5 2 3" xfId="0"/>
    <cellStyle name="표준 6 2 5 2 3 2" xfId="0"/>
    <cellStyle name="표준 6 2 5 2 3 2 2" xfId="0"/>
    <cellStyle name="표준 6 2 5 2 3 2 3" xfId="0"/>
    <cellStyle name="표준 6 2 5 2 3 3" xfId="0"/>
    <cellStyle name="표준 6 2 5 2 3 3 2" xfId="0"/>
    <cellStyle name="표준 6 2 5 2 3 4" xfId="0"/>
    <cellStyle name="표준 6 2 5 2 3 5" xfId="0"/>
    <cellStyle name="표준 6 2 5 2 4" xfId="0"/>
    <cellStyle name="표준 6 2 5 2 4 2" xfId="0"/>
    <cellStyle name="표준 6 2 5 2 4 3" xfId="0"/>
    <cellStyle name="표준 6 2 5 2 5" xfId="0"/>
    <cellStyle name="표준 6 2 5 2 5 2" xfId="0"/>
    <cellStyle name="표준 6 2 5 2 6" xfId="0"/>
    <cellStyle name="표준 6 2 5 2 7" xfId="0"/>
    <cellStyle name="표준 6 2 5 2 8" xfId="0"/>
    <cellStyle name="표준 6 2 5 2 9" xfId="0"/>
    <cellStyle name="표준 6 2 5 3" xfId="0"/>
    <cellStyle name="표준 6 2 5 3 2" xfId="0"/>
    <cellStyle name="표준 6 2 5 3 2 2" xfId="0"/>
    <cellStyle name="표준 6 2 5 3 2 2 2" xfId="0"/>
    <cellStyle name="표준 6 2 5 3 2 2 3" xfId="0"/>
    <cellStyle name="표준 6 2 5 3 2 3" xfId="0"/>
    <cellStyle name="표준 6 2 5 3 2 3 2" xfId="0"/>
    <cellStyle name="표준 6 2 5 3 2 4" xfId="0"/>
    <cellStyle name="표준 6 2 5 3 2 5" xfId="0"/>
    <cellStyle name="표준 6 2 5 3 3" xfId="0"/>
    <cellStyle name="표준 6 2 5 3 3 2" xfId="0"/>
    <cellStyle name="표준 6 2 5 3 3 3" xfId="0"/>
    <cellStyle name="표준 6 2 5 3 4" xfId="0"/>
    <cellStyle name="표준 6 2 5 3 4 2" xfId="0"/>
    <cellStyle name="표준 6 2 5 3 5" xfId="0"/>
    <cellStyle name="표준 6 2 5 3 6" xfId="0"/>
    <cellStyle name="표준 6 2 5 3 7" xfId="0"/>
    <cellStyle name="표준 6 2 5 4" xfId="0"/>
    <cellStyle name="표준 6 2 5 4 2" xfId="0"/>
    <cellStyle name="표준 6 2 5 4 2 2" xfId="0"/>
    <cellStyle name="표준 6 2 5 4 2 3" xfId="0"/>
    <cellStyle name="표준 6 2 5 4 3" xfId="0"/>
    <cellStyle name="표준 6 2 5 4 3 2" xfId="0"/>
    <cellStyle name="표준 6 2 5 4 4" xfId="0"/>
    <cellStyle name="표준 6 2 5 4 5" xfId="0"/>
    <cellStyle name="표준 6 2 5 4 6" xfId="0"/>
    <cellStyle name="표준 6 2 5 5" xfId="0"/>
    <cellStyle name="표준 6 2 5 5 2" xfId="0"/>
    <cellStyle name="표준 6 2 5 5 3" xfId="0"/>
    <cellStyle name="표준 6 2 5 5 4" xfId="0"/>
    <cellStyle name="표준 6 2 5 5 5" xfId="0"/>
    <cellStyle name="표준 6 2 5 6" xfId="0"/>
    <cellStyle name="표준 6 2 5 6 2" xfId="0"/>
    <cellStyle name="표준 6 2 5 6 3" xfId="0"/>
    <cellStyle name="표준 6 2 5 6 4" xfId="0"/>
    <cellStyle name="표준 6 2 5 7" xfId="0"/>
    <cellStyle name="표준 6 2 5 8" xfId="0"/>
    <cellStyle name="표준 6 2 5 9" xfId="0"/>
    <cellStyle name="표준 6 2 6" xfId="0"/>
    <cellStyle name="표준 6 2 6 10" xfId="0"/>
    <cellStyle name="표준 6 2 6 11" xfId="0"/>
    <cellStyle name="표준 6 2 6 2" xfId="0"/>
    <cellStyle name="표준 6 2 6 2 2" xfId="0"/>
    <cellStyle name="표준 6 2 6 2 2 2" xfId="0"/>
    <cellStyle name="표준 6 2 6 2 2 2 2" xfId="0"/>
    <cellStyle name="표준 6 2 6 2 2 2 2 2" xfId="0"/>
    <cellStyle name="표준 6 2 6 2 2 2 2 3" xfId="0"/>
    <cellStyle name="표준 6 2 6 2 2 2 3" xfId="0"/>
    <cellStyle name="표준 6 2 6 2 2 2 3 2" xfId="0"/>
    <cellStyle name="표준 6 2 6 2 2 2 4" xfId="0"/>
    <cellStyle name="표준 6 2 6 2 2 2 5" xfId="0"/>
    <cellStyle name="표준 6 2 6 2 2 3" xfId="0"/>
    <cellStyle name="표준 6 2 6 2 2 3 2" xfId="0"/>
    <cellStyle name="표준 6 2 6 2 2 3 3" xfId="0"/>
    <cellStyle name="표준 6 2 6 2 2 4" xfId="0"/>
    <cellStyle name="표준 6 2 6 2 2 4 2" xfId="0"/>
    <cellStyle name="표준 6 2 6 2 2 5" xfId="0"/>
    <cellStyle name="표준 6 2 6 2 2 6" xfId="0"/>
    <cellStyle name="표준 6 2 6 2 3" xfId="0"/>
    <cellStyle name="표준 6 2 6 2 3 2" xfId="0"/>
    <cellStyle name="표준 6 2 6 2 3 2 2" xfId="0"/>
    <cellStyle name="표준 6 2 6 2 3 2 3" xfId="0"/>
    <cellStyle name="표준 6 2 6 2 3 3" xfId="0"/>
    <cellStyle name="표준 6 2 6 2 3 3 2" xfId="0"/>
    <cellStyle name="표준 6 2 6 2 3 4" xfId="0"/>
    <cellStyle name="표준 6 2 6 2 3 5" xfId="0"/>
    <cellStyle name="표준 6 2 6 2 4" xfId="0"/>
    <cellStyle name="표준 6 2 6 2 4 2" xfId="0"/>
    <cellStyle name="표준 6 2 6 2 4 3" xfId="0"/>
    <cellStyle name="표준 6 2 6 2 5" xfId="0"/>
    <cellStyle name="표준 6 2 6 2 5 2" xfId="0"/>
    <cellStyle name="표준 6 2 6 2 6" xfId="0"/>
    <cellStyle name="표준 6 2 6 2 7" xfId="0"/>
    <cellStyle name="표준 6 2 6 2 8" xfId="0"/>
    <cellStyle name="표준 6 2 6 3" xfId="0"/>
    <cellStyle name="표준 6 2 6 3 2" xfId="0"/>
    <cellStyle name="표준 6 2 6 3 2 2" xfId="0"/>
    <cellStyle name="표준 6 2 6 3 2 2 2" xfId="0"/>
    <cellStyle name="표준 6 2 6 3 2 2 3" xfId="0"/>
    <cellStyle name="표준 6 2 6 3 2 3" xfId="0"/>
    <cellStyle name="표준 6 2 6 3 2 3 2" xfId="0"/>
    <cellStyle name="표준 6 2 6 3 2 4" xfId="0"/>
    <cellStyle name="표준 6 2 6 3 2 5" xfId="0"/>
    <cellStyle name="표준 6 2 6 3 3" xfId="0"/>
    <cellStyle name="표준 6 2 6 3 3 2" xfId="0"/>
    <cellStyle name="표준 6 2 6 3 3 3" xfId="0"/>
    <cellStyle name="표준 6 2 6 3 4" xfId="0"/>
    <cellStyle name="표준 6 2 6 3 4 2" xfId="0"/>
    <cellStyle name="표준 6 2 6 3 5" xfId="0"/>
    <cellStyle name="표준 6 2 6 3 6" xfId="0"/>
    <cellStyle name="표준 6 2 6 4" xfId="0"/>
    <cellStyle name="표준 6 2 6 4 2" xfId="0"/>
    <cellStyle name="표준 6 2 6 4 2 2" xfId="0"/>
    <cellStyle name="표준 6 2 6 4 2 3" xfId="0"/>
    <cellStyle name="표준 6 2 6 4 3" xfId="0"/>
    <cellStyle name="표준 6 2 6 4 3 2" xfId="0"/>
    <cellStyle name="표준 6 2 6 4 4" xfId="0"/>
    <cellStyle name="표준 6 2 6 4 5" xfId="0"/>
    <cellStyle name="표준 6 2 6 5" xfId="0"/>
    <cellStyle name="표준 6 2 6 5 2" xfId="0"/>
    <cellStyle name="표준 6 2 6 5 3" xfId="0"/>
    <cellStyle name="표준 6 2 6 5 4" xfId="0"/>
    <cellStyle name="표준 6 2 6 6" xfId="0"/>
    <cellStyle name="표준 6 2 6 6 2" xfId="0"/>
    <cellStyle name="표준 6 2 6 6 3" xfId="0"/>
    <cellStyle name="표준 6 2 6 7" xfId="0"/>
    <cellStyle name="표준 6 2 6 8" xfId="0"/>
    <cellStyle name="표준 6 2 6 9" xfId="0"/>
    <cellStyle name="표준 6 2 7" xfId="0"/>
    <cellStyle name="표준 6 2 7 10" xfId="0"/>
    <cellStyle name="표준 6 2 7 2" xfId="0"/>
    <cellStyle name="표준 6 2 7 2 2" xfId="0"/>
    <cellStyle name="표준 6 2 7 2 2 2" xfId="0"/>
    <cellStyle name="표준 6 2 7 2 2 2 2" xfId="0"/>
    <cellStyle name="표준 6 2 7 2 2 2 3" xfId="0"/>
    <cellStyle name="표준 6 2 7 2 2 3" xfId="0"/>
    <cellStyle name="표준 6 2 7 2 2 3 2" xfId="0"/>
    <cellStyle name="표준 6 2 7 2 2 4" xfId="0"/>
    <cellStyle name="표준 6 2 7 2 2 5" xfId="0"/>
    <cellStyle name="표준 6 2 7 2 3" xfId="0"/>
    <cellStyle name="표준 6 2 7 2 3 2" xfId="0"/>
    <cellStyle name="표준 6 2 7 2 3 3" xfId="0"/>
    <cellStyle name="표준 6 2 7 2 4" xfId="0"/>
    <cellStyle name="표준 6 2 7 2 4 2" xfId="0"/>
    <cellStyle name="표준 6 2 7 2 5" xfId="0"/>
    <cellStyle name="표준 6 2 7 2 6" xfId="0"/>
    <cellStyle name="표준 6 2 7 3" xfId="0"/>
    <cellStyle name="표준 6 2 7 3 2" xfId="0"/>
    <cellStyle name="표준 6 2 7 3 2 2" xfId="0"/>
    <cellStyle name="표준 6 2 7 3 2 3" xfId="0"/>
    <cellStyle name="표준 6 2 7 3 3" xfId="0"/>
    <cellStyle name="표준 6 2 7 3 3 2" xfId="0"/>
    <cellStyle name="표준 6 2 7 3 4" xfId="0"/>
    <cellStyle name="표준 6 2 7 3 5" xfId="0"/>
    <cellStyle name="표준 6 2 7 4" xfId="0"/>
    <cellStyle name="표준 6 2 7 4 2" xfId="0"/>
    <cellStyle name="표준 6 2 7 4 3" xfId="0"/>
    <cellStyle name="표준 6 2 7 4 4" xfId="0"/>
    <cellStyle name="표준 6 2 7 5" xfId="0"/>
    <cellStyle name="표준 6 2 7 5 2" xfId="0"/>
    <cellStyle name="표준 6 2 7 5 3" xfId="0"/>
    <cellStyle name="표준 6 2 7 6" xfId="0"/>
    <cellStyle name="표준 6 2 7 7" xfId="0"/>
    <cellStyle name="표준 6 2 7 8" xfId="0"/>
    <cellStyle name="표준 6 2 7 9" xfId="0"/>
    <cellStyle name="표준 6 2 8" xfId="0"/>
    <cellStyle name="표준 6 2 8 2" xfId="0"/>
    <cellStyle name="표준 6 2 8 2 2" xfId="0"/>
    <cellStyle name="표준 6 2 8 2 2 2" xfId="0"/>
    <cellStyle name="표준 6 2 8 2 2 2 2" xfId="0"/>
    <cellStyle name="표준 6 2 8 2 2 2 3" xfId="0"/>
    <cellStyle name="표준 6 2 8 2 2 3" xfId="0"/>
    <cellStyle name="표준 6 2 8 2 2 3 2" xfId="0"/>
    <cellStyle name="표준 6 2 8 2 2 4" xfId="0"/>
    <cellStyle name="표준 6 2 8 2 2 5" xfId="0"/>
    <cellStyle name="표준 6 2 8 2 3" xfId="0"/>
    <cellStyle name="표준 6 2 8 2 3 2" xfId="0"/>
    <cellStyle name="표준 6 2 8 2 3 3" xfId="0"/>
    <cellStyle name="표준 6 2 8 2 4" xfId="0"/>
    <cellStyle name="표준 6 2 8 2 4 2" xfId="0"/>
    <cellStyle name="표준 6 2 8 2 5" xfId="0"/>
    <cellStyle name="표준 6 2 8 2 6" xfId="0"/>
    <cellStyle name="표준 6 2 8 3" xfId="0"/>
    <cellStyle name="표준 6 2 8 3 2" xfId="0"/>
    <cellStyle name="표준 6 2 8 3 2 2" xfId="0"/>
    <cellStyle name="표준 6 2 8 3 2 3" xfId="0"/>
    <cellStyle name="표준 6 2 8 3 3" xfId="0"/>
    <cellStyle name="표준 6 2 8 3 3 2" xfId="0"/>
    <cellStyle name="표준 6 2 8 3 4" xfId="0"/>
    <cellStyle name="표준 6 2 8 3 5" xfId="0"/>
    <cellStyle name="표준 6 2 8 4" xfId="0"/>
    <cellStyle name="표준 6 2 8 4 2" xfId="0"/>
    <cellStyle name="표준 6 2 8 4 3" xfId="0"/>
    <cellStyle name="표준 6 2 8 5" xfId="0"/>
    <cellStyle name="표준 6 2 8 5 2" xfId="0"/>
    <cellStyle name="표준 6 2 8 6" xfId="0"/>
    <cellStyle name="표준 6 2 8 7" xfId="0"/>
    <cellStyle name="표준 6 2 8 8" xfId="0"/>
    <cellStyle name="표준 6 2 8 9" xfId="0"/>
    <cellStyle name="표준 6 2 9" xfId="0"/>
    <cellStyle name="표준 6 2 9 2" xfId="0"/>
    <cellStyle name="표준 6 2 9 2 2" xfId="0"/>
    <cellStyle name="표준 6 2 9 2 2 2" xfId="0"/>
    <cellStyle name="표준 6 2 9 2 2 3" xfId="0"/>
    <cellStyle name="표준 6 2 9 2 3" xfId="0"/>
    <cellStyle name="표준 6 2 9 2 3 2" xfId="0"/>
    <cellStyle name="표준 6 2 9 2 4" xfId="0"/>
    <cellStyle name="표준 6 2 9 2 5" xfId="0"/>
    <cellStyle name="표준 6 2 9 3" xfId="0"/>
    <cellStyle name="표준 6 2 9 3 2" xfId="0"/>
    <cellStyle name="표준 6 2 9 3 3" xfId="0"/>
    <cellStyle name="표준 6 2 9 4" xfId="0"/>
    <cellStyle name="표준 6 2 9 4 2" xfId="0"/>
    <cellStyle name="표준 6 2 9 5" xfId="0"/>
    <cellStyle name="표준 6 2 9 6" xfId="0"/>
    <cellStyle name="표준 6 2 9 7" xfId="0"/>
    <cellStyle name="표준 6 2 9 8" xfId="0"/>
    <cellStyle name="표준 6 2_Sheet2" xfId="0"/>
    <cellStyle name="표준 6 3" xfId="0"/>
    <cellStyle name="표준 6 3 10" xfId="0"/>
    <cellStyle name="표준 6 3 10 2" xfId="0"/>
    <cellStyle name="표준 6 3 10 3" xfId="0"/>
    <cellStyle name="표준 6 3 10 4" xfId="0"/>
    <cellStyle name="표준 6 3 11" xfId="0"/>
    <cellStyle name="표준 6 3 11 2" xfId="0"/>
    <cellStyle name="표준 6 3 12" xfId="0"/>
    <cellStyle name="표준 6 3 12 2" xfId="0"/>
    <cellStyle name="표준 6 3 13" xfId="0"/>
    <cellStyle name="표준 6 3 14" xfId="0"/>
    <cellStyle name="표준 6 3 15" xfId="0"/>
    <cellStyle name="표준 6 3 2" xfId="0"/>
    <cellStyle name="표준 6 3 2 10" xfId="0"/>
    <cellStyle name="표준 6 3 2 11" xfId="0"/>
    <cellStyle name="표준 6 3 2 12" xfId="0"/>
    <cellStyle name="표준 6 3 2 13" xfId="0"/>
    <cellStyle name="표준 6 3 2 14" xfId="0"/>
    <cellStyle name="표준 6 3 2 2" xfId="0"/>
    <cellStyle name="표준 6 3 2 2 10" xfId="0"/>
    <cellStyle name="표준 6 3 2 2 11" xfId="0"/>
    <cellStyle name="표준 6 3 2 2 12" xfId="0"/>
    <cellStyle name="표준 6 3 2 2 2" xfId="0"/>
    <cellStyle name="표준 6 3 2 2 2 2" xfId="0"/>
    <cellStyle name="표준 6 3 2 2 2 2 2" xfId="0"/>
    <cellStyle name="표준 6 3 2 2 2 2 2 2" xfId="0"/>
    <cellStyle name="표준 6 3 2 2 2 2 2 2 2" xfId="0"/>
    <cellStyle name="표준 6 3 2 2 2 2 2 2 2 2" xfId="0"/>
    <cellStyle name="표준 6 3 2 2 2 2 2 2 2 3" xfId="0"/>
    <cellStyle name="표준 6 3 2 2 2 2 2 2 3" xfId="0"/>
    <cellStyle name="표준 6 3 2 2 2 2 2 2 3 2" xfId="0"/>
    <cellStyle name="표준 6 3 2 2 2 2 2 2 4" xfId="0"/>
    <cellStyle name="표준 6 3 2 2 2 2 2 2 5" xfId="0"/>
    <cellStyle name="표준 6 3 2 2 2 2 2 3" xfId="0"/>
    <cellStyle name="표준 6 3 2 2 2 2 2 3 2" xfId="0"/>
    <cellStyle name="표준 6 3 2 2 2 2 2 3 3" xfId="0"/>
    <cellStyle name="표준 6 3 2 2 2 2 2 4" xfId="0"/>
    <cellStyle name="표준 6 3 2 2 2 2 2 4 2" xfId="0"/>
    <cellStyle name="표준 6 3 2 2 2 2 2 5" xfId="0"/>
    <cellStyle name="표준 6 3 2 2 2 2 2 6" xfId="0"/>
    <cellStyle name="표준 6 3 2 2 2 2 3" xfId="0"/>
    <cellStyle name="표준 6 3 2 2 2 2 3 2" xfId="0"/>
    <cellStyle name="표준 6 3 2 2 2 2 3 2 2" xfId="0"/>
    <cellStyle name="표준 6 3 2 2 2 2 3 2 3" xfId="0"/>
    <cellStyle name="표준 6 3 2 2 2 2 3 3" xfId="0"/>
    <cellStyle name="표준 6 3 2 2 2 2 3 3 2" xfId="0"/>
    <cellStyle name="표준 6 3 2 2 2 2 3 4" xfId="0"/>
    <cellStyle name="표준 6 3 2 2 2 2 3 5" xfId="0"/>
    <cellStyle name="표준 6 3 2 2 2 2 4" xfId="0"/>
    <cellStyle name="표준 6 3 2 2 2 2 4 2" xfId="0"/>
    <cellStyle name="표준 6 3 2 2 2 2 4 3" xfId="0"/>
    <cellStyle name="표준 6 3 2 2 2 2 5" xfId="0"/>
    <cellStyle name="표준 6 3 2 2 2 2 5 2" xfId="0"/>
    <cellStyle name="표준 6 3 2 2 2 2 6" xfId="0"/>
    <cellStyle name="표준 6 3 2 2 2 2 7" xfId="0"/>
    <cellStyle name="표준 6 3 2 2 2 3" xfId="0"/>
    <cellStyle name="표준 6 3 2 2 2 3 2" xfId="0"/>
    <cellStyle name="표준 6 3 2 2 2 3 2 2" xfId="0"/>
    <cellStyle name="표준 6 3 2 2 2 3 2 2 2" xfId="0"/>
    <cellStyle name="표준 6 3 2 2 2 3 2 2 3" xfId="0"/>
    <cellStyle name="표준 6 3 2 2 2 3 2 3" xfId="0"/>
    <cellStyle name="표준 6 3 2 2 2 3 2 3 2" xfId="0"/>
    <cellStyle name="표준 6 3 2 2 2 3 2 4" xfId="0"/>
    <cellStyle name="표준 6 3 2 2 2 3 2 5" xfId="0"/>
    <cellStyle name="표준 6 3 2 2 2 3 3" xfId="0"/>
    <cellStyle name="표준 6 3 2 2 2 3 3 2" xfId="0"/>
    <cellStyle name="표준 6 3 2 2 2 3 3 3" xfId="0"/>
    <cellStyle name="표준 6 3 2 2 2 3 4" xfId="0"/>
    <cellStyle name="표준 6 3 2 2 2 3 4 2" xfId="0"/>
    <cellStyle name="표준 6 3 2 2 2 3 5" xfId="0"/>
    <cellStyle name="표준 6 3 2 2 2 3 6" xfId="0"/>
    <cellStyle name="표준 6 3 2 2 2 4" xfId="0"/>
    <cellStyle name="표준 6 3 2 2 2 4 2" xfId="0"/>
    <cellStyle name="표준 6 3 2 2 2 4 2 2" xfId="0"/>
    <cellStyle name="표준 6 3 2 2 2 4 2 3" xfId="0"/>
    <cellStyle name="표준 6 3 2 2 2 4 3" xfId="0"/>
    <cellStyle name="표준 6 3 2 2 2 4 3 2" xfId="0"/>
    <cellStyle name="표준 6 3 2 2 2 4 4" xfId="0"/>
    <cellStyle name="표준 6 3 2 2 2 4 5" xfId="0"/>
    <cellStyle name="표준 6 3 2 2 2 5" xfId="0"/>
    <cellStyle name="표준 6 3 2 2 2 5 2" xfId="0"/>
    <cellStyle name="표준 6 3 2 2 2 5 3" xfId="0"/>
    <cellStyle name="표준 6 3 2 2 2 5 4" xfId="0"/>
    <cellStyle name="표준 6 3 2 2 2 6" xfId="0"/>
    <cellStyle name="표준 6 3 2 2 2 6 2" xfId="0"/>
    <cellStyle name="표준 6 3 2 2 2 6 3" xfId="0"/>
    <cellStyle name="표준 6 3 2 2 2 7" xfId="0"/>
    <cellStyle name="표준 6 3 2 2 2 8" xfId="0"/>
    <cellStyle name="표준 6 3 2 2 2 9" xfId="0"/>
    <cellStyle name="표준 6 3 2 2 3" xfId="0"/>
    <cellStyle name="표준 6 3 2 2 3 2" xfId="0"/>
    <cellStyle name="표준 6 3 2 2 3 2 2" xfId="0"/>
    <cellStyle name="표준 6 3 2 2 3 2 2 2" xfId="0"/>
    <cellStyle name="표준 6 3 2 2 3 2 2 2 2" xfId="0"/>
    <cellStyle name="표준 6 3 2 2 3 2 2 2 3" xfId="0"/>
    <cellStyle name="표준 6 3 2 2 3 2 2 3" xfId="0"/>
    <cellStyle name="표준 6 3 2 2 3 2 2 3 2" xfId="0"/>
    <cellStyle name="표준 6 3 2 2 3 2 2 4" xfId="0"/>
    <cellStyle name="표준 6 3 2 2 3 2 2 5" xfId="0"/>
    <cellStyle name="표준 6 3 2 2 3 2 3" xfId="0"/>
    <cellStyle name="표준 6 3 2 2 3 2 3 2" xfId="0"/>
    <cellStyle name="표준 6 3 2 2 3 2 3 3" xfId="0"/>
    <cellStyle name="표준 6 3 2 2 3 2 4" xfId="0"/>
    <cellStyle name="표준 6 3 2 2 3 2 4 2" xfId="0"/>
    <cellStyle name="표준 6 3 2 2 3 2 5" xfId="0"/>
    <cellStyle name="표준 6 3 2 2 3 2 6" xfId="0"/>
    <cellStyle name="표준 6 3 2 2 3 3" xfId="0"/>
    <cellStyle name="표준 6 3 2 2 3 3 2" xfId="0"/>
    <cellStyle name="표준 6 3 2 2 3 3 2 2" xfId="0"/>
    <cellStyle name="표준 6 3 2 2 3 3 2 3" xfId="0"/>
    <cellStyle name="표준 6 3 2 2 3 3 3" xfId="0"/>
    <cellStyle name="표준 6 3 2 2 3 3 3 2" xfId="0"/>
    <cellStyle name="표준 6 3 2 2 3 3 4" xfId="0"/>
    <cellStyle name="표준 6 3 2 2 3 3 5" xfId="0"/>
    <cellStyle name="표준 6 3 2 2 3 4" xfId="0"/>
    <cellStyle name="표준 6 3 2 2 3 4 2" xfId="0"/>
    <cellStyle name="표준 6 3 2 2 3 4 3" xfId="0"/>
    <cellStyle name="표준 6 3 2 2 3 5" xfId="0"/>
    <cellStyle name="표준 6 3 2 2 3 5 2" xfId="0"/>
    <cellStyle name="표준 6 3 2 2 3 6" xfId="0"/>
    <cellStyle name="표준 6 3 2 2 3 7" xfId="0"/>
    <cellStyle name="표준 6 3 2 2 4" xfId="0"/>
    <cellStyle name="표준 6 3 2 2 4 2" xfId="0"/>
    <cellStyle name="표준 6 3 2 2 4 2 2" xfId="0"/>
    <cellStyle name="표준 6 3 2 2 4 2 2 2" xfId="0"/>
    <cellStyle name="표준 6 3 2 2 4 2 2 3" xfId="0"/>
    <cellStyle name="표준 6 3 2 2 4 2 3" xfId="0"/>
    <cellStyle name="표준 6 3 2 2 4 2 3 2" xfId="0"/>
    <cellStyle name="표준 6 3 2 2 4 2 4" xfId="0"/>
    <cellStyle name="표준 6 3 2 2 4 2 5" xfId="0"/>
    <cellStyle name="표준 6 3 2 2 4 3" xfId="0"/>
    <cellStyle name="표준 6 3 2 2 4 3 2" xfId="0"/>
    <cellStyle name="표준 6 3 2 2 4 3 3" xfId="0"/>
    <cellStyle name="표준 6 3 2 2 4 4" xfId="0"/>
    <cellStyle name="표준 6 3 2 2 4 4 2" xfId="0"/>
    <cellStyle name="표준 6 3 2 2 4 5" xfId="0"/>
    <cellStyle name="표준 6 3 2 2 4 6" xfId="0"/>
    <cellStyle name="표준 6 3 2 2 5" xfId="0"/>
    <cellStyle name="표준 6 3 2 2 5 2" xfId="0"/>
    <cellStyle name="표준 6 3 2 2 5 2 2" xfId="0"/>
    <cellStyle name="표준 6 3 2 2 5 2 3" xfId="0"/>
    <cellStyle name="표준 6 3 2 2 5 3" xfId="0"/>
    <cellStyle name="표준 6 3 2 2 5 3 2" xfId="0"/>
    <cellStyle name="표준 6 3 2 2 5 4" xfId="0"/>
    <cellStyle name="표준 6 3 2 2 5 5" xfId="0"/>
    <cellStyle name="표준 6 3 2 2 6" xfId="0"/>
    <cellStyle name="표준 6 3 2 2 6 2" xfId="0"/>
    <cellStyle name="표준 6 3 2 2 6 3" xfId="0"/>
    <cellStyle name="표준 6 3 2 2 6 4" xfId="0"/>
    <cellStyle name="표준 6 3 2 2 7" xfId="0"/>
    <cellStyle name="표준 6 3 2 2 7 2" xfId="0"/>
    <cellStyle name="표준 6 3 2 2 7 3" xfId="0"/>
    <cellStyle name="표준 6 3 2 2 8" xfId="0"/>
    <cellStyle name="표준 6 3 2 2 9" xfId="0"/>
    <cellStyle name="표준 6 3 2 3" xfId="0"/>
    <cellStyle name="표준 6 3 2 3 10" xfId="0"/>
    <cellStyle name="표준 6 3 2 3 2" xfId="0"/>
    <cellStyle name="표준 6 3 2 3 2 2" xfId="0"/>
    <cellStyle name="표준 6 3 2 3 2 2 2" xfId="0"/>
    <cellStyle name="표준 6 3 2 3 2 2 2 2" xfId="0"/>
    <cellStyle name="표준 6 3 2 3 2 2 2 2 2" xfId="0"/>
    <cellStyle name="표준 6 3 2 3 2 2 2 2 3" xfId="0"/>
    <cellStyle name="표준 6 3 2 3 2 2 2 3" xfId="0"/>
    <cellStyle name="표준 6 3 2 3 2 2 2 3 2" xfId="0"/>
    <cellStyle name="표준 6 3 2 3 2 2 2 4" xfId="0"/>
    <cellStyle name="표준 6 3 2 3 2 2 2 5" xfId="0"/>
    <cellStyle name="표준 6 3 2 3 2 2 3" xfId="0"/>
    <cellStyle name="표준 6 3 2 3 2 2 3 2" xfId="0"/>
    <cellStyle name="표준 6 3 2 3 2 2 3 3" xfId="0"/>
    <cellStyle name="표준 6 3 2 3 2 2 4" xfId="0"/>
    <cellStyle name="표준 6 3 2 3 2 2 4 2" xfId="0"/>
    <cellStyle name="표준 6 3 2 3 2 2 5" xfId="0"/>
    <cellStyle name="표준 6 3 2 3 2 2 6" xfId="0"/>
    <cellStyle name="표준 6 3 2 3 2 3" xfId="0"/>
    <cellStyle name="표준 6 3 2 3 2 3 2" xfId="0"/>
    <cellStyle name="표준 6 3 2 3 2 3 2 2" xfId="0"/>
    <cellStyle name="표준 6 3 2 3 2 3 2 3" xfId="0"/>
    <cellStyle name="표준 6 3 2 3 2 3 3" xfId="0"/>
    <cellStyle name="표준 6 3 2 3 2 3 3 2" xfId="0"/>
    <cellStyle name="표준 6 3 2 3 2 3 4" xfId="0"/>
    <cellStyle name="표준 6 3 2 3 2 3 5" xfId="0"/>
    <cellStyle name="표준 6 3 2 3 2 4" xfId="0"/>
    <cellStyle name="표준 6 3 2 3 2 4 2" xfId="0"/>
    <cellStyle name="표준 6 3 2 3 2 4 3" xfId="0"/>
    <cellStyle name="표준 6 3 2 3 2 5" xfId="0"/>
    <cellStyle name="표준 6 3 2 3 2 5 2" xfId="0"/>
    <cellStyle name="표준 6 3 2 3 2 6" xfId="0"/>
    <cellStyle name="표준 6 3 2 3 2 7" xfId="0"/>
    <cellStyle name="표준 6 3 2 3 3" xfId="0"/>
    <cellStyle name="표준 6 3 2 3 3 2" xfId="0"/>
    <cellStyle name="표준 6 3 2 3 3 2 2" xfId="0"/>
    <cellStyle name="표준 6 3 2 3 3 2 2 2" xfId="0"/>
    <cellStyle name="표준 6 3 2 3 3 2 2 3" xfId="0"/>
    <cellStyle name="표준 6 3 2 3 3 2 3" xfId="0"/>
    <cellStyle name="표준 6 3 2 3 3 2 3 2" xfId="0"/>
    <cellStyle name="표준 6 3 2 3 3 2 4" xfId="0"/>
    <cellStyle name="표준 6 3 2 3 3 2 5" xfId="0"/>
    <cellStyle name="표준 6 3 2 3 3 3" xfId="0"/>
    <cellStyle name="표준 6 3 2 3 3 3 2" xfId="0"/>
    <cellStyle name="표준 6 3 2 3 3 3 3" xfId="0"/>
    <cellStyle name="표준 6 3 2 3 3 4" xfId="0"/>
    <cellStyle name="표준 6 3 2 3 3 4 2" xfId="0"/>
    <cellStyle name="표준 6 3 2 3 3 5" xfId="0"/>
    <cellStyle name="표준 6 3 2 3 3 6" xfId="0"/>
    <cellStyle name="표준 6 3 2 3 4" xfId="0"/>
    <cellStyle name="표준 6 3 2 3 4 2" xfId="0"/>
    <cellStyle name="표준 6 3 2 3 4 2 2" xfId="0"/>
    <cellStyle name="표준 6 3 2 3 4 2 3" xfId="0"/>
    <cellStyle name="표준 6 3 2 3 4 3" xfId="0"/>
    <cellStyle name="표준 6 3 2 3 4 3 2" xfId="0"/>
    <cellStyle name="표준 6 3 2 3 4 4" xfId="0"/>
    <cellStyle name="표준 6 3 2 3 4 5" xfId="0"/>
    <cellStyle name="표준 6 3 2 3 5" xfId="0"/>
    <cellStyle name="표준 6 3 2 3 5 2" xfId="0"/>
    <cellStyle name="표준 6 3 2 3 5 3" xfId="0"/>
    <cellStyle name="표준 6 3 2 3 5 4" xfId="0"/>
    <cellStyle name="표준 6 3 2 3 6" xfId="0"/>
    <cellStyle name="표준 6 3 2 3 6 2" xfId="0"/>
    <cellStyle name="표준 6 3 2 3 6 3" xfId="0"/>
    <cellStyle name="표준 6 3 2 3 7" xfId="0"/>
    <cellStyle name="표준 6 3 2 3 8" xfId="0"/>
    <cellStyle name="표준 6 3 2 3 9" xfId="0"/>
    <cellStyle name="표준 6 3 2 4" xfId="0"/>
    <cellStyle name="표준 6 3 2 4 2" xfId="0"/>
    <cellStyle name="표준 6 3 2 4 2 2" xfId="0"/>
    <cellStyle name="표준 6 3 2 4 2 2 2" xfId="0"/>
    <cellStyle name="표준 6 3 2 4 2 2 2 2" xfId="0"/>
    <cellStyle name="표준 6 3 2 4 2 2 2 3" xfId="0"/>
    <cellStyle name="표준 6 3 2 4 2 2 3" xfId="0"/>
    <cellStyle name="표준 6 3 2 4 2 2 3 2" xfId="0"/>
    <cellStyle name="표준 6 3 2 4 2 2 4" xfId="0"/>
    <cellStyle name="표준 6 3 2 4 2 2 5" xfId="0"/>
    <cellStyle name="표준 6 3 2 4 2 3" xfId="0"/>
    <cellStyle name="표준 6 3 2 4 2 3 2" xfId="0"/>
    <cellStyle name="표준 6 3 2 4 2 3 3" xfId="0"/>
    <cellStyle name="표준 6 3 2 4 2 4" xfId="0"/>
    <cellStyle name="표준 6 3 2 4 2 4 2" xfId="0"/>
    <cellStyle name="표준 6 3 2 4 2 5" xfId="0"/>
    <cellStyle name="표준 6 3 2 4 2 6" xfId="0"/>
    <cellStyle name="표준 6 3 2 4 3" xfId="0"/>
    <cellStyle name="표준 6 3 2 4 3 2" xfId="0"/>
    <cellStyle name="표준 6 3 2 4 3 2 2" xfId="0"/>
    <cellStyle name="표준 6 3 2 4 3 2 3" xfId="0"/>
    <cellStyle name="표준 6 3 2 4 3 3" xfId="0"/>
    <cellStyle name="표준 6 3 2 4 3 3 2" xfId="0"/>
    <cellStyle name="표준 6 3 2 4 3 4" xfId="0"/>
    <cellStyle name="표준 6 3 2 4 3 5" xfId="0"/>
    <cellStyle name="표준 6 3 2 4 4" xfId="0"/>
    <cellStyle name="표준 6 3 2 4 4 2" xfId="0"/>
    <cellStyle name="표준 6 3 2 4 4 3" xfId="0"/>
    <cellStyle name="표준 6 3 2 4 4 4" xfId="0"/>
    <cellStyle name="표준 6 3 2 4 5" xfId="0"/>
    <cellStyle name="표준 6 3 2 4 5 2" xfId="0"/>
    <cellStyle name="표준 6 3 2 4 5 3" xfId="0"/>
    <cellStyle name="표준 6 3 2 4 6" xfId="0"/>
    <cellStyle name="표준 6 3 2 4 7" xfId="0"/>
    <cellStyle name="표준 6 3 2 4 8" xfId="0"/>
    <cellStyle name="표준 6 3 2 4 9" xfId="0"/>
    <cellStyle name="표준 6 3 2 5" xfId="0"/>
    <cellStyle name="표준 6 3 2 5 2" xfId="0"/>
    <cellStyle name="표준 6 3 2 5 2 2" xfId="0"/>
    <cellStyle name="표준 6 3 2 5 2 2 2" xfId="0"/>
    <cellStyle name="표준 6 3 2 5 2 2 2 2" xfId="0"/>
    <cellStyle name="표준 6 3 2 5 2 2 2 3" xfId="0"/>
    <cellStyle name="표준 6 3 2 5 2 2 3" xfId="0"/>
    <cellStyle name="표준 6 3 2 5 2 2 3 2" xfId="0"/>
    <cellStyle name="표준 6 3 2 5 2 2 4" xfId="0"/>
    <cellStyle name="표준 6 3 2 5 2 2 5" xfId="0"/>
    <cellStyle name="표준 6 3 2 5 2 3" xfId="0"/>
    <cellStyle name="표준 6 3 2 5 2 3 2" xfId="0"/>
    <cellStyle name="표준 6 3 2 5 2 3 3" xfId="0"/>
    <cellStyle name="표준 6 3 2 5 2 4" xfId="0"/>
    <cellStyle name="표준 6 3 2 5 2 4 2" xfId="0"/>
    <cellStyle name="표준 6 3 2 5 2 5" xfId="0"/>
    <cellStyle name="표준 6 3 2 5 2 6" xfId="0"/>
    <cellStyle name="표준 6 3 2 5 3" xfId="0"/>
    <cellStyle name="표준 6 3 2 5 3 2" xfId="0"/>
    <cellStyle name="표준 6 3 2 5 3 2 2" xfId="0"/>
    <cellStyle name="표준 6 3 2 5 3 2 3" xfId="0"/>
    <cellStyle name="표준 6 3 2 5 3 3" xfId="0"/>
    <cellStyle name="표준 6 3 2 5 3 3 2" xfId="0"/>
    <cellStyle name="표준 6 3 2 5 3 4" xfId="0"/>
    <cellStyle name="표준 6 3 2 5 3 5" xfId="0"/>
    <cellStyle name="표준 6 3 2 5 4" xfId="0"/>
    <cellStyle name="표준 6 3 2 5 4 2" xfId="0"/>
    <cellStyle name="표준 6 3 2 5 4 3" xfId="0"/>
    <cellStyle name="표준 6 3 2 5 5" xfId="0"/>
    <cellStyle name="표준 6 3 2 5 5 2" xfId="0"/>
    <cellStyle name="표준 6 3 2 5 6" xfId="0"/>
    <cellStyle name="표준 6 3 2 5 7" xfId="0"/>
    <cellStyle name="표준 6 3 2 5 8" xfId="0"/>
    <cellStyle name="표준 6 3 2 6" xfId="0"/>
    <cellStyle name="표준 6 3 2 6 2" xfId="0"/>
    <cellStyle name="표준 6 3 2 6 2 2" xfId="0"/>
    <cellStyle name="표준 6 3 2 6 2 2 2" xfId="0"/>
    <cellStyle name="표준 6 3 2 6 2 2 3" xfId="0"/>
    <cellStyle name="표준 6 3 2 6 2 3" xfId="0"/>
    <cellStyle name="표준 6 3 2 6 2 3 2" xfId="0"/>
    <cellStyle name="표준 6 3 2 6 2 4" xfId="0"/>
    <cellStyle name="표준 6 3 2 6 2 5" xfId="0"/>
    <cellStyle name="표준 6 3 2 6 3" xfId="0"/>
    <cellStyle name="표준 6 3 2 6 3 2" xfId="0"/>
    <cellStyle name="표준 6 3 2 6 3 3" xfId="0"/>
    <cellStyle name="표준 6 3 2 6 4" xfId="0"/>
    <cellStyle name="표준 6 3 2 6 4 2" xfId="0"/>
    <cellStyle name="표준 6 3 2 6 5" xfId="0"/>
    <cellStyle name="표준 6 3 2 6 6" xfId="0"/>
    <cellStyle name="표준 6 3 2 6 7" xfId="0"/>
    <cellStyle name="표준 6 3 2 7" xfId="0"/>
    <cellStyle name="표준 6 3 2 7 2" xfId="0"/>
    <cellStyle name="표준 6 3 2 7 2 2" xfId="0"/>
    <cellStyle name="표준 6 3 2 7 2 3" xfId="0"/>
    <cellStyle name="표준 6 3 2 7 3" xfId="0"/>
    <cellStyle name="표준 6 3 2 7 3 2" xfId="0"/>
    <cellStyle name="표준 6 3 2 7 4" xfId="0"/>
    <cellStyle name="표준 6 3 2 7 5" xfId="0"/>
    <cellStyle name="표준 6 3 2 8" xfId="0"/>
    <cellStyle name="표준 6 3 2 8 2" xfId="0"/>
    <cellStyle name="표준 6 3 2 8 3" xfId="0"/>
    <cellStyle name="표준 6 3 2 8 4" xfId="0"/>
    <cellStyle name="표준 6 3 2 9" xfId="0"/>
    <cellStyle name="표준 6 3 2 9 2" xfId="0"/>
    <cellStyle name="표준 6 3 2 9 3" xfId="0"/>
    <cellStyle name="표준 6 3 3" xfId="0"/>
    <cellStyle name="표준 6 3 3 10" xfId="0"/>
    <cellStyle name="표준 6 3 3 11" xfId="0"/>
    <cellStyle name="표준 6 3 3 2" xfId="0"/>
    <cellStyle name="표준 6 3 3 2 10" xfId="0"/>
    <cellStyle name="표준 6 3 3 2 2" xfId="0"/>
    <cellStyle name="표준 6 3 3 2 2 2" xfId="0"/>
    <cellStyle name="표준 6 3 3 2 2 2 2" xfId="0"/>
    <cellStyle name="표준 6 3 3 2 2 2 2 2" xfId="0"/>
    <cellStyle name="표준 6 3 3 2 2 2 2 2 2" xfId="0"/>
    <cellStyle name="표준 6 3 3 2 2 2 2 2 3" xfId="0"/>
    <cellStyle name="표준 6 3 3 2 2 2 2 3" xfId="0"/>
    <cellStyle name="표준 6 3 3 2 2 2 2 3 2" xfId="0"/>
    <cellStyle name="표준 6 3 3 2 2 2 2 4" xfId="0"/>
    <cellStyle name="표준 6 3 3 2 2 2 2 5" xfId="0"/>
    <cellStyle name="표준 6 3 3 2 2 2 3" xfId="0"/>
    <cellStyle name="표준 6 3 3 2 2 2 3 2" xfId="0"/>
    <cellStyle name="표준 6 3 3 2 2 2 3 3" xfId="0"/>
    <cellStyle name="표준 6 3 3 2 2 2 4" xfId="0"/>
    <cellStyle name="표준 6 3 3 2 2 2 4 2" xfId="0"/>
    <cellStyle name="표준 6 3 3 2 2 2 5" xfId="0"/>
    <cellStyle name="표준 6 3 3 2 2 2 6" xfId="0"/>
    <cellStyle name="표준 6 3 3 2 2 3" xfId="0"/>
    <cellStyle name="표준 6 3 3 2 2 3 2" xfId="0"/>
    <cellStyle name="표준 6 3 3 2 2 3 2 2" xfId="0"/>
    <cellStyle name="표준 6 3 3 2 2 3 2 3" xfId="0"/>
    <cellStyle name="표준 6 3 3 2 2 3 3" xfId="0"/>
    <cellStyle name="표준 6 3 3 2 2 3 3 2" xfId="0"/>
    <cellStyle name="표준 6 3 3 2 2 3 4" xfId="0"/>
    <cellStyle name="표준 6 3 3 2 2 3 5" xfId="0"/>
    <cellStyle name="표준 6 3 3 2 2 4" xfId="0"/>
    <cellStyle name="표준 6 3 3 2 2 4 2" xfId="0"/>
    <cellStyle name="표준 6 3 3 2 2 4 3" xfId="0"/>
    <cellStyle name="표준 6 3 3 2 2 5" xfId="0"/>
    <cellStyle name="표준 6 3 3 2 2 5 2" xfId="0"/>
    <cellStyle name="표준 6 3 3 2 2 6" xfId="0"/>
    <cellStyle name="표준 6 3 3 2 2 7" xfId="0"/>
    <cellStyle name="표준 6 3 3 2 3" xfId="0"/>
    <cellStyle name="표준 6 3 3 2 3 2" xfId="0"/>
    <cellStyle name="표준 6 3 3 2 3 2 2" xfId="0"/>
    <cellStyle name="표준 6 3 3 2 3 2 2 2" xfId="0"/>
    <cellStyle name="표준 6 3 3 2 3 2 2 3" xfId="0"/>
    <cellStyle name="표준 6 3 3 2 3 2 3" xfId="0"/>
    <cellStyle name="표준 6 3 3 2 3 2 3 2" xfId="0"/>
    <cellStyle name="표준 6 3 3 2 3 2 4" xfId="0"/>
    <cellStyle name="표준 6 3 3 2 3 2 5" xfId="0"/>
    <cellStyle name="표준 6 3 3 2 3 3" xfId="0"/>
    <cellStyle name="표준 6 3 3 2 3 3 2" xfId="0"/>
    <cellStyle name="표준 6 3 3 2 3 3 3" xfId="0"/>
    <cellStyle name="표준 6 3 3 2 3 4" xfId="0"/>
    <cellStyle name="표준 6 3 3 2 3 4 2" xfId="0"/>
    <cellStyle name="표준 6 3 3 2 3 5" xfId="0"/>
    <cellStyle name="표준 6 3 3 2 3 6" xfId="0"/>
    <cellStyle name="표준 6 3 3 2 4" xfId="0"/>
    <cellStyle name="표준 6 3 3 2 4 2" xfId="0"/>
    <cellStyle name="표준 6 3 3 2 4 2 2" xfId="0"/>
    <cellStyle name="표준 6 3 3 2 4 2 3" xfId="0"/>
    <cellStyle name="표준 6 3 3 2 4 3" xfId="0"/>
    <cellStyle name="표준 6 3 3 2 4 3 2" xfId="0"/>
    <cellStyle name="표준 6 3 3 2 4 4" xfId="0"/>
    <cellStyle name="표준 6 3 3 2 4 5" xfId="0"/>
    <cellStyle name="표준 6 3 3 2 5" xfId="0"/>
    <cellStyle name="표준 6 3 3 2 5 2" xfId="0"/>
    <cellStyle name="표준 6 3 3 2 5 3" xfId="0"/>
    <cellStyle name="표준 6 3 3 2 5 4" xfId="0"/>
    <cellStyle name="표준 6 3 3 2 6" xfId="0"/>
    <cellStyle name="표준 6 3 3 2 6 2" xfId="0"/>
    <cellStyle name="표준 6 3 3 2 6 3" xfId="0"/>
    <cellStyle name="표준 6 3 3 2 7" xfId="0"/>
    <cellStyle name="표준 6 3 3 2 8" xfId="0"/>
    <cellStyle name="표준 6 3 3 2 9" xfId="0"/>
    <cellStyle name="표준 6 3 3 3" xfId="0"/>
    <cellStyle name="표준 6 3 3 3 2" xfId="0"/>
    <cellStyle name="표준 6 3 3 3 2 2" xfId="0"/>
    <cellStyle name="표준 6 3 3 3 2 2 2" xfId="0"/>
    <cellStyle name="표준 6 3 3 3 2 2 2 2" xfId="0"/>
    <cellStyle name="표준 6 3 3 3 2 2 2 3" xfId="0"/>
    <cellStyle name="표준 6 3 3 3 2 2 3" xfId="0"/>
    <cellStyle name="표준 6 3 3 3 2 2 3 2" xfId="0"/>
    <cellStyle name="표준 6 3 3 3 2 2 4" xfId="0"/>
    <cellStyle name="표준 6 3 3 3 2 2 5" xfId="0"/>
    <cellStyle name="표준 6 3 3 3 2 3" xfId="0"/>
    <cellStyle name="표준 6 3 3 3 2 3 2" xfId="0"/>
    <cellStyle name="표준 6 3 3 3 2 3 3" xfId="0"/>
    <cellStyle name="표준 6 3 3 3 2 4" xfId="0"/>
    <cellStyle name="표준 6 3 3 3 2 4 2" xfId="0"/>
    <cellStyle name="표준 6 3 3 3 2 5" xfId="0"/>
    <cellStyle name="표준 6 3 3 3 2 6" xfId="0"/>
    <cellStyle name="표준 6 3 3 3 3" xfId="0"/>
    <cellStyle name="표준 6 3 3 3 3 2" xfId="0"/>
    <cellStyle name="표준 6 3 3 3 3 2 2" xfId="0"/>
    <cellStyle name="표준 6 3 3 3 3 2 3" xfId="0"/>
    <cellStyle name="표준 6 3 3 3 3 3" xfId="0"/>
    <cellStyle name="표준 6 3 3 3 3 3 2" xfId="0"/>
    <cellStyle name="표준 6 3 3 3 3 4" xfId="0"/>
    <cellStyle name="표준 6 3 3 3 3 5" xfId="0"/>
    <cellStyle name="표준 6 3 3 3 4" xfId="0"/>
    <cellStyle name="표준 6 3 3 3 4 2" xfId="0"/>
    <cellStyle name="표준 6 3 3 3 4 3" xfId="0"/>
    <cellStyle name="표준 6 3 3 3 5" xfId="0"/>
    <cellStyle name="표준 6 3 3 3 5 2" xfId="0"/>
    <cellStyle name="표준 6 3 3 3 6" xfId="0"/>
    <cellStyle name="표준 6 3 3 3 7" xfId="0"/>
    <cellStyle name="표준 6 3 3 3 8" xfId="0"/>
    <cellStyle name="표준 6 3 3 4" xfId="0"/>
    <cellStyle name="표준 6 3 3 4 2" xfId="0"/>
    <cellStyle name="표준 6 3 3 4 2 2" xfId="0"/>
    <cellStyle name="표준 6 3 3 4 2 2 2" xfId="0"/>
    <cellStyle name="표준 6 3 3 4 2 2 3" xfId="0"/>
    <cellStyle name="표준 6 3 3 4 2 3" xfId="0"/>
    <cellStyle name="표준 6 3 3 4 2 3 2" xfId="0"/>
    <cellStyle name="표준 6 3 3 4 2 4" xfId="0"/>
    <cellStyle name="표준 6 3 3 4 2 5" xfId="0"/>
    <cellStyle name="표준 6 3 3 4 3" xfId="0"/>
    <cellStyle name="표준 6 3 3 4 3 2" xfId="0"/>
    <cellStyle name="표준 6 3 3 4 3 3" xfId="0"/>
    <cellStyle name="표준 6 3 3 4 4" xfId="0"/>
    <cellStyle name="표준 6 3 3 4 4 2" xfId="0"/>
    <cellStyle name="표준 6 3 3 4 5" xfId="0"/>
    <cellStyle name="표준 6 3 3 4 6" xfId="0"/>
    <cellStyle name="표준 6 3 3 4 7" xfId="0"/>
    <cellStyle name="표준 6 3 3 5" xfId="0"/>
    <cellStyle name="표준 6 3 3 5 2" xfId="0"/>
    <cellStyle name="표준 6 3 3 5 2 2" xfId="0"/>
    <cellStyle name="표준 6 3 3 5 2 3" xfId="0"/>
    <cellStyle name="표준 6 3 3 5 3" xfId="0"/>
    <cellStyle name="표준 6 3 3 5 3 2" xfId="0"/>
    <cellStyle name="표준 6 3 3 5 4" xfId="0"/>
    <cellStyle name="표준 6 3 3 5 5" xfId="0"/>
    <cellStyle name="표준 6 3 3 5 6" xfId="0"/>
    <cellStyle name="표준 6 3 3 6" xfId="0"/>
    <cellStyle name="표준 6 3 3 6 2" xfId="0"/>
    <cellStyle name="표준 6 3 3 6 3" xfId="0"/>
    <cellStyle name="표준 6 3 3 6 4" xfId="0"/>
    <cellStyle name="표준 6 3 3 6 5" xfId="0"/>
    <cellStyle name="표준 6 3 3 7" xfId="0"/>
    <cellStyle name="표준 6 3 3 7 2" xfId="0"/>
    <cellStyle name="표준 6 3 3 7 3" xfId="0"/>
    <cellStyle name="표준 6 3 3 8" xfId="0"/>
    <cellStyle name="표준 6 3 3 9" xfId="0"/>
    <cellStyle name="표준 6 3 4" xfId="0"/>
    <cellStyle name="표준 6 3 4 10" xfId="0"/>
    <cellStyle name="표준 6 3 4 2" xfId="0"/>
    <cellStyle name="표준 6 3 4 2 2" xfId="0"/>
    <cellStyle name="표준 6 3 4 2 2 2" xfId="0"/>
    <cellStyle name="표준 6 3 4 2 2 2 2" xfId="0"/>
    <cellStyle name="표준 6 3 4 2 2 2 2 2" xfId="0"/>
    <cellStyle name="표준 6 3 4 2 2 2 2 3" xfId="0"/>
    <cellStyle name="표준 6 3 4 2 2 2 3" xfId="0"/>
    <cellStyle name="표준 6 3 4 2 2 2 3 2" xfId="0"/>
    <cellStyle name="표준 6 3 4 2 2 2 4" xfId="0"/>
    <cellStyle name="표준 6 3 4 2 2 2 5" xfId="0"/>
    <cellStyle name="표준 6 3 4 2 2 3" xfId="0"/>
    <cellStyle name="표준 6 3 4 2 2 3 2" xfId="0"/>
    <cellStyle name="표준 6 3 4 2 2 3 3" xfId="0"/>
    <cellStyle name="표준 6 3 4 2 2 4" xfId="0"/>
    <cellStyle name="표준 6 3 4 2 2 4 2" xfId="0"/>
    <cellStyle name="표준 6 3 4 2 2 5" xfId="0"/>
    <cellStyle name="표준 6 3 4 2 2 6" xfId="0"/>
    <cellStyle name="표준 6 3 4 2 3" xfId="0"/>
    <cellStyle name="표준 6 3 4 2 3 2" xfId="0"/>
    <cellStyle name="표준 6 3 4 2 3 2 2" xfId="0"/>
    <cellStyle name="표준 6 3 4 2 3 2 3" xfId="0"/>
    <cellStyle name="표준 6 3 4 2 3 3" xfId="0"/>
    <cellStyle name="표준 6 3 4 2 3 3 2" xfId="0"/>
    <cellStyle name="표준 6 3 4 2 3 4" xfId="0"/>
    <cellStyle name="표준 6 3 4 2 3 5" xfId="0"/>
    <cellStyle name="표준 6 3 4 2 4" xfId="0"/>
    <cellStyle name="표준 6 3 4 2 4 2" xfId="0"/>
    <cellStyle name="표준 6 3 4 2 4 3" xfId="0"/>
    <cellStyle name="표준 6 3 4 2 5" xfId="0"/>
    <cellStyle name="표준 6 3 4 2 5 2" xfId="0"/>
    <cellStyle name="표준 6 3 4 2 6" xfId="0"/>
    <cellStyle name="표준 6 3 4 2 7" xfId="0"/>
    <cellStyle name="표준 6 3 4 2 8" xfId="0"/>
    <cellStyle name="표준 6 3 4 3" xfId="0"/>
    <cellStyle name="표준 6 3 4 3 2" xfId="0"/>
    <cellStyle name="표준 6 3 4 3 2 2" xfId="0"/>
    <cellStyle name="표준 6 3 4 3 2 2 2" xfId="0"/>
    <cellStyle name="표준 6 3 4 3 2 2 3" xfId="0"/>
    <cellStyle name="표준 6 3 4 3 2 3" xfId="0"/>
    <cellStyle name="표준 6 3 4 3 2 3 2" xfId="0"/>
    <cellStyle name="표준 6 3 4 3 2 4" xfId="0"/>
    <cellStyle name="표준 6 3 4 3 2 5" xfId="0"/>
    <cellStyle name="표준 6 3 4 3 3" xfId="0"/>
    <cellStyle name="표준 6 3 4 3 3 2" xfId="0"/>
    <cellStyle name="표준 6 3 4 3 3 3" xfId="0"/>
    <cellStyle name="표준 6 3 4 3 4" xfId="0"/>
    <cellStyle name="표준 6 3 4 3 4 2" xfId="0"/>
    <cellStyle name="표준 6 3 4 3 5" xfId="0"/>
    <cellStyle name="표준 6 3 4 3 6" xfId="0"/>
    <cellStyle name="표준 6 3 4 3 7" xfId="0"/>
    <cellStyle name="표준 6 3 4 4" xfId="0"/>
    <cellStyle name="표준 6 3 4 4 2" xfId="0"/>
    <cellStyle name="표준 6 3 4 4 2 2" xfId="0"/>
    <cellStyle name="표준 6 3 4 4 2 3" xfId="0"/>
    <cellStyle name="표준 6 3 4 4 3" xfId="0"/>
    <cellStyle name="표준 6 3 4 4 3 2" xfId="0"/>
    <cellStyle name="표준 6 3 4 4 4" xfId="0"/>
    <cellStyle name="표준 6 3 4 4 5" xfId="0"/>
    <cellStyle name="표준 6 3 4 4 6" xfId="0"/>
    <cellStyle name="표준 6 3 4 5" xfId="0"/>
    <cellStyle name="표준 6 3 4 5 2" xfId="0"/>
    <cellStyle name="표준 6 3 4 5 3" xfId="0"/>
    <cellStyle name="표준 6 3 4 5 4" xfId="0"/>
    <cellStyle name="표준 6 3 4 5 5" xfId="0"/>
    <cellStyle name="표준 6 3 4 6" xfId="0"/>
    <cellStyle name="표준 6 3 4 6 2" xfId="0"/>
    <cellStyle name="표준 6 3 4 6 3" xfId="0"/>
    <cellStyle name="표준 6 3 4 6 4" xfId="0"/>
    <cellStyle name="표준 6 3 4 7" xfId="0"/>
    <cellStyle name="표준 6 3 4 8" xfId="0"/>
    <cellStyle name="표준 6 3 4 9" xfId="0"/>
    <cellStyle name="표준 6 3 5" xfId="0"/>
    <cellStyle name="표준 6 3 5 2" xfId="0"/>
    <cellStyle name="표준 6 3 5 2 2" xfId="0"/>
    <cellStyle name="표준 6 3 5 2 2 2" xfId="0"/>
    <cellStyle name="표준 6 3 5 2 2 2 2" xfId="0"/>
    <cellStyle name="표준 6 3 5 2 2 2 3" xfId="0"/>
    <cellStyle name="표준 6 3 5 2 2 3" xfId="0"/>
    <cellStyle name="표준 6 3 5 2 2 3 2" xfId="0"/>
    <cellStyle name="표준 6 3 5 2 2 4" xfId="0"/>
    <cellStyle name="표준 6 3 5 2 2 5" xfId="0"/>
    <cellStyle name="표준 6 3 5 2 3" xfId="0"/>
    <cellStyle name="표준 6 3 5 2 3 2" xfId="0"/>
    <cellStyle name="표준 6 3 5 2 3 3" xfId="0"/>
    <cellStyle name="표준 6 3 5 2 4" xfId="0"/>
    <cellStyle name="표준 6 3 5 2 4 2" xfId="0"/>
    <cellStyle name="표준 6 3 5 2 5" xfId="0"/>
    <cellStyle name="표준 6 3 5 2 6" xfId="0"/>
    <cellStyle name="표준 6 3 5 2 7" xfId="0"/>
    <cellStyle name="표준 6 3 5 3" xfId="0"/>
    <cellStyle name="표준 6 3 5 3 2" xfId="0"/>
    <cellStyle name="표준 6 3 5 3 2 2" xfId="0"/>
    <cellStyle name="표준 6 3 5 3 2 3" xfId="0"/>
    <cellStyle name="표준 6 3 5 3 3" xfId="0"/>
    <cellStyle name="표준 6 3 5 3 3 2" xfId="0"/>
    <cellStyle name="표준 6 3 5 3 4" xfId="0"/>
    <cellStyle name="표준 6 3 5 3 5" xfId="0"/>
    <cellStyle name="표준 6 3 5 3 6" xfId="0"/>
    <cellStyle name="표준 6 3 5 4" xfId="0"/>
    <cellStyle name="표준 6 3 5 4 2" xfId="0"/>
    <cellStyle name="표준 6 3 5 4 3" xfId="0"/>
    <cellStyle name="표준 6 3 5 4 4" xfId="0"/>
    <cellStyle name="표준 6 3 5 4 5" xfId="0"/>
    <cellStyle name="표준 6 3 5 5" xfId="0"/>
    <cellStyle name="표준 6 3 5 5 2" xfId="0"/>
    <cellStyle name="표준 6 3 5 5 3" xfId="0"/>
    <cellStyle name="표준 6 3 5 5 4" xfId="0"/>
    <cellStyle name="표준 6 3 5 6" xfId="0"/>
    <cellStyle name="표준 6 3 5 6 2" xfId="0"/>
    <cellStyle name="표준 6 3 5 7" xfId="0"/>
    <cellStyle name="표준 6 3 5 8" xfId="0"/>
    <cellStyle name="표준 6 3 5 9" xfId="0"/>
    <cellStyle name="표준 6 3 6" xfId="0"/>
    <cellStyle name="표준 6 3 6 2" xfId="0"/>
    <cellStyle name="표준 6 3 6 2 2" xfId="0"/>
    <cellStyle name="표준 6 3 6 2 2 2" xfId="0"/>
    <cellStyle name="표준 6 3 6 2 2 2 2" xfId="0"/>
    <cellStyle name="표준 6 3 6 2 2 2 3" xfId="0"/>
    <cellStyle name="표준 6 3 6 2 2 3" xfId="0"/>
    <cellStyle name="표준 6 3 6 2 2 3 2" xfId="0"/>
    <cellStyle name="표준 6 3 6 2 2 4" xfId="0"/>
    <cellStyle name="표준 6 3 6 2 2 5" xfId="0"/>
    <cellStyle name="표준 6 3 6 2 3" xfId="0"/>
    <cellStyle name="표준 6 3 6 2 3 2" xfId="0"/>
    <cellStyle name="표준 6 3 6 2 3 3" xfId="0"/>
    <cellStyle name="표준 6 3 6 2 4" xfId="0"/>
    <cellStyle name="표준 6 3 6 2 4 2" xfId="0"/>
    <cellStyle name="표준 6 3 6 2 5" xfId="0"/>
    <cellStyle name="표준 6 3 6 2 6" xfId="0"/>
    <cellStyle name="표준 6 3 6 3" xfId="0"/>
    <cellStyle name="표준 6 3 6 3 2" xfId="0"/>
    <cellStyle name="표준 6 3 6 3 2 2" xfId="0"/>
    <cellStyle name="표준 6 3 6 3 2 3" xfId="0"/>
    <cellStyle name="표준 6 3 6 3 3" xfId="0"/>
    <cellStyle name="표준 6 3 6 3 3 2" xfId="0"/>
    <cellStyle name="표준 6 3 6 3 4" xfId="0"/>
    <cellStyle name="표준 6 3 6 3 5" xfId="0"/>
    <cellStyle name="표준 6 3 6 4" xfId="0"/>
    <cellStyle name="표준 6 3 6 4 2" xfId="0"/>
    <cellStyle name="표준 6 3 6 4 3" xfId="0"/>
    <cellStyle name="표준 6 3 6 5" xfId="0"/>
    <cellStyle name="표준 6 3 6 5 2" xfId="0"/>
    <cellStyle name="표준 6 3 6 6" xfId="0"/>
    <cellStyle name="표준 6 3 6 7" xfId="0"/>
    <cellStyle name="표준 6 3 6 8" xfId="0"/>
    <cellStyle name="표준 6 3 7" xfId="0"/>
    <cellStyle name="표준 6 3 7 2" xfId="0"/>
    <cellStyle name="표준 6 3 7 2 2" xfId="0"/>
    <cellStyle name="표준 6 3 7 2 2 2" xfId="0"/>
    <cellStyle name="표준 6 3 7 2 2 3" xfId="0"/>
    <cellStyle name="표준 6 3 7 2 3" xfId="0"/>
    <cellStyle name="표준 6 3 7 2 3 2" xfId="0"/>
    <cellStyle name="표준 6 3 7 2 4" xfId="0"/>
    <cellStyle name="표준 6 3 7 2 5" xfId="0"/>
    <cellStyle name="표준 6 3 7 3" xfId="0"/>
    <cellStyle name="표준 6 3 7 3 2" xfId="0"/>
    <cellStyle name="표준 6 3 7 3 3" xfId="0"/>
    <cellStyle name="표준 6 3 7 4" xfId="0"/>
    <cellStyle name="표준 6 3 7 4 2" xfId="0"/>
    <cellStyle name="표준 6 3 7 5" xfId="0"/>
    <cellStyle name="표준 6 3 7 6" xfId="0"/>
    <cellStyle name="표준 6 3 7 7" xfId="0"/>
    <cellStyle name="표준 6 3 8" xfId="0"/>
    <cellStyle name="표준 6 3 8 2" xfId="0"/>
    <cellStyle name="표준 6 3 8 2 2" xfId="0"/>
    <cellStyle name="표준 6 3 8 2 3" xfId="0"/>
    <cellStyle name="표준 6 3 8 3" xfId="0"/>
    <cellStyle name="표준 6 3 8 3 2" xfId="0"/>
    <cellStyle name="표준 6 3 8 4" xfId="0"/>
    <cellStyle name="표준 6 3 8 5" xfId="0"/>
    <cellStyle name="표준 6 3 8 6" xfId="0"/>
    <cellStyle name="표준 6 3 9" xfId="0"/>
    <cellStyle name="표준 6 3 9 2" xfId="0"/>
    <cellStyle name="표준 6 3 9 3" xfId="0"/>
    <cellStyle name="표준 6 3 9 4" xfId="0"/>
    <cellStyle name="표준 6 3 9 5" xfId="0"/>
    <cellStyle name="표준 6 3_Sheet2" xfId="0"/>
    <cellStyle name="표준 6 4" xfId="0"/>
    <cellStyle name="표준 6 4 10" xfId="0"/>
    <cellStyle name="표준 6 4 10 2" xfId="0"/>
    <cellStyle name="표준 6 4 11" xfId="0"/>
    <cellStyle name="표준 6 4 12" xfId="0"/>
    <cellStyle name="표준 6 4 13" xfId="0"/>
    <cellStyle name="표준 6 4 14" xfId="0"/>
    <cellStyle name="표준 6 4 2" xfId="0"/>
    <cellStyle name="표준 6 4 2 10" xfId="0"/>
    <cellStyle name="표준 6 4 2 11" xfId="0"/>
    <cellStyle name="표준 6 4 2 12" xfId="0"/>
    <cellStyle name="표준 6 4 2 2" xfId="0"/>
    <cellStyle name="표준 6 4 2 2 10" xfId="0"/>
    <cellStyle name="표준 6 4 2 2 11" xfId="0"/>
    <cellStyle name="표준 6 4 2 2 2" xfId="0"/>
    <cellStyle name="표준 6 4 2 2 2 2" xfId="0"/>
    <cellStyle name="표준 6 4 2 2 2 2 2" xfId="0"/>
    <cellStyle name="표준 6 4 2 2 2 2 2 2" xfId="0"/>
    <cellStyle name="표준 6 4 2 2 2 2 2 2 2" xfId="0"/>
    <cellStyle name="표준 6 4 2 2 2 2 2 2 3" xfId="0"/>
    <cellStyle name="표준 6 4 2 2 2 2 2 3" xfId="0"/>
    <cellStyle name="표준 6 4 2 2 2 2 2 3 2" xfId="0"/>
    <cellStyle name="표준 6 4 2 2 2 2 2 4" xfId="0"/>
    <cellStyle name="표준 6 4 2 2 2 2 2 5" xfId="0"/>
    <cellStyle name="표준 6 4 2 2 2 2 3" xfId="0"/>
    <cellStyle name="표준 6 4 2 2 2 2 3 2" xfId="0"/>
    <cellStyle name="표준 6 4 2 2 2 2 3 3" xfId="0"/>
    <cellStyle name="표준 6 4 2 2 2 2 4" xfId="0"/>
    <cellStyle name="표준 6 4 2 2 2 2 4 2" xfId="0"/>
    <cellStyle name="표준 6 4 2 2 2 2 5" xfId="0"/>
    <cellStyle name="표준 6 4 2 2 2 2 6" xfId="0"/>
    <cellStyle name="표준 6 4 2 2 2 3" xfId="0"/>
    <cellStyle name="표준 6 4 2 2 2 3 2" xfId="0"/>
    <cellStyle name="표준 6 4 2 2 2 3 2 2" xfId="0"/>
    <cellStyle name="표준 6 4 2 2 2 3 2 3" xfId="0"/>
    <cellStyle name="표준 6 4 2 2 2 3 3" xfId="0"/>
    <cellStyle name="표준 6 4 2 2 2 3 3 2" xfId="0"/>
    <cellStyle name="표준 6 4 2 2 2 3 4" xfId="0"/>
    <cellStyle name="표준 6 4 2 2 2 3 5" xfId="0"/>
    <cellStyle name="표준 6 4 2 2 2 4" xfId="0"/>
    <cellStyle name="표준 6 4 2 2 2 4 2" xfId="0"/>
    <cellStyle name="표준 6 4 2 2 2 4 3" xfId="0"/>
    <cellStyle name="표준 6 4 2 2 2 5" xfId="0"/>
    <cellStyle name="표준 6 4 2 2 2 5 2" xfId="0"/>
    <cellStyle name="표준 6 4 2 2 2 6" xfId="0"/>
    <cellStyle name="표준 6 4 2 2 2 7" xfId="0"/>
    <cellStyle name="표준 6 4 2 2 3" xfId="0"/>
    <cellStyle name="표준 6 4 2 2 3 2" xfId="0"/>
    <cellStyle name="표준 6 4 2 2 3 2 2" xfId="0"/>
    <cellStyle name="표준 6 4 2 2 3 2 2 2" xfId="0"/>
    <cellStyle name="표준 6 4 2 2 3 2 2 3" xfId="0"/>
    <cellStyle name="표준 6 4 2 2 3 2 3" xfId="0"/>
    <cellStyle name="표준 6 4 2 2 3 2 3 2" xfId="0"/>
    <cellStyle name="표준 6 4 2 2 3 2 4" xfId="0"/>
    <cellStyle name="표준 6 4 2 2 3 2 5" xfId="0"/>
    <cellStyle name="표준 6 4 2 2 3 3" xfId="0"/>
    <cellStyle name="표준 6 4 2 2 3 3 2" xfId="0"/>
    <cellStyle name="표준 6 4 2 2 3 3 3" xfId="0"/>
    <cellStyle name="표준 6 4 2 2 3 4" xfId="0"/>
    <cellStyle name="표준 6 4 2 2 3 4 2" xfId="0"/>
    <cellStyle name="표준 6 4 2 2 3 5" xfId="0"/>
    <cellStyle name="표준 6 4 2 2 3 6" xfId="0"/>
    <cellStyle name="표준 6 4 2 2 4" xfId="0"/>
    <cellStyle name="표준 6 4 2 2 4 2" xfId="0"/>
    <cellStyle name="표준 6 4 2 2 4 2 2" xfId="0"/>
    <cellStyle name="표준 6 4 2 2 4 2 3" xfId="0"/>
    <cellStyle name="표준 6 4 2 2 4 3" xfId="0"/>
    <cellStyle name="표준 6 4 2 2 4 3 2" xfId="0"/>
    <cellStyle name="표준 6 4 2 2 4 4" xfId="0"/>
    <cellStyle name="표준 6 4 2 2 4 5" xfId="0"/>
    <cellStyle name="표준 6 4 2 2 5" xfId="0"/>
    <cellStyle name="표준 6 4 2 2 5 2" xfId="0"/>
    <cellStyle name="표준 6 4 2 2 5 3" xfId="0"/>
    <cellStyle name="표준 6 4 2 2 5 4" xfId="0"/>
    <cellStyle name="표준 6 4 2 2 6" xfId="0"/>
    <cellStyle name="표준 6 4 2 2 6 2" xfId="0"/>
    <cellStyle name="표준 6 4 2 2 6 3" xfId="0"/>
    <cellStyle name="표준 6 4 2 2 7" xfId="0"/>
    <cellStyle name="표준 6 4 2 2 8" xfId="0"/>
    <cellStyle name="표준 6 4 2 2 9" xfId="0"/>
    <cellStyle name="표준 6 4 2 3" xfId="0"/>
    <cellStyle name="표준 6 4 2 3 2" xfId="0"/>
    <cellStyle name="표준 6 4 2 3 2 2" xfId="0"/>
    <cellStyle name="표준 6 4 2 3 2 2 2" xfId="0"/>
    <cellStyle name="표준 6 4 2 3 2 2 2 2" xfId="0"/>
    <cellStyle name="표준 6 4 2 3 2 2 2 3" xfId="0"/>
    <cellStyle name="표준 6 4 2 3 2 2 3" xfId="0"/>
    <cellStyle name="표준 6 4 2 3 2 2 3 2" xfId="0"/>
    <cellStyle name="표준 6 4 2 3 2 2 4" xfId="0"/>
    <cellStyle name="표준 6 4 2 3 2 2 5" xfId="0"/>
    <cellStyle name="표준 6 4 2 3 2 3" xfId="0"/>
    <cellStyle name="표준 6 4 2 3 2 3 2" xfId="0"/>
    <cellStyle name="표준 6 4 2 3 2 3 3" xfId="0"/>
    <cellStyle name="표준 6 4 2 3 2 4" xfId="0"/>
    <cellStyle name="표준 6 4 2 3 2 4 2" xfId="0"/>
    <cellStyle name="표준 6 4 2 3 2 5" xfId="0"/>
    <cellStyle name="표준 6 4 2 3 2 6" xfId="0"/>
    <cellStyle name="표준 6 4 2 3 3" xfId="0"/>
    <cellStyle name="표준 6 4 2 3 3 2" xfId="0"/>
    <cellStyle name="표준 6 4 2 3 3 2 2" xfId="0"/>
    <cellStyle name="표준 6 4 2 3 3 2 3" xfId="0"/>
    <cellStyle name="표준 6 4 2 3 3 3" xfId="0"/>
    <cellStyle name="표준 6 4 2 3 3 3 2" xfId="0"/>
    <cellStyle name="표준 6 4 2 3 3 4" xfId="0"/>
    <cellStyle name="표준 6 4 2 3 3 5" xfId="0"/>
    <cellStyle name="표준 6 4 2 3 4" xfId="0"/>
    <cellStyle name="표준 6 4 2 3 4 2" xfId="0"/>
    <cellStyle name="표준 6 4 2 3 4 3" xfId="0"/>
    <cellStyle name="표준 6 4 2 3 5" xfId="0"/>
    <cellStyle name="표준 6 4 2 3 5 2" xfId="0"/>
    <cellStyle name="표준 6 4 2 3 6" xfId="0"/>
    <cellStyle name="표준 6 4 2 3 7" xfId="0"/>
    <cellStyle name="표준 6 4 2 3 8" xfId="0"/>
    <cellStyle name="표준 6 4 2 4" xfId="0"/>
    <cellStyle name="표준 6 4 2 4 2" xfId="0"/>
    <cellStyle name="표준 6 4 2 4 2 2" xfId="0"/>
    <cellStyle name="표준 6 4 2 4 2 2 2" xfId="0"/>
    <cellStyle name="표준 6 4 2 4 2 2 3" xfId="0"/>
    <cellStyle name="표준 6 4 2 4 2 3" xfId="0"/>
    <cellStyle name="표준 6 4 2 4 2 3 2" xfId="0"/>
    <cellStyle name="표준 6 4 2 4 2 4" xfId="0"/>
    <cellStyle name="표준 6 4 2 4 2 5" xfId="0"/>
    <cellStyle name="표준 6 4 2 4 3" xfId="0"/>
    <cellStyle name="표준 6 4 2 4 3 2" xfId="0"/>
    <cellStyle name="표준 6 4 2 4 3 3" xfId="0"/>
    <cellStyle name="표준 6 4 2 4 4" xfId="0"/>
    <cellStyle name="표준 6 4 2 4 4 2" xfId="0"/>
    <cellStyle name="표준 6 4 2 4 5" xfId="0"/>
    <cellStyle name="표준 6 4 2 4 6" xfId="0"/>
    <cellStyle name="표준 6 4 2 4 7" xfId="0"/>
    <cellStyle name="표준 6 4 2 5" xfId="0"/>
    <cellStyle name="표준 6 4 2 5 2" xfId="0"/>
    <cellStyle name="표준 6 4 2 5 2 2" xfId="0"/>
    <cellStyle name="표준 6 4 2 5 2 3" xfId="0"/>
    <cellStyle name="표준 6 4 2 5 3" xfId="0"/>
    <cellStyle name="표준 6 4 2 5 3 2" xfId="0"/>
    <cellStyle name="표준 6 4 2 5 4" xfId="0"/>
    <cellStyle name="표준 6 4 2 5 5" xfId="0"/>
    <cellStyle name="표준 6 4 2 5 6" xfId="0"/>
    <cellStyle name="표준 6 4 2 6" xfId="0"/>
    <cellStyle name="표준 6 4 2 6 2" xfId="0"/>
    <cellStyle name="표준 6 4 2 6 3" xfId="0"/>
    <cellStyle name="표준 6 4 2 6 4" xfId="0"/>
    <cellStyle name="표준 6 4 2 6 5" xfId="0"/>
    <cellStyle name="표준 6 4 2 7" xfId="0"/>
    <cellStyle name="표준 6 4 2 7 2" xfId="0"/>
    <cellStyle name="표준 6 4 2 7 3" xfId="0"/>
    <cellStyle name="표준 6 4 2 8" xfId="0"/>
    <cellStyle name="표준 6 4 2 9" xfId="0"/>
    <cellStyle name="표준 6 4 3" xfId="0"/>
    <cellStyle name="표준 6 4 3 10" xfId="0"/>
    <cellStyle name="표준 6 4 3 2" xfId="0"/>
    <cellStyle name="표준 6 4 3 2 2" xfId="0"/>
    <cellStyle name="표준 6 4 3 2 2 2" xfId="0"/>
    <cellStyle name="표준 6 4 3 2 2 2 2" xfId="0"/>
    <cellStyle name="표준 6 4 3 2 2 2 2 2" xfId="0"/>
    <cellStyle name="표준 6 4 3 2 2 2 2 3" xfId="0"/>
    <cellStyle name="표준 6 4 3 2 2 2 3" xfId="0"/>
    <cellStyle name="표준 6 4 3 2 2 2 3 2" xfId="0"/>
    <cellStyle name="표준 6 4 3 2 2 2 4" xfId="0"/>
    <cellStyle name="표준 6 4 3 2 2 2 5" xfId="0"/>
    <cellStyle name="표준 6 4 3 2 2 3" xfId="0"/>
    <cellStyle name="표준 6 4 3 2 2 3 2" xfId="0"/>
    <cellStyle name="표준 6 4 3 2 2 3 3" xfId="0"/>
    <cellStyle name="표준 6 4 3 2 2 4" xfId="0"/>
    <cellStyle name="표준 6 4 3 2 2 4 2" xfId="0"/>
    <cellStyle name="표준 6 4 3 2 2 5" xfId="0"/>
    <cellStyle name="표준 6 4 3 2 2 6" xfId="0"/>
    <cellStyle name="표준 6 4 3 2 3" xfId="0"/>
    <cellStyle name="표준 6 4 3 2 3 2" xfId="0"/>
    <cellStyle name="표준 6 4 3 2 3 2 2" xfId="0"/>
    <cellStyle name="표준 6 4 3 2 3 2 3" xfId="0"/>
    <cellStyle name="표준 6 4 3 2 3 3" xfId="0"/>
    <cellStyle name="표준 6 4 3 2 3 3 2" xfId="0"/>
    <cellStyle name="표준 6 4 3 2 3 4" xfId="0"/>
    <cellStyle name="표준 6 4 3 2 3 5" xfId="0"/>
    <cellStyle name="표준 6 4 3 2 4" xfId="0"/>
    <cellStyle name="표준 6 4 3 2 4 2" xfId="0"/>
    <cellStyle name="표준 6 4 3 2 4 3" xfId="0"/>
    <cellStyle name="표준 6 4 3 2 5" xfId="0"/>
    <cellStyle name="표준 6 4 3 2 5 2" xfId="0"/>
    <cellStyle name="표준 6 4 3 2 6" xfId="0"/>
    <cellStyle name="표준 6 4 3 2 7" xfId="0"/>
    <cellStyle name="표준 6 4 3 2 8" xfId="0"/>
    <cellStyle name="표준 6 4 3 3" xfId="0"/>
    <cellStyle name="표준 6 4 3 3 2" xfId="0"/>
    <cellStyle name="표준 6 4 3 3 2 2" xfId="0"/>
    <cellStyle name="표준 6 4 3 3 2 2 2" xfId="0"/>
    <cellStyle name="표준 6 4 3 3 2 2 3" xfId="0"/>
    <cellStyle name="표준 6 4 3 3 2 3" xfId="0"/>
    <cellStyle name="표준 6 4 3 3 2 3 2" xfId="0"/>
    <cellStyle name="표준 6 4 3 3 2 4" xfId="0"/>
    <cellStyle name="표준 6 4 3 3 2 5" xfId="0"/>
    <cellStyle name="표준 6 4 3 3 3" xfId="0"/>
    <cellStyle name="표준 6 4 3 3 3 2" xfId="0"/>
    <cellStyle name="표준 6 4 3 3 3 3" xfId="0"/>
    <cellStyle name="표준 6 4 3 3 4" xfId="0"/>
    <cellStyle name="표준 6 4 3 3 4 2" xfId="0"/>
    <cellStyle name="표준 6 4 3 3 5" xfId="0"/>
    <cellStyle name="표준 6 4 3 3 6" xfId="0"/>
    <cellStyle name="표준 6 4 3 3 7" xfId="0"/>
    <cellStyle name="표준 6 4 3 4" xfId="0"/>
    <cellStyle name="표준 6 4 3 4 2" xfId="0"/>
    <cellStyle name="표준 6 4 3 4 2 2" xfId="0"/>
    <cellStyle name="표준 6 4 3 4 2 3" xfId="0"/>
    <cellStyle name="표준 6 4 3 4 3" xfId="0"/>
    <cellStyle name="표준 6 4 3 4 3 2" xfId="0"/>
    <cellStyle name="표준 6 4 3 4 4" xfId="0"/>
    <cellStyle name="표준 6 4 3 4 5" xfId="0"/>
    <cellStyle name="표준 6 4 3 4 6" xfId="0"/>
    <cellStyle name="표준 6 4 3 5" xfId="0"/>
    <cellStyle name="표준 6 4 3 5 2" xfId="0"/>
    <cellStyle name="표준 6 4 3 5 3" xfId="0"/>
    <cellStyle name="표준 6 4 3 5 4" xfId="0"/>
    <cellStyle name="표준 6 4 3 5 5" xfId="0"/>
    <cellStyle name="표준 6 4 3 6" xfId="0"/>
    <cellStyle name="표준 6 4 3 6 2" xfId="0"/>
    <cellStyle name="표준 6 4 3 6 3" xfId="0"/>
    <cellStyle name="표준 6 4 3 6 4" xfId="0"/>
    <cellStyle name="표준 6 4 3 7" xfId="0"/>
    <cellStyle name="표준 6 4 3 8" xfId="0"/>
    <cellStyle name="표준 6 4 3 9" xfId="0"/>
    <cellStyle name="표준 6 4 4" xfId="0"/>
    <cellStyle name="표준 6 4 4 2" xfId="0"/>
    <cellStyle name="표준 6 4 4 2 2" xfId="0"/>
    <cellStyle name="표준 6 4 4 2 2 2" xfId="0"/>
    <cellStyle name="표준 6 4 4 2 2 2 2" xfId="0"/>
    <cellStyle name="표준 6 4 4 2 2 2 3" xfId="0"/>
    <cellStyle name="표준 6 4 4 2 2 3" xfId="0"/>
    <cellStyle name="표준 6 4 4 2 2 3 2" xfId="0"/>
    <cellStyle name="표준 6 4 4 2 2 4" xfId="0"/>
    <cellStyle name="표준 6 4 4 2 2 5" xfId="0"/>
    <cellStyle name="표준 6 4 4 2 3" xfId="0"/>
    <cellStyle name="표준 6 4 4 2 3 2" xfId="0"/>
    <cellStyle name="표준 6 4 4 2 3 3" xfId="0"/>
    <cellStyle name="표준 6 4 4 2 4" xfId="0"/>
    <cellStyle name="표준 6 4 4 2 4 2" xfId="0"/>
    <cellStyle name="표준 6 4 4 2 5" xfId="0"/>
    <cellStyle name="표준 6 4 4 2 6" xfId="0"/>
    <cellStyle name="표준 6 4 4 2 7" xfId="0"/>
    <cellStyle name="표준 6 4 4 3" xfId="0"/>
    <cellStyle name="표준 6 4 4 3 2" xfId="0"/>
    <cellStyle name="표준 6 4 4 3 2 2" xfId="0"/>
    <cellStyle name="표준 6 4 4 3 2 3" xfId="0"/>
    <cellStyle name="표준 6 4 4 3 3" xfId="0"/>
    <cellStyle name="표준 6 4 4 3 3 2" xfId="0"/>
    <cellStyle name="표준 6 4 4 3 4" xfId="0"/>
    <cellStyle name="표준 6 4 4 3 5" xfId="0"/>
    <cellStyle name="표준 6 4 4 3 6" xfId="0"/>
    <cellStyle name="표준 6 4 4 4" xfId="0"/>
    <cellStyle name="표준 6 4 4 4 2" xfId="0"/>
    <cellStyle name="표준 6 4 4 4 3" xfId="0"/>
    <cellStyle name="표준 6 4 4 4 4" xfId="0"/>
    <cellStyle name="표준 6 4 4 4 5" xfId="0"/>
    <cellStyle name="표준 6 4 4 5" xfId="0"/>
    <cellStyle name="표준 6 4 4 5 2" xfId="0"/>
    <cellStyle name="표준 6 4 4 5 3" xfId="0"/>
    <cellStyle name="표준 6 4 4 5 4" xfId="0"/>
    <cellStyle name="표준 6 4 4 6" xfId="0"/>
    <cellStyle name="표준 6 4 4 6 2" xfId="0"/>
    <cellStyle name="표준 6 4 4 7" xfId="0"/>
    <cellStyle name="표준 6 4 4 8" xfId="0"/>
    <cellStyle name="표준 6 4 4 9" xfId="0"/>
    <cellStyle name="표준 6 4 5" xfId="0"/>
    <cellStyle name="표준 6 4 5 2" xfId="0"/>
    <cellStyle name="표준 6 4 5 2 2" xfId="0"/>
    <cellStyle name="표준 6 4 5 2 2 2" xfId="0"/>
    <cellStyle name="표준 6 4 5 2 2 2 2" xfId="0"/>
    <cellStyle name="표준 6 4 5 2 2 2 3" xfId="0"/>
    <cellStyle name="표준 6 4 5 2 2 3" xfId="0"/>
    <cellStyle name="표준 6 4 5 2 2 3 2" xfId="0"/>
    <cellStyle name="표준 6 4 5 2 2 4" xfId="0"/>
    <cellStyle name="표준 6 4 5 2 2 5" xfId="0"/>
    <cellStyle name="표준 6 4 5 2 3" xfId="0"/>
    <cellStyle name="표준 6 4 5 2 3 2" xfId="0"/>
    <cellStyle name="표준 6 4 5 2 3 3" xfId="0"/>
    <cellStyle name="표준 6 4 5 2 4" xfId="0"/>
    <cellStyle name="표준 6 4 5 2 4 2" xfId="0"/>
    <cellStyle name="표준 6 4 5 2 5" xfId="0"/>
    <cellStyle name="표준 6 4 5 2 6" xfId="0"/>
    <cellStyle name="표준 6 4 5 2 7" xfId="0"/>
    <cellStyle name="표준 6 4 5 3" xfId="0"/>
    <cellStyle name="표준 6 4 5 3 2" xfId="0"/>
    <cellStyle name="표준 6 4 5 3 2 2" xfId="0"/>
    <cellStyle name="표준 6 4 5 3 2 3" xfId="0"/>
    <cellStyle name="표준 6 4 5 3 3" xfId="0"/>
    <cellStyle name="표준 6 4 5 3 3 2" xfId="0"/>
    <cellStyle name="표준 6 4 5 3 4" xfId="0"/>
    <cellStyle name="표준 6 4 5 3 5" xfId="0"/>
    <cellStyle name="표준 6 4 5 3 6" xfId="0"/>
    <cellStyle name="표준 6 4 5 4" xfId="0"/>
    <cellStyle name="표준 6 4 5 4 2" xfId="0"/>
    <cellStyle name="표준 6 4 5 4 3" xfId="0"/>
    <cellStyle name="표준 6 4 5 4 4" xfId="0"/>
    <cellStyle name="표준 6 4 5 5" xfId="0"/>
    <cellStyle name="표준 6 4 5 5 2" xfId="0"/>
    <cellStyle name="표준 6 4 5 5 3" xfId="0"/>
    <cellStyle name="표준 6 4 5 6" xfId="0"/>
    <cellStyle name="표준 6 4 5 6 2" xfId="0"/>
    <cellStyle name="표준 6 4 5 7" xfId="0"/>
    <cellStyle name="표준 6 4 5 8" xfId="0"/>
    <cellStyle name="표준 6 4 6" xfId="0"/>
    <cellStyle name="표준 6 4 6 2" xfId="0"/>
    <cellStyle name="표준 6 4 6 2 2" xfId="0"/>
    <cellStyle name="표준 6 4 6 2 2 2" xfId="0"/>
    <cellStyle name="표준 6 4 6 2 2 3" xfId="0"/>
    <cellStyle name="표준 6 4 6 2 3" xfId="0"/>
    <cellStyle name="표준 6 4 6 2 3 2" xfId="0"/>
    <cellStyle name="표준 6 4 6 2 4" xfId="0"/>
    <cellStyle name="표준 6 4 6 2 5" xfId="0"/>
    <cellStyle name="표준 6 4 6 3" xfId="0"/>
    <cellStyle name="표준 6 4 6 3 2" xfId="0"/>
    <cellStyle name="표준 6 4 6 3 3" xfId="0"/>
    <cellStyle name="표준 6 4 6 4" xfId="0"/>
    <cellStyle name="표준 6 4 6 4 2" xfId="0"/>
    <cellStyle name="표준 6 4 6 5" xfId="0"/>
    <cellStyle name="표준 6 4 6 6" xfId="0"/>
    <cellStyle name="표준 6 4 6 7" xfId="0"/>
    <cellStyle name="표준 6 4 7" xfId="0"/>
    <cellStyle name="표준 6 4 7 2" xfId="0"/>
    <cellStyle name="표준 6 4 7 2 2" xfId="0"/>
    <cellStyle name="표준 6 4 7 2 3" xfId="0"/>
    <cellStyle name="표준 6 4 7 3" xfId="0"/>
    <cellStyle name="표준 6 4 7 3 2" xfId="0"/>
    <cellStyle name="표준 6 4 7 4" xfId="0"/>
    <cellStyle name="표준 6 4 7 5" xfId="0"/>
    <cellStyle name="표준 6 4 7 6" xfId="0"/>
    <cellStyle name="표준 6 4 8" xfId="0"/>
    <cellStyle name="표준 6 4 8 2" xfId="0"/>
    <cellStyle name="표준 6 4 8 3" xfId="0"/>
    <cellStyle name="표준 6 4 8 4" xfId="0"/>
    <cellStyle name="표준 6 4 8 5" xfId="0"/>
    <cellStyle name="표준 6 4 9" xfId="0"/>
    <cellStyle name="표준 6 4 9 2" xfId="0"/>
    <cellStyle name="표준 6 4 9 3" xfId="0"/>
    <cellStyle name="표준 6 4 9 4" xfId="0"/>
    <cellStyle name="표준 6 4_Sheet2" xfId="0"/>
    <cellStyle name="표준 6 5" xfId="0"/>
    <cellStyle name="표준 6 5 10" xfId="0"/>
    <cellStyle name="표준 6 5 10 2" xfId="0"/>
    <cellStyle name="표준 6 5 11" xfId="0"/>
    <cellStyle name="표준 6 5 12" xfId="0"/>
    <cellStyle name="표준 6 5 2" xfId="0"/>
    <cellStyle name="표준 6 5 2 10" xfId="0"/>
    <cellStyle name="표준 6 5 2 11" xfId="0"/>
    <cellStyle name="표준 6 5 2 2" xfId="0"/>
    <cellStyle name="표준 6 5 2 2 2" xfId="0"/>
    <cellStyle name="표준 6 5 2 2 2 2" xfId="0"/>
    <cellStyle name="표준 6 5 2 2 2 2 2" xfId="0"/>
    <cellStyle name="표준 6 5 2 2 2 2 2 2" xfId="0"/>
    <cellStyle name="표준 6 5 2 2 2 2 2 3" xfId="0"/>
    <cellStyle name="표준 6 5 2 2 2 2 3" xfId="0"/>
    <cellStyle name="표준 6 5 2 2 2 2 3 2" xfId="0"/>
    <cellStyle name="표준 6 5 2 2 2 2 4" xfId="0"/>
    <cellStyle name="표준 6 5 2 2 2 2 5" xfId="0"/>
    <cellStyle name="표준 6 5 2 2 2 3" xfId="0"/>
    <cellStyle name="표준 6 5 2 2 2 3 2" xfId="0"/>
    <cellStyle name="표준 6 5 2 2 2 3 3" xfId="0"/>
    <cellStyle name="표준 6 5 2 2 2 4" xfId="0"/>
    <cellStyle name="표준 6 5 2 2 2 4 2" xfId="0"/>
    <cellStyle name="표준 6 5 2 2 2 5" xfId="0"/>
    <cellStyle name="표준 6 5 2 2 2 6" xfId="0"/>
    <cellStyle name="표준 6 5 2 2 3" xfId="0"/>
    <cellStyle name="표준 6 5 2 2 3 2" xfId="0"/>
    <cellStyle name="표준 6 5 2 2 3 2 2" xfId="0"/>
    <cellStyle name="표준 6 5 2 2 3 2 3" xfId="0"/>
    <cellStyle name="표준 6 5 2 2 3 3" xfId="0"/>
    <cellStyle name="표준 6 5 2 2 3 3 2" xfId="0"/>
    <cellStyle name="표준 6 5 2 2 3 4" xfId="0"/>
    <cellStyle name="표준 6 5 2 2 3 5" xfId="0"/>
    <cellStyle name="표준 6 5 2 2 4" xfId="0"/>
    <cellStyle name="표준 6 5 2 2 4 2" xfId="0"/>
    <cellStyle name="표준 6 5 2 2 4 3" xfId="0"/>
    <cellStyle name="표준 6 5 2 2 5" xfId="0"/>
    <cellStyle name="표준 6 5 2 2 5 2" xfId="0"/>
    <cellStyle name="표준 6 5 2 2 6" xfId="0"/>
    <cellStyle name="표준 6 5 2 2 7" xfId="0"/>
    <cellStyle name="표준 6 5 2 2 8" xfId="0"/>
    <cellStyle name="표준 6 5 2 2 9" xfId="0"/>
    <cellStyle name="표준 6 5 2 3" xfId="0"/>
    <cellStyle name="표준 6 5 2 3 2" xfId="0"/>
    <cellStyle name="표준 6 5 2 3 2 2" xfId="0"/>
    <cellStyle name="표준 6 5 2 3 2 2 2" xfId="0"/>
    <cellStyle name="표준 6 5 2 3 2 2 3" xfId="0"/>
    <cellStyle name="표준 6 5 2 3 2 3" xfId="0"/>
    <cellStyle name="표준 6 5 2 3 2 3 2" xfId="0"/>
    <cellStyle name="표준 6 5 2 3 2 4" xfId="0"/>
    <cellStyle name="표준 6 5 2 3 2 5" xfId="0"/>
    <cellStyle name="표준 6 5 2 3 3" xfId="0"/>
    <cellStyle name="표준 6 5 2 3 3 2" xfId="0"/>
    <cellStyle name="표준 6 5 2 3 3 3" xfId="0"/>
    <cellStyle name="표준 6 5 2 3 4" xfId="0"/>
    <cellStyle name="표준 6 5 2 3 4 2" xfId="0"/>
    <cellStyle name="표준 6 5 2 3 5" xfId="0"/>
    <cellStyle name="표준 6 5 2 3 6" xfId="0"/>
    <cellStyle name="표준 6 5 2 3 7" xfId="0"/>
    <cellStyle name="표준 6 5 2 4" xfId="0"/>
    <cellStyle name="표준 6 5 2 4 2" xfId="0"/>
    <cellStyle name="표준 6 5 2 4 2 2" xfId="0"/>
    <cellStyle name="표준 6 5 2 4 2 3" xfId="0"/>
    <cellStyle name="표준 6 5 2 4 3" xfId="0"/>
    <cellStyle name="표준 6 5 2 4 3 2" xfId="0"/>
    <cellStyle name="표준 6 5 2 4 4" xfId="0"/>
    <cellStyle name="표준 6 5 2 4 5" xfId="0"/>
    <cellStyle name="표준 6 5 2 4 6" xfId="0"/>
    <cellStyle name="표준 6 5 2 5" xfId="0"/>
    <cellStyle name="표준 6 5 2 5 2" xfId="0"/>
    <cellStyle name="표준 6 5 2 5 3" xfId="0"/>
    <cellStyle name="표준 6 5 2 5 4" xfId="0"/>
    <cellStyle name="표준 6 5 2 5 5" xfId="0"/>
    <cellStyle name="표준 6 5 2 6" xfId="0"/>
    <cellStyle name="표준 6 5 2 6 2" xfId="0"/>
    <cellStyle name="표준 6 5 2 6 3" xfId="0"/>
    <cellStyle name="표준 6 5 2 6 4" xfId="0"/>
    <cellStyle name="표준 6 5 2 7" xfId="0"/>
    <cellStyle name="표준 6 5 2 8" xfId="0"/>
    <cellStyle name="표준 6 5 2 9" xfId="0"/>
    <cellStyle name="표준 6 5 3" xfId="0"/>
    <cellStyle name="표준 6 5 3 2" xfId="0"/>
    <cellStyle name="표준 6 5 3 2 2" xfId="0"/>
    <cellStyle name="표준 6 5 3 2 2 2" xfId="0"/>
    <cellStyle name="표준 6 5 3 2 2 2 2" xfId="0"/>
    <cellStyle name="표준 6 5 3 2 2 2 3" xfId="0"/>
    <cellStyle name="표준 6 5 3 2 2 3" xfId="0"/>
    <cellStyle name="표준 6 5 3 2 2 3 2" xfId="0"/>
    <cellStyle name="표준 6 5 3 2 2 4" xfId="0"/>
    <cellStyle name="표준 6 5 3 2 2 5" xfId="0"/>
    <cellStyle name="표준 6 5 3 2 3" xfId="0"/>
    <cellStyle name="표준 6 5 3 2 3 2" xfId="0"/>
    <cellStyle name="표준 6 5 3 2 3 3" xfId="0"/>
    <cellStyle name="표준 6 5 3 2 4" xfId="0"/>
    <cellStyle name="표준 6 5 3 2 4 2" xfId="0"/>
    <cellStyle name="표준 6 5 3 2 5" xfId="0"/>
    <cellStyle name="표준 6 5 3 2 6" xfId="0"/>
    <cellStyle name="표준 6 5 3 2 7" xfId="0"/>
    <cellStyle name="표준 6 5 3 3" xfId="0"/>
    <cellStyle name="표준 6 5 3 3 2" xfId="0"/>
    <cellStyle name="표준 6 5 3 3 2 2" xfId="0"/>
    <cellStyle name="표준 6 5 3 3 2 3" xfId="0"/>
    <cellStyle name="표준 6 5 3 3 3" xfId="0"/>
    <cellStyle name="표준 6 5 3 3 3 2" xfId="0"/>
    <cellStyle name="표준 6 5 3 3 4" xfId="0"/>
    <cellStyle name="표준 6 5 3 3 5" xfId="0"/>
    <cellStyle name="표준 6 5 3 3 6" xfId="0"/>
    <cellStyle name="표준 6 5 3 4" xfId="0"/>
    <cellStyle name="표준 6 5 3 4 2" xfId="0"/>
    <cellStyle name="표준 6 5 3 4 3" xfId="0"/>
    <cellStyle name="표준 6 5 3 4 4" xfId="0"/>
    <cellStyle name="표준 6 5 3 5" xfId="0"/>
    <cellStyle name="표준 6 5 3 5 2" xfId="0"/>
    <cellStyle name="표준 6 5 3 5 3" xfId="0"/>
    <cellStyle name="표준 6 5 3 6" xfId="0"/>
    <cellStyle name="표준 6 5 3 6 2" xfId="0"/>
    <cellStyle name="표준 6 5 3 7" xfId="0"/>
    <cellStyle name="표준 6 5 3 8" xfId="0"/>
    <cellStyle name="표준 6 5 4" xfId="0"/>
    <cellStyle name="표준 6 5 4 2" xfId="0"/>
    <cellStyle name="표준 6 5 4 2 2" xfId="0"/>
    <cellStyle name="표준 6 5 4 2 2 2" xfId="0"/>
    <cellStyle name="표준 6 5 4 2 2 3" xfId="0"/>
    <cellStyle name="표준 6 5 4 2 3" xfId="0"/>
    <cellStyle name="표준 6 5 4 2 3 2" xfId="0"/>
    <cellStyle name="표준 6 5 4 2 4" xfId="0"/>
    <cellStyle name="표준 6 5 4 2 5" xfId="0"/>
    <cellStyle name="표준 6 5 4 2 6" xfId="0"/>
    <cellStyle name="표준 6 5 4 3" xfId="0"/>
    <cellStyle name="표준 6 5 4 3 2" xfId="0"/>
    <cellStyle name="표준 6 5 4 3 3" xfId="0"/>
    <cellStyle name="표준 6 5 4 3 4" xfId="0"/>
    <cellStyle name="표준 6 5 4 4" xfId="0"/>
    <cellStyle name="표준 6 5 4 4 2" xfId="0"/>
    <cellStyle name="표준 6 5 4 4 3" xfId="0"/>
    <cellStyle name="표준 6 5 4 5" xfId="0"/>
    <cellStyle name="표준 6 5 4 5 2" xfId="0"/>
    <cellStyle name="표준 6 5 4 6" xfId="0"/>
    <cellStyle name="표준 6 5 4 6 2" xfId="0"/>
    <cellStyle name="표준 6 5 4 7" xfId="0"/>
    <cellStyle name="표준 6 5 5" xfId="0"/>
    <cellStyle name="표준 6 5 5 2" xfId="0"/>
    <cellStyle name="표준 6 5 5 2 2" xfId="0"/>
    <cellStyle name="표준 6 5 5 2 3" xfId="0"/>
    <cellStyle name="표준 6 5 5 2 4" xfId="0"/>
    <cellStyle name="표준 6 5 5 3" xfId="0"/>
    <cellStyle name="표준 6 5 5 3 2" xfId="0"/>
    <cellStyle name="표준 6 5 5 3 3" xfId="0"/>
    <cellStyle name="표준 6 5 5 4" xfId="0"/>
    <cellStyle name="표준 6 5 5 4 2" xfId="0"/>
    <cellStyle name="표준 6 5 5 5" xfId="0"/>
    <cellStyle name="표준 6 5 5 5 2" xfId="0"/>
    <cellStyle name="표준 6 5 5 6" xfId="0"/>
    <cellStyle name="표준 6 5 5 7" xfId="0"/>
    <cellStyle name="표준 6 5 6" xfId="0"/>
    <cellStyle name="표준 6 5 6 2" xfId="0"/>
    <cellStyle name="표준 6 5 6 3" xfId="0"/>
    <cellStyle name="표준 6 5 6 4" xfId="0"/>
    <cellStyle name="표준 6 5 6 5" xfId="0"/>
    <cellStyle name="표준 6 5 7" xfId="0"/>
    <cellStyle name="표준 6 5 7 2" xfId="0"/>
    <cellStyle name="표준 6 5 7 3" xfId="0"/>
    <cellStyle name="표준 6 5 7 4" xfId="0"/>
    <cellStyle name="표준 6 5 8" xfId="0"/>
    <cellStyle name="표준 6 5 8 2" xfId="0"/>
    <cellStyle name="표준 6 5 9" xfId="0"/>
    <cellStyle name="표준 6 5 9 2" xfId="0"/>
    <cellStyle name="표준 6 5_Sheet2" xfId="0"/>
    <cellStyle name="표준 6 6" xfId="0"/>
    <cellStyle name="표준 6 6 10" xfId="0"/>
    <cellStyle name="표준 6 6 11" xfId="0"/>
    <cellStyle name="표준 6 6 12" xfId="0"/>
    <cellStyle name="표준 6 6 2" xfId="0"/>
    <cellStyle name="표준 6 6 2 2" xfId="0"/>
    <cellStyle name="표준 6 6 2 2 2" xfId="0"/>
    <cellStyle name="표준 6 6 2 2 2 2" xfId="0"/>
    <cellStyle name="표준 6 6 2 2 2 2 2" xfId="0"/>
    <cellStyle name="표준 6 6 2 2 2 2 3" xfId="0"/>
    <cellStyle name="표준 6 6 2 2 2 3" xfId="0"/>
    <cellStyle name="표준 6 6 2 2 2 3 2" xfId="0"/>
    <cellStyle name="표준 6 6 2 2 2 4" xfId="0"/>
    <cellStyle name="표준 6 6 2 2 2 5" xfId="0"/>
    <cellStyle name="표준 6 6 2 2 3" xfId="0"/>
    <cellStyle name="표준 6 6 2 2 3 2" xfId="0"/>
    <cellStyle name="표준 6 6 2 2 3 3" xfId="0"/>
    <cellStyle name="표준 6 6 2 2 4" xfId="0"/>
    <cellStyle name="표준 6 6 2 2 4 2" xfId="0"/>
    <cellStyle name="표준 6 6 2 2 5" xfId="0"/>
    <cellStyle name="표준 6 6 2 2 6" xfId="0"/>
    <cellStyle name="표준 6 6 2 2 7" xfId="0"/>
    <cellStyle name="표준 6 6 2 3" xfId="0"/>
    <cellStyle name="표준 6 6 2 3 2" xfId="0"/>
    <cellStyle name="표준 6 6 2 3 2 2" xfId="0"/>
    <cellStyle name="표준 6 6 2 3 2 3" xfId="0"/>
    <cellStyle name="표준 6 6 2 3 3" xfId="0"/>
    <cellStyle name="표준 6 6 2 3 3 2" xfId="0"/>
    <cellStyle name="표준 6 6 2 3 4" xfId="0"/>
    <cellStyle name="표준 6 6 2 3 5" xfId="0"/>
    <cellStyle name="표준 6 6 2 3 6" xfId="0"/>
    <cellStyle name="표준 6 6 2 4" xfId="0"/>
    <cellStyle name="표준 6 6 2 4 2" xfId="0"/>
    <cellStyle name="표준 6 6 2 4 3" xfId="0"/>
    <cellStyle name="표준 6 6 2 4 4" xfId="0"/>
    <cellStyle name="표준 6 6 2 5" xfId="0"/>
    <cellStyle name="표준 6 6 2 5 2" xfId="0"/>
    <cellStyle name="표준 6 6 2 5 3" xfId="0"/>
    <cellStyle name="표준 6 6 2 6" xfId="0"/>
    <cellStyle name="표준 6 6 2 6 2" xfId="0"/>
    <cellStyle name="표준 6 6 2 7" xfId="0"/>
    <cellStyle name="표준 6 6 2 8" xfId="0"/>
    <cellStyle name="표준 6 6 3" xfId="0"/>
    <cellStyle name="표준 6 6 3 2" xfId="0"/>
    <cellStyle name="표준 6 6 3 2 2" xfId="0"/>
    <cellStyle name="표준 6 6 3 2 2 2" xfId="0"/>
    <cellStyle name="표준 6 6 3 2 2 3" xfId="0"/>
    <cellStyle name="표준 6 6 3 2 3" xfId="0"/>
    <cellStyle name="표준 6 6 3 2 3 2" xfId="0"/>
    <cellStyle name="표준 6 6 3 2 4" xfId="0"/>
    <cellStyle name="표준 6 6 3 2 5" xfId="0"/>
    <cellStyle name="표준 6 6 3 2 6" xfId="0"/>
    <cellStyle name="표준 6 6 3 3" xfId="0"/>
    <cellStyle name="표준 6 6 3 3 2" xfId="0"/>
    <cellStyle name="표준 6 6 3 3 3" xfId="0"/>
    <cellStyle name="표준 6 6 3 3 4" xfId="0"/>
    <cellStyle name="표준 6 6 3 4" xfId="0"/>
    <cellStyle name="표준 6 6 3 4 2" xfId="0"/>
    <cellStyle name="표준 6 6 3 4 3" xfId="0"/>
    <cellStyle name="표준 6 6 3 5" xfId="0"/>
    <cellStyle name="표준 6 6 3 5 2" xfId="0"/>
    <cellStyle name="표준 6 6 3 6" xfId="0"/>
    <cellStyle name="표준 6 6 3 6 2" xfId="0"/>
    <cellStyle name="표준 6 6 3 7" xfId="0"/>
    <cellStyle name="표준 6 6 4" xfId="0"/>
    <cellStyle name="표준 6 6 4 2" xfId="0"/>
    <cellStyle name="표준 6 6 4 2 2" xfId="0"/>
    <cellStyle name="표준 6 6 4 2 3" xfId="0"/>
    <cellStyle name="표준 6 6 4 2 4" xfId="0"/>
    <cellStyle name="표준 6 6 4 3" xfId="0"/>
    <cellStyle name="표준 6 6 4 3 2" xfId="0"/>
    <cellStyle name="표준 6 6 4 3 3" xfId="0"/>
    <cellStyle name="표준 6 6 4 4" xfId="0"/>
    <cellStyle name="표준 6 6 4 4 2" xfId="0"/>
    <cellStyle name="표준 6 6 4 5" xfId="0"/>
    <cellStyle name="표준 6 6 4 5 2" xfId="0"/>
    <cellStyle name="표준 6 6 4 6" xfId="0"/>
    <cellStyle name="표준 6 6 4 7" xfId="0"/>
    <cellStyle name="표준 6 6 5" xfId="0"/>
    <cellStyle name="표준 6 6 5 2" xfId="0"/>
    <cellStyle name="표준 6 6 5 2 2" xfId="0"/>
    <cellStyle name="표준 6 6 5 3" xfId="0"/>
    <cellStyle name="표준 6 6 5 3 2" xfId="0"/>
    <cellStyle name="표준 6 6 5 4" xfId="0"/>
    <cellStyle name="표준 6 6 5 4 2" xfId="0"/>
    <cellStyle name="표준 6 6 5 5" xfId="0"/>
    <cellStyle name="표준 6 6 5 6" xfId="0"/>
    <cellStyle name="표준 6 6 5 7" xfId="0"/>
    <cellStyle name="표준 6 6 6" xfId="0"/>
    <cellStyle name="표준 6 6 6 2" xfId="0"/>
    <cellStyle name="표준 6 6 6 3" xfId="0"/>
    <cellStyle name="표준 6 6 6 4" xfId="0"/>
    <cellStyle name="표준 6 6 7" xfId="0"/>
    <cellStyle name="표준 6 6 7 2" xfId="0"/>
    <cellStyle name="표준 6 6 8" xfId="0"/>
    <cellStyle name="표준 6 6 8 2" xfId="0"/>
    <cellStyle name="표준 6 6 9" xfId="0"/>
    <cellStyle name="표준 6 6 9 2" xfId="0"/>
    <cellStyle name="표준 6 6_Sheet2" xfId="0"/>
    <cellStyle name="표준 6 7" xfId="0"/>
    <cellStyle name="표준 6 7 10" xfId="0"/>
    <cellStyle name="표준 6 7 11" xfId="0"/>
    <cellStyle name="표준 6 7 2" xfId="0"/>
    <cellStyle name="표준 6 7 2 2" xfId="0"/>
    <cellStyle name="표준 6 7 2 2 2" xfId="0"/>
    <cellStyle name="표준 6 7 2 2 2 2" xfId="0"/>
    <cellStyle name="표준 6 7 2 2 2 2 2" xfId="0"/>
    <cellStyle name="표준 6 7 2 2 2 2 3" xfId="0"/>
    <cellStyle name="표준 6 7 2 2 2 3" xfId="0"/>
    <cellStyle name="표준 6 7 2 2 2 3 2" xfId="0"/>
    <cellStyle name="표준 6 7 2 2 2 4" xfId="0"/>
    <cellStyle name="표준 6 7 2 2 2 5" xfId="0"/>
    <cellStyle name="표준 6 7 2 2 3" xfId="0"/>
    <cellStyle name="표준 6 7 2 2 3 2" xfId="0"/>
    <cellStyle name="표준 6 7 2 2 3 3" xfId="0"/>
    <cellStyle name="표준 6 7 2 2 4" xfId="0"/>
    <cellStyle name="표준 6 7 2 2 4 2" xfId="0"/>
    <cellStyle name="표준 6 7 2 2 5" xfId="0"/>
    <cellStyle name="표준 6 7 2 2 6" xfId="0"/>
    <cellStyle name="표준 6 7 2 3" xfId="0"/>
    <cellStyle name="표준 6 7 2 3 2" xfId="0"/>
    <cellStyle name="표준 6 7 2 3 2 2" xfId="0"/>
    <cellStyle name="표준 6 7 2 3 2 3" xfId="0"/>
    <cellStyle name="표준 6 7 2 3 3" xfId="0"/>
    <cellStyle name="표준 6 7 2 3 3 2" xfId="0"/>
    <cellStyle name="표준 6 7 2 3 4" xfId="0"/>
    <cellStyle name="표준 6 7 2 3 5" xfId="0"/>
    <cellStyle name="표준 6 7 2 4" xfId="0"/>
    <cellStyle name="표준 6 7 2 4 2" xfId="0"/>
    <cellStyle name="표준 6 7 2 4 3" xfId="0"/>
    <cellStyle name="표준 6 7 2 5" xfId="0"/>
    <cellStyle name="표준 6 7 2 5 2" xfId="0"/>
    <cellStyle name="표준 6 7 2 6" xfId="0"/>
    <cellStyle name="표준 6 7 2 7" xfId="0"/>
    <cellStyle name="표준 6 7 2 8" xfId="0"/>
    <cellStyle name="표준 6 7 2 9" xfId="0"/>
    <cellStyle name="표준 6 7 3" xfId="0"/>
    <cellStyle name="표준 6 7 3 2" xfId="0"/>
    <cellStyle name="표준 6 7 3 2 2" xfId="0"/>
    <cellStyle name="표준 6 7 3 2 2 2" xfId="0"/>
    <cellStyle name="표준 6 7 3 2 2 3" xfId="0"/>
    <cellStyle name="표준 6 7 3 2 3" xfId="0"/>
    <cellStyle name="표준 6 7 3 2 3 2" xfId="0"/>
    <cellStyle name="표준 6 7 3 2 4" xfId="0"/>
    <cellStyle name="표준 6 7 3 2 5" xfId="0"/>
    <cellStyle name="표준 6 7 3 3" xfId="0"/>
    <cellStyle name="표준 6 7 3 3 2" xfId="0"/>
    <cellStyle name="표준 6 7 3 3 3" xfId="0"/>
    <cellStyle name="표준 6 7 3 4" xfId="0"/>
    <cellStyle name="표준 6 7 3 4 2" xfId="0"/>
    <cellStyle name="표준 6 7 3 5" xfId="0"/>
    <cellStyle name="표준 6 7 3 6" xfId="0"/>
    <cellStyle name="표준 6 7 3 7" xfId="0"/>
    <cellStyle name="표준 6 7 4" xfId="0"/>
    <cellStyle name="표준 6 7 4 2" xfId="0"/>
    <cellStyle name="표준 6 7 4 2 2" xfId="0"/>
    <cellStyle name="표준 6 7 4 2 3" xfId="0"/>
    <cellStyle name="표준 6 7 4 3" xfId="0"/>
    <cellStyle name="표준 6 7 4 3 2" xfId="0"/>
    <cellStyle name="표준 6 7 4 4" xfId="0"/>
    <cellStyle name="표준 6 7 4 5" xfId="0"/>
    <cellStyle name="표준 6 7 4 6" xfId="0"/>
    <cellStyle name="표준 6 7 5" xfId="0"/>
    <cellStyle name="표준 6 7 5 2" xfId="0"/>
    <cellStyle name="표준 6 7 5 3" xfId="0"/>
    <cellStyle name="표준 6 7 5 4" xfId="0"/>
    <cellStyle name="표준 6 7 5 5" xfId="0"/>
    <cellStyle name="표준 6 7 6" xfId="0"/>
    <cellStyle name="표준 6 7 6 2" xfId="0"/>
    <cellStyle name="표준 6 7 6 3" xfId="0"/>
    <cellStyle name="표준 6 7 6 4" xfId="0"/>
    <cellStyle name="표준 6 7 7" xfId="0"/>
    <cellStyle name="표준 6 7 8" xfId="0"/>
    <cellStyle name="표준 6 7 9" xfId="0"/>
    <cellStyle name="표준 6 8" xfId="0"/>
    <cellStyle name="표준 6 8 10" xfId="0"/>
    <cellStyle name="표준 6 8 2" xfId="0"/>
    <cellStyle name="표준 6 8 2 2" xfId="0"/>
    <cellStyle name="표준 6 8 2 2 2" xfId="0"/>
    <cellStyle name="표준 6 8 2 2 2 2" xfId="0"/>
    <cellStyle name="표준 6 8 2 2 2 3" xfId="0"/>
    <cellStyle name="표준 6 8 2 2 3" xfId="0"/>
    <cellStyle name="표준 6 8 2 2 3 2" xfId="0"/>
    <cellStyle name="표준 6 8 2 2 4" xfId="0"/>
    <cellStyle name="표준 6 8 2 2 5" xfId="0"/>
    <cellStyle name="표준 6 8 2 3" xfId="0"/>
    <cellStyle name="표준 6 8 2 3 2" xfId="0"/>
    <cellStyle name="표준 6 8 2 3 3" xfId="0"/>
    <cellStyle name="표준 6 8 2 4" xfId="0"/>
    <cellStyle name="표준 6 8 2 4 2" xfId="0"/>
    <cellStyle name="표준 6 8 2 5" xfId="0"/>
    <cellStyle name="표준 6 8 2 6" xfId="0"/>
    <cellStyle name="표준 6 8 2 7" xfId="0"/>
    <cellStyle name="표준 6 8 3" xfId="0"/>
    <cellStyle name="표준 6 8 3 2" xfId="0"/>
    <cellStyle name="표준 6 8 3 2 2" xfId="0"/>
    <cellStyle name="표준 6 8 3 2 3" xfId="0"/>
    <cellStyle name="표준 6 8 3 3" xfId="0"/>
    <cellStyle name="표준 6 8 3 3 2" xfId="0"/>
    <cellStyle name="표준 6 8 3 4" xfId="0"/>
    <cellStyle name="표준 6 8 3 5" xfId="0"/>
    <cellStyle name="표준 6 8 3 6" xfId="0"/>
    <cellStyle name="표준 6 8 4" xfId="0"/>
    <cellStyle name="표준 6 8 4 2" xfId="0"/>
    <cellStyle name="표준 6 8 4 3" xfId="0"/>
    <cellStyle name="표준 6 8 4 4" xfId="0"/>
    <cellStyle name="표준 6 8 4 5" xfId="0"/>
    <cellStyle name="표준 6 8 5" xfId="0"/>
    <cellStyle name="표준 6 8 5 2" xfId="0"/>
    <cellStyle name="표준 6 8 5 3" xfId="0"/>
    <cellStyle name="표준 6 8 5 4" xfId="0"/>
    <cellStyle name="표준 6 8 6" xfId="0"/>
    <cellStyle name="표준 6 8 6 2" xfId="0"/>
    <cellStyle name="표준 6 8 7" xfId="0"/>
    <cellStyle name="표준 6 8 8" xfId="0"/>
    <cellStyle name="표준 6 8 9" xfId="0"/>
    <cellStyle name="표준 6 9" xfId="0"/>
    <cellStyle name="표준 6 9 2" xfId="0"/>
    <cellStyle name="표준 6 9 2 2" xfId="0"/>
    <cellStyle name="표준 6 9 2 2 2" xfId="0"/>
    <cellStyle name="표준 6 9 2 2 2 2" xfId="0"/>
    <cellStyle name="표준 6 9 2 2 2 3" xfId="0"/>
    <cellStyle name="표준 6 9 2 2 3" xfId="0"/>
    <cellStyle name="표준 6 9 2 2 3 2" xfId="0"/>
    <cellStyle name="표준 6 9 2 2 4" xfId="0"/>
    <cellStyle name="표준 6 9 2 2 5" xfId="0"/>
    <cellStyle name="표준 6 9 2 3" xfId="0"/>
    <cellStyle name="표준 6 9 2 3 2" xfId="0"/>
    <cellStyle name="표준 6 9 2 3 3" xfId="0"/>
    <cellStyle name="표준 6 9 2 4" xfId="0"/>
    <cellStyle name="표준 6 9 2 4 2" xfId="0"/>
    <cellStyle name="표준 6 9 2 5" xfId="0"/>
    <cellStyle name="표준 6 9 2 6" xfId="0"/>
    <cellStyle name="표준 6 9 2 7" xfId="0"/>
    <cellStyle name="표준 6 9 3" xfId="0"/>
    <cellStyle name="표준 6 9 3 2" xfId="0"/>
    <cellStyle name="표준 6 9 3 2 2" xfId="0"/>
    <cellStyle name="표준 6 9 3 2 3" xfId="0"/>
    <cellStyle name="표준 6 9 3 3" xfId="0"/>
    <cellStyle name="표준 6 9 3 3 2" xfId="0"/>
    <cellStyle name="표준 6 9 3 4" xfId="0"/>
    <cellStyle name="표준 6 9 3 5" xfId="0"/>
    <cellStyle name="표준 6 9 3 6" xfId="0"/>
    <cellStyle name="표준 6 9 4" xfId="0"/>
    <cellStyle name="표준 6 9 4 2" xfId="0"/>
    <cellStyle name="표준 6 9 4 3" xfId="0"/>
    <cellStyle name="표준 6 9 4 4" xfId="0"/>
    <cellStyle name="표준 6 9 5" xfId="0"/>
    <cellStyle name="표준 6 9 5 2" xfId="0"/>
    <cellStyle name="표준 6 9 5 3" xfId="0"/>
    <cellStyle name="표준 6 9 6" xfId="0"/>
    <cellStyle name="표준 6 9 6 2" xfId="0"/>
    <cellStyle name="표준 6 9 7" xfId="0"/>
    <cellStyle name="표준 6 9 8" xfId="0"/>
    <cellStyle name="표준 6 9 9" xfId="0"/>
    <cellStyle name="표준 60" xfId="0"/>
    <cellStyle name="표준 60 2" xfId="0"/>
    <cellStyle name="표준 60 2 2" xfId="0"/>
    <cellStyle name="표준 60 2 2 2" xfId="0"/>
    <cellStyle name="표준 60 2 2 3" xfId="0"/>
    <cellStyle name="표준 60 2 3" xfId="0"/>
    <cellStyle name="표준 60 2 4" xfId="0"/>
    <cellStyle name="표준 60 3" xfId="0"/>
    <cellStyle name="표준 60 3 2" xfId="0"/>
    <cellStyle name="표준 60 3 2 2" xfId="0"/>
    <cellStyle name="표준 60 3 2 3" xfId="0"/>
    <cellStyle name="표준 60 3 3" xfId="0"/>
    <cellStyle name="표준 60 3 3 2" xfId="0"/>
    <cellStyle name="표준 60 3 4" xfId="0"/>
    <cellStyle name="표준 60 4" xfId="0"/>
    <cellStyle name="표준 60 4 2" xfId="0"/>
    <cellStyle name="표준 60 4 3" xfId="0"/>
    <cellStyle name="표준 60 5" xfId="0"/>
    <cellStyle name="표준 60 5 2" xfId="0"/>
    <cellStyle name="표준 60 5 3" xfId="0"/>
    <cellStyle name="표준 60 6" xfId="0"/>
    <cellStyle name="표준 60 6 2" xfId="0"/>
    <cellStyle name="표준 60 7" xfId="0"/>
    <cellStyle name="표준 60 7 2" xfId="0"/>
    <cellStyle name="표준 60 8" xfId="0"/>
    <cellStyle name="표준 61" xfId="0"/>
    <cellStyle name="표준 61 2" xfId="0"/>
    <cellStyle name="표준 61 2 2" xfId="0"/>
    <cellStyle name="표준 61 2 2 2" xfId="0"/>
    <cellStyle name="표준 61 2 2 3" xfId="0"/>
    <cellStyle name="표준 61 2 3" xfId="0"/>
    <cellStyle name="표준 61 2 4" xfId="0"/>
    <cellStyle name="표준 61 3" xfId="0"/>
    <cellStyle name="표준 61 3 2" xfId="0"/>
    <cellStyle name="표준 61 3 2 2" xfId="0"/>
    <cellStyle name="표준 61 3 2 3" xfId="0"/>
    <cellStyle name="표준 61 3 3" xfId="0"/>
    <cellStyle name="표준 61 3 3 2" xfId="0"/>
    <cellStyle name="표준 61 3 4" xfId="0"/>
    <cellStyle name="표준 61 4" xfId="0"/>
    <cellStyle name="표준 61 4 2" xfId="0"/>
    <cellStyle name="표준 61 4 3" xfId="0"/>
    <cellStyle name="표준 61 5" xfId="0"/>
    <cellStyle name="표준 61 5 2" xfId="0"/>
    <cellStyle name="표준 61 5 3" xfId="0"/>
    <cellStyle name="표준 61 6" xfId="0"/>
    <cellStyle name="표준 61 6 2" xfId="0"/>
    <cellStyle name="표준 61 7" xfId="0"/>
    <cellStyle name="표준 61 7 2" xfId="0"/>
    <cellStyle name="표준 61 8" xfId="0"/>
    <cellStyle name="표준 62" xfId="0"/>
    <cellStyle name="표준 62 2" xfId="0"/>
    <cellStyle name="표준 62 2 2" xfId="0"/>
    <cellStyle name="표준 62 2 2 2" xfId="0"/>
    <cellStyle name="표준 62 2 2 3" xfId="0"/>
    <cellStyle name="표준 62 2 3" xfId="0"/>
    <cellStyle name="표준 62 2 4" xfId="0"/>
    <cellStyle name="표준 62 3" xfId="0"/>
    <cellStyle name="표준 62 3 2" xfId="0"/>
    <cellStyle name="표준 62 3 2 2" xfId="0"/>
    <cellStyle name="표준 62 3 2 3" xfId="0"/>
    <cellStyle name="표준 62 3 3" xfId="0"/>
    <cellStyle name="표준 62 3 3 2" xfId="0"/>
    <cellStyle name="표준 62 3 4" xfId="0"/>
    <cellStyle name="표준 62 4" xfId="0"/>
    <cellStyle name="표준 62 4 2" xfId="0"/>
    <cellStyle name="표준 62 4 3" xfId="0"/>
    <cellStyle name="표준 62 5" xfId="0"/>
    <cellStyle name="표준 62 5 2" xfId="0"/>
    <cellStyle name="표준 62 5 3" xfId="0"/>
    <cellStyle name="표준 62 6" xfId="0"/>
    <cellStyle name="표준 62 6 2" xfId="0"/>
    <cellStyle name="표준 62 7" xfId="0"/>
    <cellStyle name="표준 62 7 2" xfId="0"/>
    <cellStyle name="표준 62 8" xfId="0"/>
    <cellStyle name="표준 63" xfId="0"/>
    <cellStyle name="표준 63 2" xfId="0"/>
    <cellStyle name="표준 63 2 2" xfId="0"/>
    <cellStyle name="표준 63 2 2 2" xfId="0"/>
    <cellStyle name="표준 63 2 2 3" xfId="0"/>
    <cellStyle name="표준 63 2 3" xfId="0"/>
    <cellStyle name="표준 63 2 4" xfId="0"/>
    <cellStyle name="표준 63 3" xfId="0"/>
    <cellStyle name="표준 63 3 2" xfId="0"/>
    <cellStyle name="표준 63 3 2 2" xfId="0"/>
    <cellStyle name="표준 63 3 2 3" xfId="0"/>
    <cellStyle name="표준 63 3 3" xfId="0"/>
    <cellStyle name="표준 63 3 3 2" xfId="0"/>
    <cellStyle name="표준 63 3 4" xfId="0"/>
    <cellStyle name="표준 63 4" xfId="0"/>
    <cellStyle name="표준 63 4 2" xfId="0"/>
    <cellStyle name="표준 63 4 3" xfId="0"/>
    <cellStyle name="표준 63 5" xfId="0"/>
    <cellStyle name="표준 63 5 2" xfId="0"/>
    <cellStyle name="표준 63 5 3" xfId="0"/>
    <cellStyle name="표준 63 6" xfId="0"/>
    <cellStyle name="표준 63 6 2" xfId="0"/>
    <cellStyle name="표준 63 7" xfId="0"/>
    <cellStyle name="표준 63 7 2" xfId="0"/>
    <cellStyle name="표준 63 8" xfId="0"/>
    <cellStyle name="표준 64" xfId="0"/>
    <cellStyle name="표준 64 2" xfId="0"/>
    <cellStyle name="표준 64 2 2" xfId="0"/>
    <cellStyle name="표준 64 2 2 2" xfId="0"/>
    <cellStyle name="표준 64 2 2 3" xfId="0"/>
    <cellStyle name="표준 64 2 3" xfId="0"/>
    <cellStyle name="표준 64 2 4" xfId="0"/>
    <cellStyle name="표준 64 3" xfId="0"/>
    <cellStyle name="표준 64 3 2" xfId="0"/>
    <cellStyle name="표준 64 3 2 2" xfId="0"/>
    <cellStyle name="표준 64 3 2 3" xfId="0"/>
    <cellStyle name="표준 64 3 3" xfId="0"/>
    <cellStyle name="표준 64 3 3 2" xfId="0"/>
    <cellStyle name="표준 64 3 4" xfId="0"/>
    <cellStyle name="표준 64 4" xfId="0"/>
    <cellStyle name="표준 64 4 2" xfId="0"/>
    <cellStyle name="표준 64 4 3" xfId="0"/>
    <cellStyle name="표준 64 5" xfId="0"/>
    <cellStyle name="표준 64 5 2" xfId="0"/>
    <cellStyle name="표준 64 5 3" xfId="0"/>
    <cellStyle name="표준 64 6" xfId="0"/>
    <cellStyle name="표준 64 6 2" xfId="0"/>
    <cellStyle name="표준 64 7" xfId="0"/>
    <cellStyle name="표준 64 7 2" xfId="0"/>
    <cellStyle name="표준 64 8" xfId="0"/>
    <cellStyle name="표준 65" xfId="0"/>
    <cellStyle name="표준 65 2" xfId="0"/>
    <cellStyle name="표준 65 2 2" xfId="0"/>
    <cellStyle name="표준 65 2 2 2" xfId="0"/>
    <cellStyle name="표준 65 2 2 3" xfId="0"/>
    <cellStyle name="표준 65 2 3" xfId="0"/>
    <cellStyle name="표준 65 2 3 2" xfId="0"/>
    <cellStyle name="표준 65 2 4" xfId="0"/>
    <cellStyle name="표준 65 3" xfId="0"/>
    <cellStyle name="표준 65 3 2" xfId="0"/>
    <cellStyle name="표준 65 3 2 2" xfId="0"/>
    <cellStyle name="표준 65 3 3" xfId="0"/>
    <cellStyle name="표준 65 3 4" xfId="0"/>
    <cellStyle name="표준 65 4" xfId="0"/>
    <cellStyle name="표준 65 4 2" xfId="0"/>
    <cellStyle name="표준 65 4 3" xfId="0"/>
    <cellStyle name="표준 65 5" xfId="0"/>
    <cellStyle name="표준 65 5 2" xfId="0"/>
    <cellStyle name="표준 65 5 3" xfId="0"/>
    <cellStyle name="표준 65 6" xfId="0"/>
    <cellStyle name="표준 65 7" xfId="0"/>
    <cellStyle name="표준 65 8" xfId="0"/>
    <cellStyle name="표준 66" xfId="0"/>
    <cellStyle name="표준 66 2" xfId="0"/>
    <cellStyle name="표준 66 2 2" xfId="0"/>
    <cellStyle name="표준 66 2 2 2" xfId="0"/>
    <cellStyle name="표준 66 2 2 3" xfId="0"/>
    <cellStyle name="표준 66 2 3" xfId="0"/>
    <cellStyle name="표준 66 2 3 2" xfId="0"/>
    <cellStyle name="표준 66 2 4" xfId="0"/>
    <cellStyle name="표준 66 2 5" xfId="0"/>
    <cellStyle name="표준 66 3" xfId="0"/>
    <cellStyle name="표준 66 3 2" xfId="0"/>
    <cellStyle name="표준 66 3 2 2" xfId="0"/>
    <cellStyle name="표준 66 3 2 3" xfId="0"/>
    <cellStyle name="표준 66 3 3" xfId="0"/>
    <cellStyle name="표준 66 3 4" xfId="0"/>
    <cellStyle name="표준 66 4" xfId="0"/>
    <cellStyle name="표준 66 4 2" xfId="0"/>
    <cellStyle name="표준 66 4 3" xfId="0"/>
    <cellStyle name="표준 66 5" xfId="0"/>
    <cellStyle name="표준 66 5 2" xfId="0"/>
    <cellStyle name="표준 66 5 3" xfId="0"/>
    <cellStyle name="표준 66 6" xfId="0"/>
    <cellStyle name="표준 66 6 2" xfId="0"/>
    <cellStyle name="표준 66 7" xfId="0"/>
    <cellStyle name="표준 66 7 2" xfId="0"/>
    <cellStyle name="표준 67" xfId="0"/>
    <cellStyle name="표준 67 2" xfId="0"/>
    <cellStyle name="표준 67 2 2" xfId="0"/>
    <cellStyle name="표준 67 2 2 2" xfId="0"/>
    <cellStyle name="표준 67 2 2 3" xfId="0"/>
    <cellStyle name="표준 67 2 3" xfId="0"/>
    <cellStyle name="표준 67 2 4" xfId="0"/>
    <cellStyle name="표준 67 3" xfId="0"/>
    <cellStyle name="표준 67 3 2" xfId="0"/>
    <cellStyle name="표준 67 3 2 2" xfId="0"/>
    <cellStyle name="표준 67 3 3" xfId="0"/>
    <cellStyle name="표준 67 3 4" xfId="0"/>
    <cellStyle name="표준 67 4" xfId="0"/>
    <cellStyle name="표준 67 4 2" xfId="0"/>
    <cellStyle name="표준 67 4 3" xfId="0"/>
    <cellStyle name="표준 67 5" xfId="0"/>
    <cellStyle name="표준 67 5 2" xfId="0"/>
    <cellStyle name="표준 67 5 3" xfId="0"/>
    <cellStyle name="표준 67 6" xfId="0"/>
    <cellStyle name="표준 67 7" xfId="0"/>
    <cellStyle name="표준 67 8" xfId="0"/>
    <cellStyle name="표준 68" xfId="0"/>
    <cellStyle name="표준 68 2" xfId="0"/>
    <cellStyle name="표준 68 2 2" xfId="0"/>
    <cellStyle name="표준 68 2 2 2" xfId="0"/>
    <cellStyle name="표준 68 2 3" xfId="0"/>
    <cellStyle name="표준 68 3" xfId="0"/>
    <cellStyle name="표준 68 3 2" xfId="0"/>
    <cellStyle name="표준 68 3 3" xfId="0"/>
    <cellStyle name="표준 68 4" xfId="0"/>
    <cellStyle name="표준 68 4 2" xfId="0"/>
    <cellStyle name="표준 68 5" xfId="0"/>
    <cellStyle name="표준 68 5 2" xfId="0"/>
    <cellStyle name="표준 68 6" xfId="0"/>
    <cellStyle name="표준 69" xfId="0"/>
    <cellStyle name="표준 69 2" xfId="0"/>
    <cellStyle name="표준 69 2 2" xfId="0"/>
    <cellStyle name="표준 69 2 2 2" xfId="0"/>
    <cellStyle name="표준 69 2 3" xfId="0"/>
    <cellStyle name="표준 69 3" xfId="0"/>
    <cellStyle name="표준 69 3 2" xfId="0"/>
    <cellStyle name="표준 69 4" xfId="0"/>
    <cellStyle name="표준 69 5" xfId="0"/>
    <cellStyle name="표준 69 6" xfId="0"/>
    <cellStyle name="표준 6_'11년 06월30일 실적집계표(식자재분리)" xfId="0"/>
    <cellStyle name="표준 7" xfId="0"/>
    <cellStyle name="표준 7 10" xfId="0"/>
    <cellStyle name="표준 7 10 2" xfId="0"/>
    <cellStyle name="표준 7 10 2 2" xfId="0"/>
    <cellStyle name="표준 7 10 2 2 2" xfId="0"/>
    <cellStyle name="표준 7 10 2 2 3" xfId="0"/>
    <cellStyle name="표준 7 10 2 3" xfId="0"/>
    <cellStyle name="표준 7 10 2 3 2" xfId="0"/>
    <cellStyle name="표준 7 10 2 4" xfId="0"/>
    <cellStyle name="표준 7 10 2 5" xfId="0"/>
    <cellStyle name="표준 7 10 3" xfId="0"/>
    <cellStyle name="표준 7 10 3 2" xfId="0"/>
    <cellStyle name="표준 7 10 3 3" xfId="0"/>
    <cellStyle name="표준 7 10 4" xfId="0"/>
    <cellStyle name="표준 7 10 4 2" xfId="0"/>
    <cellStyle name="표준 7 10 5" xfId="0"/>
    <cellStyle name="표준 7 10 6" xfId="0"/>
    <cellStyle name="표준 7 10 7" xfId="0"/>
    <cellStyle name="표준 7 11" xfId="0"/>
    <cellStyle name="표준 7 11 2" xfId="0"/>
    <cellStyle name="표준 7 11 2 2" xfId="0"/>
    <cellStyle name="표준 7 11 2 3" xfId="0"/>
    <cellStyle name="표준 7 11 3" xfId="0"/>
    <cellStyle name="표준 7 11 3 2" xfId="0"/>
    <cellStyle name="표준 7 11 4" xfId="0"/>
    <cellStyle name="표준 7 11 5" xfId="0"/>
    <cellStyle name="표준 7 11 6" xfId="0"/>
    <cellStyle name="표준 7 12" xfId="0"/>
    <cellStyle name="표준 7 12 2" xfId="0"/>
    <cellStyle name="표준 7 12 3" xfId="0"/>
    <cellStyle name="표준 7 12 4" xfId="0"/>
    <cellStyle name="표준 7 12 5" xfId="0"/>
    <cellStyle name="표준 7 13" xfId="0"/>
    <cellStyle name="표준 7 13 2" xfId="0"/>
    <cellStyle name="표준 7 13 3" xfId="0"/>
    <cellStyle name="표준 7 13 4" xfId="0"/>
    <cellStyle name="표준 7 14" xfId="0"/>
    <cellStyle name="표준 7 14 2" xfId="0"/>
    <cellStyle name="표준 7 15" xfId="0"/>
    <cellStyle name="표준 7 15 2" xfId="0"/>
    <cellStyle name="표준 7 16" xfId="0"/>
    <cellStyle name="표준 7 16 2" xfId="0"/>
    <cellStyle name="표준 7 17" xfId="0"/>
    <cellStyle name="표준 7 17 2" xfId="0"/>
    <cellStyle name="표준 7 18" xfId="0"/>
    <cellStyle name="표준 7 19" xfId="0"/>
    <cellStyle name="표준 7 2" xfId="0"/>
    <cellStyle name="표준 7 2 10" xfId="0"/>
    <cellStyle name="표준 7 2 10 2" xfId="0"/>
    <cellStyle name="표준 7 2 10 2 2" xfId="0"/>
    <cellStyle name="표준 7 2 10 2 3" xfId="0"/>
    <cellStyle name="표준 7 2 10 3" xfId="0"/>
    <cellStyle name="표준 7 2 10 3 2" xfId="0"/>
    <cellStyle name="표준 7 2 10 4" xfId="0"/>
    <cellStyle name="표준 7 2 10 5" xfId="0"/>
    <cellStyle name="표준 7 2 11" xfId="0"/>
    <cellStyle name="표준 7 2 11 2" xfId="0"/>
    <cellStyle name="표준 7 2 11 3" xfId="0"/>
    <cellStyle name="표준 7 2 11 4" xfId="0"/>
    <cellStyle name="표준 7 2 12" xfId="0"/>
    <cellStyle name="표준 7 2 12 2" xfId="0"/>
    <cellStyle name="표준 7 2 12 3" xfId="0"/>
    <cellStyle name="표준 7 2 13" xfId="0"/>
    <cellStyle name="표준 7 2 14" xfId="0"/>
    <cellStyle name="표준 7 2 15" xfId="0"/>
    <cellStyle name="표준 7 2 16" xfId="0"/>
    <cellStyle name="표준 7 2 2" xfId="0"/>
    <cellStyle name="표준 7 2 2 10" xfId="0"/>
    <cellStyle name="표준 7 2 2 10 2" xfId="0"/>
    <cellStyle name="표준 7 2 2 10 3" xfId="0"/>
    <cellStyle name="표준 7 2 2 11" xfId="0"/>
    <cellStyle name="표준 7 2 2 12" xfId="0"/>
    <cellStyle name="표준 7 2 2 13" xfId="0"/>
    <cellStyle name="표준 7 2 2 14" xfId="0"/>
    <cellStyle name="표준 7 2 2 15" xfId="0"/>
    <cellStyle name="표준 7 2 2 2" xfId="0"/>
    <cellStyle name="표준 7 2 2 2 10" xfId="0"/>
    <cellStyle name="표준 7 2 2 2 11" xfId="0"/>
    <cellStyle name="표준 7 2 2 2 12" xfId="0"/>
    <cellStyle name="표준 7 2 2 2 13" xfId="0"/>
    <cellStyle name="표준 7 2 2 2 2" xfId="0"/>
    <cellStyle name="표준 7 2 2 2 2 10" xfId="0"/>
    <cellStyle name="표준 7 2 2 2 2 2" xfId="0"/>
    <cellStyle name="표준 7 2 2 2 2 2 2" xfId="0"/>
    <cellStyle name="표준 7 2 2 2 2 2 2 2" xfId="0"/>
    <cellStyle name="표준 7 2 2 2 2 2 2 2 2" xfId="0"/>
    <cellStyle name="표준 7 2 2 2 2 2 2 2 2 2" xfId="0"/>
    <cellStyle name="표준 7 2 2 2 2 2 2 2 2 2 2" xfId="0"/>
    <cellStyle name="표준 7 2 2 2 2 2 2 2 2 2 3" xfId="0"/>
    <cellStyle name="표준 7 2 2 2 2 2 2 2 2 3" xfId="0"/>
    <cellStyle name="표준 7 2 2 2 2 2 2 2 2 3 2" xfId="0"/>
    <cellStyle name="표준 7 2 2 2 2 2 2 2 2 4" xfId="0"/>
    <cellStyle name="표준 7 2 2 2 2 2 2 2 2 5" xfId="0"/>
    <cellStyle name="표준 7 2 2 2 2 2 2 2 3" xfId="0"/>
    <cellStyle name="표준 7 2 2 2 2 2 2 2 3 2" xfId="0"/>
    <cellStyle name="표준 7 2 2 2 2 2 2 2 3 3" xfId="0"/>
    <cellStyle name="표준 7 2 2 2 2 2 2 2 4" xfId="0"/>
    <cellStyle name="표준 7 2 2 2 2 2 2 2 4 2" xfId="0"/>
    <cellStyle name="표준 7 2 2 2 2 2 2 2 5" xfId="0"/>
    <cellStyle name="표준 7 2 2 2 2 2 2 2 6" xfId="0"/>
    <cellStyle name="표준 7 2 2 2 2 2 2 3" xfId="0"/>
    <cellStyle name="표준 7 2 2 2 2 2 2 3 2" xfId="0"/>
    <cellStyle name="표준 7 2 2 2 2 2 2 3 2 2" xfId="0"/>
    <cellStyle name="표준 7 2 2 2 2 2 2 3 2 3" xfId="0"/>
    <cellStyle name="표준 7 2 2 2 2 2 2 3 3" xfId="0"/>
    <cellStyle name="표준 7 2 2 2 2 2 2 3 3 2" xfId="0"/>
    <cellStyle name="표준 7 2 2 2 2 2 2 3 4" xfId="0"/>
    <cellStyle name="표준 7 2 2 2 2 2 2 3 5" xfId="0"/>
    <cellStyle name="표준 7 2 2 2 2 2 2 4" xfId="0"/>
    <cellStyle name="표준 7 2 2 2 2 2 2 4 2" xfId="0"/>
    <cellStyle name="표준 7 2 2 2 2 2 2 4 3" xfId="0"/>
    <cellStyle name="표준 7 2 2 2 2 2 2 5" xfId="0"/>
    <cellStyle name="표준 7 2 2 2 2 2 2 5 2" xfId="0"/>
    <cellStyle name="표준 7 2 2 2 2 2 2 6" xfId="0"/>
    <cellStyle name="표준 7 2 2 2 2 2 2 7" xfId="0"/>
    <cellStyle name="표준 7 2 2 2 2 2 3" xfId="0"/>
    <cellStyle name="표준 7 2 2 2 2 2 3 2" xfId="0"/>
    <cellStyle name="표준 7 2 2 2 2 2 3 2 2" xfId="0"/>
    <cellStyle name="표준 7 2 2 2 2 2 3 2 2 2" xfId="0"/>
    <cellStyle name="표준 7 2 2 2 2 2 3 2 2 3" xfId="0"/>
    <cellStyle name="표준 7 2 2 2 2 2 3 2 3" xfId="0"/>
    <cellStyle name="표준 7 2 2 2 2 2 3 2 3 2" xfId="0"/>
    <cellStyle name="표준 7 2 2 2 2 2 3 2 4" xfId="0"/>
    <cellStyle name="표준 7 2 2 2 2 2 3 2 5" xfId="0"/>
    <cellStyle name="표준 7 2 2 2 2 2 3 3" xfId="0"/>
    <cellStyle name="표준 7 2 2 2 2 2 3 3 2" xfId="0"/>
    <cellStyle name="표준 7 2 2 2 2 2 3 3 3" xfId="0"/>
    <cellStyle name="표준 7 2 2 2 2 2 3 4" xfId="0"/>
    <cellStyle name="표준 7 2 2 2 2 2 3 4 2" xfId="0"/>
    <cellStyle name="표준 7 2 2 2 2 2 3 5" xfId="0"/>
    <cellStyle name="표준 7 2 2 2 2 2 3 6" xfId="0"/>
    <cellStyle name="표준 7 2 2 2 2 2 4" xfId="0"/>
    <cellStyle name="표준 7 2 2 2 2 2 4 2" xfId="0"/>
    <cellStyle name="표준 7 2 2 2 2 2 4 2 2" xfId="0"/>
    <cellStyle name="표준 7 2 2 2 2 2 4 2 3" xfId="0"/>
    <cellStyle name="표준 7 2 2 2 2 2 4 3" xfId="0"/>
    <cellStyle name="표준 7 2 2 2 2 2 4 3 2" xfId="0"/>
    <cellStyle name="표준 7 2 2 2 2 2 4 4" xfId="0"/>
    <cellStyle name="표준 7 2 2 2 2 2 4 5" xfId="0"/>
    <cellStyle name="표준 7 2 2 2 2 2 5" xfId="0"/>
    <cellStyle name="표준 7 2 2 2 2 2 5 2" xfId="0"/>
    <cellStyle name="표준 7 2 2 2 2 2 5 3" xfId="0"/>
    <cellStyle name="표준 7 2 2 2 2 2 5 4" xfId="0"/>
    <cellStyle name="표준 7 2 2 2 2 2 6" xfId="0"/>
    <cellStyle name="표준 7 2 2 2 2 2 6 2" xfId="0"/>
    <cellStyle name="표준 7 2 2 2 2 2 6 3" xfId="0"/>
    <cellStyle name="표준 7 2 2 2 2 2 7" xfId="0"/>
    <cellStyle name="표준 7 2 2 2 2 2 8" xfId="0"/>
    <cellStyle name="표준 7 2 2 2 2 2 9" xfId="0"/>
    <cellStyle name="표준 7 2 2 2 2 3" xfId="0"/>
    <cellStyle name="표준 7 2 2 2 2 3 2" xfId="0"/>
    <cellStyle name="표준 7 2 2 2 2 3 2 2" xfId="0"/>
    <cellStyle name="표준 7 2 2 2 2 3 2 2 2" xfId="0"/>
    <cellStyle name="표준 7 2 2 2 2 3 2 2 2 2" xfId="0"/>
    <cellStyle name="표준 7 2 2 2 2 3 2 2 2 3" xfId="0"/>
    <cellStyle name="표준 7 2 2 2 2 3 2 2 3" xfId="0"/>
    <cellStyle name="표준 7 2 2 2 2 3 2 2 3 2" xfId="0"/>
    <cellStyle name="표준 7 2 2 2 2 3 2 2 4" xfId="0"/>
    <cellStyle name="표준 7 2 2 2 2 3 2 2 5" xfId="0"/>
    <cellStyle name="표준 7 2 2 2 2 3 2 3" xfId="0"/>
    <cellStyle name="표준 7 2 2 2 2 3 2 3 2" xfId="0"/>
    <cellStyle name="표준 7 2 2 2 2 3 2 3 3" xfId="0"/>
    <cellStyle name="표준 7 2 2 2 2 3 2 4" xfId="0"/>
    <cellStyle name="표준 7 2 2 2 2 3 2 4 2" xfId="0"/>
    <cellStyle name="표준 7 2 2 2 2 3 2 5" xfId="0"/>
    <cellStyle name="표준 7 2 2 2 2 3 2 6" xfId="0"/>
    <cellStyle name="표준 7 2 2 2 2 3 3" xfId="0"/>
    <cellStyle name="표준 7 2 2 2 2 3 3 2" xfId="0"/>
    <cellStyle name="표준 7 2 2 2 2 3 3 2 2" xfId="0"/>
    <cellStyle name="표준 7 2 2 2 2 3 3 2 3" xfId="0"/>
    <cellStyle name="표준 7 2 2 2 2 3 3 3" xfId="0"/>
    <cellStyle name="표준 7 2 2 2 2 3 3 3 2" xfId="0"/>
    <cellStyle name="표준 7 2 2 2 2 3 3 4" xfId="0"/>
    <cellStyle name="표준 7 2 2 2 2 3 3 5" xfId="0"/>
    <cellStyle name="표준 7 2 2 2 2 3 4" xfId="0"/>
    <cellStyle name="표준 7 2 2 2 2 3 4 2" xfId="0"/>
    <cellStyle name="표준 7 2 2 2 2 3 4 3" xfId="0"/>
    <cellStyle name="표준 7 2 2 2 2 3 5" xfId="0"/>
    <cellStyle name="표준 7 2 2 2 2 3 5 2" xfId="0"/>
    <cellStyle name="표준 7 2 2 2 2 3 6" xfId="0"/>
    <cellStyle name="표준 7 2 2 2 2 3 7" xfId="0"/>
    <cellStyle name="표준 7 2 2 2 2 4" xfId="0"/>
    <cellStyle name="표준 7 2 2 2 2 4 2" xfId="0"/>
    <cellStyle name="표준 7 2 2 2 2 4 2 2" xfId="0"/>
    <cellStyle name="표준 7 2 2 2 2 4 2 2 2" xfId="0"/>
    <cellStyle name="표준 7 2 2 2 2 4 2 2 3" xfId="0"/>
    <cellStyle name="표준 7 2 2 2 2 4 2 3" xfId="0"/>
    <cellStyle name="표준 7 2 2 2 2 4 2 3 2" xfId="0"/>
    <cellStyle name="표준 7 2 2 2 2 4 2 4" xfId="0"/>
    <cellStyle name="표준 7 2 2 2 2 4 2 5" xfId="0"/>
    <cellStyle name="표준 7 2 2 2 2 4 3" xfId="0"/>
    <cellStyle name="표준 7 2 2 2 2 4 3 2" xfId="0"/>
    <cellStyle name="표준 7 2 2 2 2 4 3 3" xfId="0"/>
    <cellStyle name="표준 7 2 2 2 2 4 4" xfId="0"/>
    <cellStyle name="표준 7 2 2 2 2 4 4 2" xfId="0"/>
    <cellStyle name="표준 7 2 2 2 2 4 5" xfId="0"/>
    <cellStyle name="표준 7 2 2 2 2 4 6" xfId="0"/>
    <cellStyle name="표준 7 2 2 2 2 5" xfId="0"/>
    <cellStyle name="표준 7 2 2 2 2 5 2" xfId="0"/>
    <cellStyle name="표준 7 2 2 2 2 5 2 2" xfId="0"/>
    <cellStyle name="표준 7 2 2 2 2 5 2 3" xfId="0"/>
    <cellStyle name="표준 7 2 2 2 2 5 3" xfId="0"/>
    <cellStyle name="표준 7 2 2 2 2 5 3 2" xfId="0"/>
    <cellStyle name="표준 7 2 2 2 2 5 4" xfId="0"/>
    <cellStyle name="표준 7 2 2 2 2 5 5" xfId="0"/>
    <cellStyle name="표준 7 2 2 2 2 6" xfId="0"/>
    <cellStyle name="표준 7 2 2 2 2 6 2" xfId="0"/>
    <cellStyle name="표준 7 2 2 2 2 6 3" xfId="0"/>
    <cellStyle name="표준 7 2 2 2 2 6 4" xfId="0"/>
    <cellStyle name="표준 7 2 2 2 2 7" xfId="0"/>
    <cellStyle name="표준 7 2 2 2 2 7 2" xfId="0"/>
    <cellStyle name="표준 7 2 2 2 2 7 3" xfId="0"/>
    <cellStyle name="표준 7 2 2 2 2 8" xfId="0"/>
    <cellStyle name="표준 7 2 2 2 2 9" xfId="0"/>
    <cellStyle name="표준 7 2 2 2 3" xfId="0"/>
    <cellStyle name="표준 7 2 2 2 3 2" xfId="0"/>
    <cellStyle name="표준 7 2 2 2 3 2 2" xfId="0"/>
    <cellStyle name="표준 7 2 2 2 3 2 2 2" xfId="0"/>
    <cellStyle name="표준 7 2 2 2 3 2 2 2 2" xfId="0"/>
    <cellStyle name="표준 7 2 2 2 3 2 2 2 2 2" xfId="0"/>
    <cellStyle name="표준 7 2 2 2 3 2 2 2 2 3" xfId="0"/>
    <cellStyle name="표준 7 2 2 2 3 2 2 2 3" xfId="0"/>
    <cellStyle name="표준 7 2 2 2 3 2 2 2 3 2" xfId="0"/>
    <cellStyle name="표준 7 2 2 2 3 2 2 2 4" xfId="0"/>
    <cellStyle name="표준 7 2 2 2 3 2 2 2 5" xfId="0"/>
    <cellStyle name="표준 7 2 2 2 3 2 2 3" xfId="0"/>
    <cellStyle name="표준 7 2 2 2 3 2 2 3 2" xfId="0"/>
    <cellStyle name="표준 7 2 2 2 3 2 2 3 3" xfId="0"/>
    <cellStyle name="표준 7 2 2 2 3 2 2 4" xfId="0"/>
    <cellStyle name="표준 7 2 2 2 3 2 2 4 2" xfId="0"/>
    <cellStyle name="표준 7 2 2 2 3 2 2 5" xfId="0"/>
    <cellStyle name="표준 7 2 2 2 3 2 2 6" xfId="0"/>
    <cellStyle name="표준 7 2 2 2 3 2 3" xfId="0"/>
    <cellStyle name="표준 7 2 2 2 3 2 3 2" xfId="0"/>
    <cellStyle name="표준 7 2 2 2 3 2 3 2 2" xfId="0"/>
    <cellStyle name="표준 7 2 2 2 3 2 3 2 3" xfId="0"/>
    <cellStyle name="표준 7 2 2 2 3 2 3 3" xfId="0"/>
    <cellStyle name="표준 7 2 2 2 3 2 3 3 2" xfId="0"/>
    <cellStyle name="표준 7 2 2 2 3 2 3 4" xfId="0"/>
    <cellStyle name="표준 7 2 2 2 3 2 3 5" xfId="0"/>
    <cellStyle name="표준 7 2 2 2 3 2 4" xfId="0"/>
    <cellStyle name="표준 7 2 2 2 3 2 4 2" xfId="0"/>
    <cellStyle name="표준 7 2 2 2 3 2 4 3" xfId="0"/>
    <cellStyle name="표준 7 2 2 2 3 2 5" xfId="0"/>
    <cellStyle name="표준 7 2 2 2 3 2 5 2" xfId="0"/>
    <cellStyle name="표준 7 2 2 2 3 2 6" xfId="0"/>
    <cellStyle name="표준 7 2 2 2 3 2 7" xfId="0"/>
    <cellStyle name="표준 7 2 2 2 3 3" xfId="0"/>
    <cellStyle name="표준 7 2 2 2 3 3 2" xfId="0"/>
    <cellStyle name="표준 7 2 2 2 3 3 2 2" xfId="0"/>
    <cellStyle name="표준 7 2 2 2 3 3 2 2 2" xfId="0"/>
    <cellStyle name="표준 7 2 2 2 3 3 2 2 3" xfId="0"/>
    <cellStyle name="표준 7 2 2 2 3 3 2 3" xfId="0"/>
    <cellStyle name="표준 7 2 2 2 3 3 2 3 2" xfId="0"/>
    <cellStyle name="표준 7 2 2 2 3 3 2 4" xfId="0"/>
    <cellStyle name="표준 7 2 2 2 3 3 2 5" xfId="0"/>
    <cellStyle name="표준 7 2 2 2 3 3 3" xfId="0"/>
    <cellStyle name="표준 7 2 2 2 3 3 3 2" xfId="0"/>
    <cellStyle name="표준 7 2 2 2 3 3 3 3" xfId="0"/>
    <cellStyle name="표준 7 2 2 2 3 3 4" xfId="0"/>
    <cellStyle name="표준 7 2 2 2 3 3 4 2" xfId="0"/>
    <cellStyle name="표준 7 2 2 2 3 3 5" xfId="0"/>
    <cellStyle name="표준 7 2 2 2 3 3 6" xfId="0"/>
    <cellStyle name="표준 7 2 2 2 3 4" xfId="0"/>
    <cellStyle name="표준 7 2 2 2 3 4 2" xfId="0"/>
    <cellStyle name="표준 7 2 2 2 3 4 2 2" xfId="0"/>
    <cellStyle name="표준 7 2 2 2 3 4 2 3" xfId="0"/>
    <cellStyle name="표준 7 2 2 2 3 4 3" xfId="0"/>
    <cellStyle name="표준 7 2 2 2 3 4 3 2" xfId="0"/>
    <cellStyle name="표준 7 2 2 2 3 4 4" xfId="0"/>
    <cellStyle name="표준 7 2 2 2 3 4 5" xfId="0"/>
    <cellStyle name="표준 7 2 2 2 3 5" xfId="0"/>
    <cellStyle name="표준 7 2 2 2 3 5 2" xfId="0"/>
    <cellStyle name="표준 7 2 2 2 3 5 3" xfId="0"/>
    <cellStyle name="표준 7 2 2 2 3 5 4" xfId="0"/>
    <cellStyle name="표준 7 2 2 2 3 6" xfId="0"/>
    <cellStyle name="표준 7 2 2 2 3 6 2" xfId="0"/>
    <cellStyle name="표준 7 2 2 2 3 6 3" xfId="0"/>
    <cellStyle name="표준 7 2 2 2 3 7" xfId="0"/>
    <cellStyle name="표준 7 2 2 2 3 8" xfId="0"/>
    <cellStyle name="표준 7 2 2 2 3 9" xfId="0"/>
    <cellStyle name="표준 7 2 2 2 4" xfId="0"/>
    <cellStyle name="표준 7 2 2 2 4 2" xfId="0"/>
    <cellStyle name="표준 7 2 2 2 4 2 2" xfId="0"/>
    <cellStyle name="표준 7 2 2 2 4 2 2 2" xfId="0"/>
    <cellStyle name="표준 7 2 2 2 4 2 2 2 2" xfId="0"/>
    <cellStyle name="표준 7 2 2 2 4 2 2 2 3" xfId="0"/>
    <cellStyle name="표준 7 2 2 2 4 2 2 3" xfId="0"/>
    <cellStyle name="표준 7 2 2 2 4 2 2 3 2" xfId="0"/>
    <cellStyle name="표준 7 2 2 2 4 2 2 4" xfId="0"/>
    <cellStyle name="표준 7 2 2 2 4 2 2 5" xfId="0"/>
    <cellStyle name="표준 7 2 2 2 4 2 3" xfId="0"/>
    <cellStyle name="표준 7 2 2 2 4 2 3 2" xfId="0"/>
    <cellStyle name="표준 7 2 2 2 4 2 3 3" xfId="0"/>
    <cellStyle name="표준 7 2 2 2 4 2 4" xfId="0"/>
    <cellStyle name="표준 7 2 2 2 4 2 4 2" xfId="0"/>
    <cellStyle name="표준 7 2 2 2 4 2 5" xfId="0"/>
    <cellStyle name="표준 7 2 2 2 4 2 6" xfId="0"/>
    <cellStyle name="표준 7 2 2 2 4 3" xfId="0"/>
    <cellStyle name="표준 7 2 2 2 4 3 2" xfId="0"/>
    <cellStyle name="표준 7 2 2 2 4 3 2 2" xfId="0"/>
    <cellStyle name="표준 7 2 2 2 4 3 2 3" xfId="0"/>
    <cellStyle name="표준 7 2 2 2 4 3 3" xfId="0"/>
    <cellStyle name="표준 7 2 2 2 4 3 3 2" xfId="0"/>
    <cellStyle name="표준 7 2 2 2 4 3 4" xfId="0"/>
    <cellStyle name="표준 7 2 2 2 4 3 5" xfId="0"/>
    <cellStyle name="표준 7 2 2 2 4 4" xfId="0"/>
    <cellStyle name="표준 7 2 2 2 4 4 2" xfId="0"/>
    <cellStyle name="표준 7 2 2 2 4 4 3" xfId="0"/>
    <cellStyle name="표준 7 2 2 2 4 4 4" xfId="0"/>
    <cellStyle name="표준 7 2 2 2 4 5" xfId="0"/>
    <cellStyle name="표준 7 2 2 2 4 5 2" xfId="0"/>
    <cellStyle name="표준 7 2 2 2 4 5 3" xfId="0"/>
    <cellStyle name="표준 7 2 2 2 4 6" xfId="0"/>
    <cellStyle name="표준 7 2 2 2 4 7" xfId="0"/>
    <cellStyle name="표준 7 2 2 2 4 8" xfId="0"/>
    <cellStyle name="표준 7 2 2 2 5" xfId="0"/>
    <cellStyle name="표준 7 2 2 2 5 2" xfId="0"/>
    <cellStyle name="표준 7 2 2 2 5 2 2" xfId="0"/>
    <cellStyle name="표준 7 2 2 2 5 2 2 2" xfId="0"/>
    <cellStyle name="표준 7 2 2 2 5 2 2 2 2" xfId="0"/>
    <cellStyle name="표준 7 2 2 2 5 2 2 2 3" xfId="0"/>
    <cellStyle name="표준 7 2 2 2 5 2 2 3" xfId="0"/>
    <cellStyle name="표준 7 2 2 2 5 2 2 3 2" xfId="0"/>
    <cellStyle name="표준 7 2 2 2 5 2 2 4" xfId="0"/>
    <cellStyle name="표준 7 2 2 2 5 2 2 5" xfId="0"/>
    <cellStyle name="표준 7 2 2 2 5 2 3" xfId="0"/>
    <cellStyle name="표준 7 2 2 2 5 2 3 2" xfId="0"/>
    <cellStyle name="표준 7 2 2 2 5 2 3 3" xfId="0"/>
    <cellStyle name="표준 7 2 2 2 5 2 4" xfId="0"/>
    <cellStyle name="표준 7 2 2 2 5 2 4 2" xfId="0"/>
    <cellStyle name="표준 7 2 2 2 5 2 5" xfId="0"/>
    <cellStyle name="표준 7 2 2 2 5 2 6" xfId="0"/>
    <cellStyle name="표준 7 2 2 2 5 3" xfId="0"/>
    <cellStyle name="표준 7 2 2 2 5 3 2" xfId="0"/>
    <cellStyle name="표준 7 2 2 2 5 3 2 2" xfId="0"/>
    <cellStyle name="표준 7 2 2 2 5 3 2 3" xfId="0"/>
    <cellStyle name="표준 7 2 2 2 5 3 3" xfId="0"/>
    <cellStyle name="표준 7 2 2 2 5 3 3 2" xfId="0"/>
    <cellStyle name="표준 7 2 2 2 5 3 4" xfId="0"/>
    <cellStyle name="표준 7 2 2 2 5 3 5" xfId="0"/>
    <cellStyle name="표준 7 2 2 2 5 4" xfId="0"/>
    <cellStyle name="표준 7 2 2 2 5 4 2" xfId="0"/>
    <cellStyle name="표준 7 2 2 2 5 4 3" xfId="0"/>
    <cellStyle name="표준 7 2 2 2 5 5" xfId="0"/>
    <cellStyle name="표준 7 2 2 2 5 5 2" xfId="0"/>
    <cellStyle name="표준 7 2 2 2 5 6" xfId="0"/>
    <cellStyle name="표준 7 2 2 2 5 7" xfId="0"/>
    <cellStyle name="표준 7 2 2 2 6" xfId="0"/>
    <cellStyle name="표준 7 2 2 2 6 2" xfId="0"/>
    <cellStyle name="표준 7 2 2 2 6 2 2" xfId="0"/>
    <cellStyle name="표준 7 2 2 2 6 2 2 2" xfId="0"/>
    <cellStyle name="표준 7 2 2 2 6 2 2 3" xfId="0"/>
    <cellStyle name="표준 7 2 2 2 6 2 3" xfId="0"/>
    <cellStyle name="표준 7 2 2 2 6 2 3 2" xfId="0"/>
    <cellStyle name="표준 7 2 2 2 6 2 4" xfId="0"/>
    <cellStyle name="표준 7 2 2 2 6 2 5" xfId="0"/>
    <cellStyle name="표준 7 2 2 2 6 3" xfId="0"/>
    <cellStyle name="표준 7 2 2 2 6 3 2" xfId="0"/>
    <cellStyle name="표준 7 2 2 2 6 3 3" xfId="0"/>
    <cellStyle name="표준 7 2 2 2 6 4" xfId="0"/>
    <cellStyle name="표준 7 2 2 2 6 4 2" xfId="0"/>
    <cellStyle name="표준 7 2 2 2 6 5" xfId="0"/>
    <cellStyle name="표준 7 2 2 2 6 6" xfId="0"/>
    <cellStyle name="표준 7 2 2 2 7" xfId="0"/>
    <cellStyle name="표준 7 2 2 2 7 2" xfId="0"/>
    <cellStyle name="표준 7 2 2 2 7 2 2" xfId="0"/>
    <cellStyle name="표준 7 2 2 2 7 2 3" xfId="0"/>
    <cellStyle name="표준 7 2 2 2 7 3" xfId="0"/>
    <cellStyle name="표준 7 2 2 2 7 3 2" xfId="0"/>
    <cellStyle name="표준 7 2 2 2 7 4" xfId="0"/>
    <cellStyle name="표준 7 2 2 2 7 5" xfId="0"/>
    <cellStyle name="표준 7 2 2 2 8" xfId="0"/>
    <cellStyle name="표준 7 2 2 2 8 2" xfId="0"/>
    <cellStyle name="표준 7 2 2 2 8 3" xfId="0"/>
    <cellStyle name="표준 7 2 2 2 8 4" xfId="0"/>
    <cellStyle name="표준 7 2 2 2 9" xfId="0"/>
    <cellStyle name="표준 7 2 2 2 9 2" xfId="0"/>
    <cellStyle name="표준 7 2 2 2 9 3" xfId="0"/>
    <cellStyle name="표준 7 2 2 3" xfId="0"/>
    <cellStyle name="표준 7 2 2 3 10" xfId="0"/>
    <cellStyle name="표준 7 2 2 3 2" xfId="0"/>
    <cellStyle name="표준 7 2 2 3 2 2" xfId="0"/>
    <cellStyle name="표준 7 2 2 3 2 2 2" xfId="0"/>
    <cellStyle name="표준 7 2 2 3 2 2 2 2" xfId="0"/>
    <cellStyle name="표준 7 2 2 3 2 2 2 2 2" xfId="0"/>
    <cellStyle name="표준 7 2 2 3 2 2 2 2 2 2" xfId="0"/>
    <cellStyle name="표준 7 2 2 3 2 2 2 2 2 3" xfId="0"/>
    <cellStyle name="표준 7 2 2 3 2 2 2 2 3" xfId="0"/>
    <cellStyle name="표준 7 2 2 3 2 2 2 2 3 2" xfId="0"/>
    <cellStyle name="표준 7 2 2 3 2 2 2 2 4" xfId="0"/>
    <cellStyle name="표준 7 2 2 3 2 2 2 2 5" xfId="0"/>
    <cellStyle name="표준 7 2 2 3 2 2 2 3" xfId="0"/>
    <cellStyle name="표준 7 2 2 3 2 2 2 3 2" xfId="0"/>
    <cellStyle name="표준 7 2 2 3 2 2 2 3 3" xfId="0"/>
    <cellStyle name="표준 7 2 2 3 2 2 2 4" xfId="0"/>
    <cellStyle name="표준 7 2 2 3 2 2 2 4 2" xfId="0"/>
    <cellStyle name="표준 7 2 2 3 2 2 2 5" xfId="0"/>
    <cellStyle name="표준 7 2 2 3 2 2 2 6" xfId="0"/>
    <cellStyle name="표준 7 2 2 3 2 2 3" xfId="0"/>
    <cellStyle name="표준 7 2 2 3 2 2 3 2" xfId="0"/>
    <cellStyle name="표준 7 2 2 3 2 2 3 2 2" xfId="0"/>
    <cellStyle name="표준 7 2 2 3 2 2 3 2 3" xfId="0"/>
    <cellStyle name="표준 7 2 2 3 2 2 3 3" xfId="0"/>
    <cellStyle name="표준 7 2 2 3 2 2 3 3 2" xfId="0"/>
    <cellStyle name="표준 7 2 2 3 2 2 3 4" xfId="0"/>
    <cellStyle name="표준 7 2 2 3 2 2 3 5" xfId="0"/>
    <cellStyle name="표준 7 2 2 3 2 2 4" xfId="0"/>
    <cellStyle name="표준 7 2 2 3 2 2 4 2" xfId="0"/>
    <cellStyle name="표준 7 2 2 3 2 2 4 3" xfId="0"/>
    <cellStyle name="표준 7 2 2 3 2 2 5" xfId="0"/>
    <cellStyle name="표준 7 2 2 3 2 2 5 2" xfId="0"/>
    <cellStyle name="표준 7 2 2 3 2 2 6" xfId="0"/>
    <cellStyle name="표준 7 2 2 3 2 2 7" xfId="0"/>
    <cellStyle name="표준 7 2 2 3 2 3" xfId="0"/>
    <cellStyle name="표준 7 2 2 3 2 3 2" xfId="0"/>
    <cellStyle name="표준 7 2 2 3 2 3 2 2" xfId="0"/>
    <cellStyle name="표준 7 2 2 3 2 3 2 2 2" xfId="0"/>
    <cellStyle name="표준 7 2 2 3 2 3 2 2 3" xfId="0"/>
    <cellStyle name="표준 7 2 2 3 2 3 2 3" xfId="0"/>
    <cellStyle name="표준 7 2 2 3 2 3 2 3 2" xfId="0"/>
    <cellStyle name="표준 7 2 2 3 2 3 2 4" xfId="0"/>
    <cellStyle name="표준 7 2 2 3 2 3 2 5" xfId="0"/>
    <cellStyle name="표준 7 2 2 3 2 3 3" xfId="0"/>
    <cellStyle name="표준 7 2 2 3 2 3 3 2" xfId="0"/>
    <cellStyle name="표준 7 2 2 3 2 3 3 3" xfId="0"/>
    <cellStyle name="표준 7 2 2 3 2 3 4" xfId="0"/>
    <cellStyle name="표준 7 2 2 3 2 3 4 2" xfId="0"/>
    <cellStyle name="표준 7 2 2 3 2 3 5" xfId="0"/>
    <cellStyle name="표준 7 2 2 3 2 3 6" xfId="0"/>
    <cellStyle name="표준 7 2 2 3 2 4" xfId="0"/>
    <cellStyle name="표준 7 2 2 3 2 4 2" xfId="0"/>
    <cellStyle name="표준 7 2 2 3 2 4 2 2" xfId="0"/>
    <cellStyle name="표준 7 2 2 3 2 4 2 3" xfId="0"/>
    <cellStyle name="표준 7 2 2 3 2 4 3" xfId="0"/>
    <cellStyle name="표준 7 2 2 3 2 4 3 2" xfId="0"/>
    <cellStyle name="표준 7 2 2 3 2 4 4" xfId="0"/>
    <cellStyle name="표준 7 2 2 3 2 4 5" xfId="0"/>
    <cellStyle name="표준 7 2 2 3 2 5" xfId="0"/>
    <cellStyle name="표준 7 2 2 3 2 5 2" xfId="0"/>
    <cellStyle name="표준 7 2 2 3 2 5 3" xfId="0"/>
    <cellStyle name="표준 7 2 2 3 2 5 4" xfId="0"/>
    <cellStyle name="표준 7 2 2 3 2 6" xfId="0"/>
    <cellStyle name="표준 7 2 2 3 2 6 2" xfId="0"/>
    <cellStyle name="표준 7 2 2 3 2 6 3" xfId="0"/>
    <cellStyle name="표준 7 2 2 3 2 7" xfId="0"/>
    <cellStyle name="표준 7 2 2 3 2 8" xfId="0"/>
    <cellStyle name="표준 7 2 2 3 2 9" xfId="0"/>
    <cellStyle name="표준 7 2 2 3 3" xfId="0"/>
    <cellStyle name="표준 7 2 2 3 3 2" xfId="0"/>
    <cellStyle name="표준 7 2 2 3 3 2 2" xfId="0"/>
    <cellStyle name="표준 7 2 2 3 3 2 2 2" xfId="0"/>
    <cellStyle name="표준 7 2 2 3 3 2 2 2 2" xfId="0"/>
    <cellStyle name="표준 7 2 2 3 3 2 2 2 3" xfId="0"/>
    <cellStyle name="표준 7 2 2 3 3 2 2 3" xfId="0"/>
    <cellStyle name="표준 7 2 2 3 3 2 2 3 2" xfId="0"/>
    <cellStyle name="표준 7 2 2 3 3 2 2 4" xfId="0"/>
    <cellStyle name="표준 7 2 2 3 3 2 2 5" xfId="0"/>
    <cellStyle name="표준 7 2 2 3 3 2 3" xfId="0"/>
    <cellStyle name="표준 7 2 2 3 3 2 3 2" xfId="0"/>
    <cellStyle name="표준 7 2 2 3 3 2 3 3" xfId="0"/>
    <cellStyle name="표준 7 2 2 3 3 2 4" xfId="0"/>
    <cellStyle name="표준 7 2 2 3 3 2 4 2" xfId="0"/>
    <cellStyle name="표준 7 2 2 3 3 2 5" xfId="0"/>
    <cellStyle name="표준 7 2 2 3 3 2 6" xfId="0"/>
    <cellStyle name="표준 7 2 2 3 3 3" xfId="0"/>
    <cellStyle name="표준 7 2 2 3 3 3 2" xfId="0"/>
    <cellStyle name="표준 7 2 2 3 3 3 2 2" xfId="0"/>
    <cellStyle name="표준 7 2 2 3 3 3 2 3" xfId="0"/>
    <cellStyle name="표준 7 2 2 3 3 3 3" xfId="0"/>
    <cellStyle name="표준 7 2 2 3 3 3 3 2" xfId="0"/>
    <cellStyle name="표준 7 2 2 3 3 3 4" xfId="0"/>
    <cellStyle name="표준 7 2 2 3 3 3 5" xfId="0"/>
    <cellStyle name="표준 7 2 2 3 3 4" xfId="0"/>
    <cellStyle name="표준 7 2 2 3 3 4 2" xfId="0"/>
    <cellStyle name="표준 7 2 2 3 3 4 3" xfId="0"/>
    <cellStyle name="표준 7 2 2 3 3 5" xfId="0"/>
    <cellStyle name="표준 7 2 2 3 3 5 2" xfId="0"/>
    <cellStyle name="표준 7 2 2 3 3 6" xfId="0"/>
    <cellStyle name="표준 7 2 2 3 3 7" xfId="0"/>
    <cellStyle name="표준 7 2 2 3 4" xfId="0"/>
    <cellStyle name="표준 7 2 2 3 4 2" xfId="0"/>
    <cellStyle name="표준 7 2 2 3 4 2 2" xfId="0"/>
    <cellStyle name="표준 7 2 2 3 4 2 2 2" xfId="0"/>
    <cellStyle name="표준 7 2 2 3 4 2 2 3" xfId="0"/>
    <cellStyle name="표준 7 2 2 3 4 2 3" xfId="0"/>
    <cellStyle name="표준 7 2 2 3 4 2 3 2" xfId="0"/>
    <cellStyle name="표준 7 2 2 3 4 2 4" xfId="0"/>
    <cellStyle name="표준 7 2 2 3 4 2 5" xfId="0"/>
    <cellStyle name="표준 7 2 2 3 4 3" xfId="0"/>
    <cellStyle name="표준 7 2 2 3 4 3 2" xfId="0"/>
    <cellStyle name="표준 7 2 2 3 4 3 3" xfId="0"/>
    <cellStyle name="표준 7 2 2 3 4 4" xfId="0"/>
    <cellStyle name="표준 7 2 2 3 4 4 2" xfId="0"/>
    <cellStyle name="표준 7 2 2 3 4 5" xfId="0"/>
    <cellStyle name="표준 7 2 2 3 4 6" xfId="0"/>
    <cellStyle name="표준 7 2 2 3 5" xfId="0"/>
    <cellStyle name="표준 7 2 2 3 5 2" xfId="0"/>
    <cellStyle name="표준 7 2 2 3 5 2 2" xfId="0"/>
    <cellStyle name="표준 7 2 2 3 5 2 3" xfId="0"/>
    <cellStyle name="표준 7 2 2 3 5 3" xfId="0"/>
    <cellStyle name="표준 7 2 2 3 5 3 2" xfId="0"/>
    <cellStyle name="표준 7 2 2 3 5 4" xfId="0"/>
    <cellStyle name="표준 7 2 2 3 5 5" xfId="0"/>
    <cellStyle name="표준 7 2 2 3 6" xfId="0"/>
    <cellStyle name="표준 7 2 2 3 6 2" xfId="0"/>
    <cellStyle name="표준 7 2 2 3 6 3" xfId="0"/>
    <cellStyle name="표준 7 2 2 3 6 4" xfId="0"/>
    <cellStyle name="표준 7 2 2 3 7" xfId="0"/>
    <cellStyle name="표준 7 2 2 3 7 2" xfId="0"/>
    <cellStyle name="표준 7 2 2 3 7 3" xfId="0"/>
    <cellStyle name="표준 7 2 2 3 8" xfId="0"/>
    <cellStyle name="표준 7 2 2 3 9" xfId="0"/>
    <cellStyle name="표준 7 2 2 4" xfId="0"/>
    <cellStyle name="표준 7 2 2 4 2" xfId="0"/>
    <cellStyle name="표준 7 2 2 4 2 2" xfId="0"/>
    <cellStyle name="표준 7 2 2 4 2 2 2" xfId="0"/>
    <cellStyle name="표준 7 2 2 4 2 2 2 2" xfId="0"/>
    <cellStyle name="표준 7 2 2 4 2 2 2 2 2" xfId="0"/>
    <cellStyle name="표준 7 2 2 4 2 2 2 2 3" xfId="0"/>
    <cellStyle name="표준 7 2 2 4 2 2 2 3" xfId="0"/>
    <cellStyle name="표준 7 2 2 4 2 2 2 3 2" xfId="0"/>
    <cellStyle name="표준 7 2 2 4 2 2 2 4" xfId="0"/>
    <cellStyle name="표준 7 2 2 4 2 2 2 5" xfId="0"/>
    <cellStyle name="표준 7 2 2 4 2 2 3" xfId="0"/>
    <cellStyle name="표준 7 2 2 4 2 2 3 2" xfId="0"/>
    <cellStyle name="표준 7 2 2 4 2 2 3 3" xfId="0"/>
    <cellStyle name="표준 7 2 2 4 2 2 4" xfId="0"/>
    <cellStyle name="표준 7 2 2 4 2 2 4 2" xfId="0"/>
    <cellStyle name="표준 7 2 2 4 2 2 5" xfId="0"/>
    <cellStyle name="표준 7 2 2 4 2 2 6" xfId="0"/>
    <cellStyle name="표준 7 2 2 4 2 3" xfId="0"/>
    <cellStyle name="표준 7 2 2 4 2 3 2" xfId="0"/>
    <cellStyle name="표준 7 2 2 4 2 3 2 2" xfId="0"/>
    <cellStyle name="표준 7 2 2 4 2 3 2 3" xfId="0"/>
    <cellStyle name="표준 7 2 2 4 2 3 3" xfId="0"/>
    <cellStyle name="표준 7 2 2 4 2 3 3 2" xfId="0"/>
    <cellStyle name="표준 7 2 2 4 2 3 4" xfId="0"/>
    <cellStyle name="표준 7 2 2 4 2 3 5" xfId="0"/>
    <cellStyle name="표준 7 2 2 4 2 4" xfId="0"/>
    <cellStyle name="표준 7 2 2 4 2 4 2" xfId="0"/>
    <cellStyle name="표준 7 2 2 4 2 4 3" xfId="0"/>
    <cellStyle name="표준 7 2 2 4 2 5" xfId="0"/>
    <cellStyle name="표준 7 2 2 4 2 5 2" xfId="0"/>
    <cellStyle name="표준 7 2 2 4 2 6" xfId="0"/>
    <cellStyle name="표준 7 2 2 4 2 7" xfId="0"/>
    <cellStyle name="표준 7 2 2 4 3" xfId="0"/>
    <cellStyle name="표준 7 2 2 4 3 2" xfId="0"/>
    <cellStyle name="표준 7 2 2 4 3 2 2" xfId="0"/>
    <cellStyle name="표준 7 2 2 4 3 2 2 2" xfId="0"/>
    <cellStyle name="표준 7 2 2 4 3 2 2 3" xfId="0"/>
    <cellStyle name="표준 7 2 2 4 3 2 3" xfId="0"/>
    <cellStyle name="표준 7 2 2 4 3 2 3 2" xfId="0"/>
    <cellStyle name="표준 7 2 2 4 3 2 4" xfId="0"/>
    <cellStyle name="표준 7 2 2 4 3 2 5" xfId="0"/>
    <cellStyle name="표준 7 2 2 4 3 3" xfId="0"/>
    <cellStyle name="표준 7 2 2 4 3 3 2" xfId="0"/>
    <cellStyle name="표준 7 2 2 4 3 3 3" xfId="0"/>
    <cellStyle name="표준 7 2 2 4 3 4" xfId="0"/>
    <cellStyle name="표준 7 2 2 4 3 4 2" xfId="0"/>
    <cellStyle name="표준 7 2 2 4 3 5" xfId="0"/>
    <cellStyle name="표준 7 2 2 4 3 6" xfId="0"/>
    <cellStyle name="표준 7 2 2 4 4" xfId="0"/>
    <cellStyle name="표준 7 2 2 4 4 2" xfId="0"/>
    <cellStyle name="표준 7 2 2 4 4 2 2" xfId="0"/>
    <cellStyle name="표준 7 2 2 4 4 2 3" xfId="0"/>
    <cellStyle name="표준 7 2 2 4 4 3" xfId="0"/>
    <cellStyle name="표준 7 2 2 4 4 3 2" xfId="0"/>
    <cellStyle name="표준 7 2 2 4 4 4" xfId="0"/>
    <cellStyle name="표준 7 2 2 4 4 5" xfId="0"/>
    <cellStyle name="표준 7 2 2 4 5" xfId="0"/>
    <cellStyle name="표준 7 2 2 4 5 2" xfId="0"/>
    <cellStyle name="표준 7 2 2 4 5 3" xfId="0"/>
    <cellStyle name="표준 7 2 2 4 5 4" xfId="0"/>
    <cellStyle name="표준 7 2 2 4 6" xfId="0"/>
    <cellStyle name="표준 7 2 2 4 6 2" xfId="0"/>
    <cellStyle name="표준 7 2 2 4 6 3" xfId="0"/>
    <cellStyle name="표준 7 2 2 4 7" xfId="0"/>
    <cellStyle name="표준 7 2 2 4 8" xfId="0"/>
    <cellStyle name="표준 7 2 2 4 9" xfId="0"/>
    <cellStyle name="표준 7 2 2 5" xfId="0"/>
    <cellStyle name="표준 7 2 2 5 2" xfId="0"/>
    <cellStyle name="표준 7 2 2 5 2 2" xfId="0"/>
    <cellStyle name="표준 7 2 2 5 2 2 2" xfId="0"/>
    <cellStyle name="표준 7 2 2 5 2 2 2 2" xfId="0"/>
    <cellStyle name="표준 7 2 2 5 2 2 2 3" xfId="0"/>
    <cellStyle name="표준 7 2 2 5 2 2 3" xfId="0"/>
    <cellStyle name="표준 7 2 2 5 2 2 3 2" xfId="0"/>
    <cellStyle name="표준 7 2 2 5 2 2 4" xfId="0"/>
    <cellStyle name="표준 7 2 2 5 2 2 5" xfId="0"/>
    <cellStyle name="표준 7 2 2 5 2 3" xfId="0"/>
    <cellStyle name="표준 7 2 2 5 2 3 2" xfId="0"/>
    <cellStyle name="표준 7 2 2 5 2 3 3" xfId="0"/>
    <cellStyle name="표준 7 2 2 5 2 4" xfId="0"/>
    <cellStyle name="표준 7 2 2 5 2 4 2" xfId="0"/>
    <cellStyle name="표준 7 2 2 5 2 5" xfId="0"/>
    <cellStyle name="표준 7 2 2 5 2 6" xfId="0"/>
    <cellStyle name="표준 7 2 2 5 3" xfId="0"/>
    <cellStyle name="표준 7 2 2 5 3 2" xfId="0"/>
    <cellStyle name="표준 7 2 2 5 3 2 2" xfId="0"/>
    <cellStyle name="표준 7 2 2 5 3 2 3" xfId="0"/>
    <cellStyle name="표준 7 2 2 5 3 3" xfId="0"/>
    <cellStyle name="표준 7 2 2 5 3 3 2" xfId="0"/>
    <cellStyle name="표준 7 2 2 5 3 4" xfId="0"/>
    <cellStyle name="표준 7 2 2 5 3 5" xfId="0"/>
    <cellStyle name="표준 7 2 2 5 4" xfId="0"/>
    <cellStyle name="표준 7 2 2 5 4 2" xfId="0"/>
    <cellStyle name="표준 7 2 2 5 4 3" xfId="0"/>
    <cellStyle name="표준 7 2 2 5 4 4" xfId="0"/>
    <cellStyle name="표준 7 2 2 5 5" xfId="0"/>
    <cellStyle name="표준 7 2 2 5 5 2" xfId="0"/>
    <cellStyle name="표준 7 2 2 5 5 3" xfId="0"/>
    <cellStyle name="표준 7 2 2 5 6" xfId="0"/>
    <cellStyle name="표준 7 2 2 5 7" xfId="0"/>
    <cellStyle name="표준 7 2 2 5 8" xfId="0"/>
    <cellStyle name="표준 7 2 2 6" xfId="0"/>
    <cellStyle name="표준 7 2 2 6 2" xfId="0"/>
    <cellStyle name="표준 7 2 2 6 2 2" xfId="0"/>
    <cellStyle name="표준 7 2 2 6 2 2 2" xfId="0"/>
    <cellStyle name="표준 7 2 2 6 2 2 2 2" xfId="0"/>
    <cellStyle name="표준 7 2 2 6 2 2 2 3" xfId="0"/>
    <cellStyle name="표준 7 2 2 6 2 2 3" xfId="0"/>
    <cellStyle name="표준 7 2 2 6 2 2 3 2" xfId="0"/>
    <cellStyle name="표준 7 2 2 6 2 2 4" xfId="0"/>
    <cellStyle name="표준 7 2 2 6 2 2 5" xfId="0"/>
    <cellStyle name="표준 7 2 2 6 2 3" xfId="0"/>
    <cellStyle name="표준 7 2 2 6 2 3 2" xfId="0"/>
    <cellStyle name="표준 7 2 2 6 2 3 3" xfId="0"/>
    <cellStyle name="표준 7 2 2 6 2 4" xfId="0"/>
    <cellStyle name="표준 7 2 2 6 2 4 2" xfId="0"/>
    <cellStyle name="표준 7 2 2 6 2 5" xfId="0"/>
    <cellStyle name="표준 7 2 2 6 2 6" xfId="0"/>
    <cellStyle name="표준 7 2 2 6 3" xfId="0"/>
    <cellStyle name="표준 7 2 2 6 3 2" xfId="0"/>
    <cellStyle name="표준 7 2 2 6 3 2 2" xfId="0"/>
    <cellStyle name="표준 7 2 2 6 3 2 3" xfId="0"/>
    <cellStyle name="표준 7 2 2 6 3 3" xfId="0"/>
    <cellStyle name="표준 7 2 2 6 3 3 2" xfId="0"/>
    <cellStyle name="표준 7 2 2 6 3 4" xfId="0"/>
    <cellStyle name="표준 7 2 2 6 3 5" xfId="0"/>
    <cellStyle name="표준 7 2 2 6 4" xfId="0"/>
    <cellStyle name="표준 7 2 2 6 4 2" xfId="0"/>
    <cellStyle name="표준 7 2 2 6 4 3" xfId="0"/>
    <cellStyle name="표준 7 2 2 6 5" xfId="0"/>
    <cellStyle name="표준 7 2 2 6 5 2" xfId="0"/>
    <cellStyle name="표준 7 2 2 6 6" xfId="0"/>
    <cellStyle name="표준 7 2 2 6 7" xfId="0"/>
    <cellStyle name="표준 7 2 2 7" xfId="0"/>
    <cellStyle name="표준 7 2 2 7 2" xfId="0"/>
    <cellStyle name="표준 7 2 2 7 2 2" xfId="0"/>
    <cellStyle name="표준 7 2 2 7 2 2 2" xfId="0"/>
    <cellStyle name="표준 7 2 2 7 2 2 3" xfId="0"/>
    <cellStyle name="표준 7 2 2 7 2 3" xfId="0"/>
    <cellStyle name="표준 7 2 2 7 2 3 2" xfId="0"/>
    <cellStyle name="표준 7 2 2 7 2 4" xfId="0"/>
    <cellStyle name="표준 7 2 2 7 2 5" xfId="0"/>
    <cellStyle name="표준 7 2 2 7 3" xfId="0"/>
    <cellStyle name="표준 7 2 2 7 3 2" xfId="0"/>
    <cellStyle name="표준 7 2 2 7 3 3" xfId="0"/>
    <cellStyle name="표준 7 2 2 7 4" xfId="0"/>
    <cellStyle name="표준 7 2 2 7 4 2" xfId="0"/>
    <cellStyle name="표준 7 2 2 7 5" xfId="0"/>
    <cellStyle name="표준 7 2 2 7 6" xfId="0"/>
    <cellStyle name="표준 7 2 2 8" xfId="0"/>
    <cellStyle name="표준 7 2 2 8 2" xfId="0"/>
    <cellStyle name="표준 7 2 2 8 2 2" xfId="0"/>
    <cellStyle name="표준 7 2 2 8 2 3" xfId="0"/>
    <cellStyle name="표준 7 2 2 8 3" xfId="0"/>
    <cellStyle name="표준 7 2 2 8 3 2" xfId="0"/>
    <cellStyle name="표준 7 2 2 8 4" xfId="0"/>
    <cellStyle name="표준 7 2 2 8 5" xfId="0"/>
    <cellStyle name="표준 7 2 2 9" xfId="0"/>
    <cellStyle name="표준 7 2 2 9 2" xfId="0"/>
    <cellStyle name="표준 7 2 2 9 3" xfId="0"/>
    <cellStyle name="표준 7 2 2 9 4" xfId="0"/>
    <cellStyle name="표준 7 2 3" xfId="0"/>
    <cellStyle name="표준 7 2 3 10" xfId="0"/>
    <cellStyle name="표준 7 2 3 11" xfId="0"/>
    <cellStyle name="표준 7 2 3 12" xfId="0"/>
    <cellStyle name="표준 7 2 3 13" xfId="0"/>
    <cellStyle name="표준 7 2 3 14" xfId="0"/>
    <cellStyle name="표준 7 2 3 2" xfId="0"/>
    <cellStyle name="표준 7 2 3 2 10" xfId="0"/>
    <cellStyle name="표준 7 2 3 2 2" xfId="0"/>
    <cellStyle name="표준 7 2 3 2 2 2" xfId="0"/>
    <cellStyle name="표준 7 2 3 2 2 2 2" xfId="0"/>
    <cellStyle name="표준 7 2 3 2 2 2 2 2" xfId="0"/>
    <cellStyle name="표준 7 2 3 2 2 2 2 2 2" xfId="0"/>
    <cellStyle name="표준 7 2 3 2 2 2 2 2 2 2" xfId="0"/>
    <cellStyle name="표준 7 2 3 2 2 2 2 2 2 3" xfId="0"/>
    <cellStyle name="표준 7 2 3 2 2 2 2 2 3" xfId="0"/>
    <cellStyle name="표준 7 2 3 2 2 2 2 2 3 2" xfId="0"/>
    <cellStyle name="표준 7 2 3 2 2 2 2 2 4" xfId="0"/>
    <cellStyle name="표준 7 2 3 2 2 2 2 2 5" xfId="0"/>
    <cellStyle name="표준 7 2 3 2 2 2 2 3" xfId="0"/>
    <cellStyle name="표준 7 2 3 2 2 2 2 3 2" xfId="0"/>
    <cellStyle name="표준 7 2 3 2 2 2 2 3 3" xfId="0"/>
    <cellStyle name="표준 7 2 3 2 2 2 2 4" xfId="0"/>
    <cellStyle name="표준 7 2 3 2 2 2 2 4 2" xfId="0"/>
    <cellStyle name="표준 7 2 3 2 2 2 2 5" xfId="0"/>
    <cellStyle name="표준 7 2 3 2 2 2 2 6" xfId="0"/>
    <cellStyle name="표준 7 2 3 2 2 2 3" xfId="0"/>
    <cellStyle name="표준 7 2 3 2 2 2 3 2" xfId="0"/>
    <cellStyle name="표준 7 2 3 2 2 2 3 2 2" xfId="0"/>
    <cellStyle name="표준 7 2 3 2 2 2 3 2 3" xfId="0"/>
    <cellStyle name="표준 7 2 3 2 2 2 3 3" xfId="0"/>
    <cellStyle name="표준 7 2 3 2 2 2 3 3 2" xfId="0"/>
    <cellStyle name="표준 7 2 3 2 2 2 3 4" xfId="0"/>
    <cellStyle name="표준 7 2 3 2 2 2 3 5" xfId="0"/>
    <cellStyle name="표준 7 2 3 2 2 2 4" xfId="0"/>
    <cellStyle name="표준 7 2 3 2 2 2 4 2" xfId="0"/>
    <cellStyle name="표준 7 2 3 2 2 2 4 3" xfId="0"/>
    <cellStyle name="표준 7 2 3 2 2 2 5" xfId="0"/>
    <cellStyle name="표준 7 2 3 2 2 2 5 2" xfId="0"/>
    <cellStyle name="표준 7 2 3 2 2 2 6" xfId="0"/>
    <cellStyle name="표준 7 2 3 2 2 2 7" xfId="0"/>
    <cellStyle name="표준 7 2 3 2 2 3" xfId="0"/>
    <cellStyle name="표준 7 2 3 2 2 3 2" xfId="0"/>
    <cellStyle name="표준 7 2 3 2 2 3 2 2" xfId="0"/>
    <cellStyle name="표준 7 2 3 2 2 3 2 2 2" xfId="0"/>
    <cellStyle name="표준 7 2 3 2 2 3 2 2 3" xfId="0"/>
    <cellStyle name="표준 7 2 3 2 2 3 2 3" xfId="0"/>
    <cellStyle name="표준 7 2 3 2 2 3 2 3 2" xfId="0"/>
    <cellStyle name="표준 7 2 3 2 2 3 2 4" xfId="0"/>
    <cellStyle name="표준 7 2 3 2 2 3 2 5" xfId="0"/>
    <cellStyle name="표준 7 2 3 2 2 3 3" xfId="0"/>
    <cellStyle name="표준 7 2 3 2 2 3 3 2" xfId="0"/>
    <cellStyle name="표준 7 2 3 2 2 3 3 3" xfId="0"/>
    <cellStyle name="표준 7 2 3 2 2 3 4" xfId="0"/>
    <cellStyle name="표준 7 2 3 2 2 3 4 2" xfId="0"/>
    <cellStyle name="표준 7 2 3 2 2 3 5" xfId="0"/>
    <cellStyle name="표준 7 2 3 2 2 3 6" xfId="0"/>
    <cellStyle name="표준 7 2 3 2 2 4" xfId="0"/>
    <cellStyle name="표준 7 2 3 2 2 4 2" xfId="0"/>
    <cellStyle name="표준 7 2 3 2 2 4 2 2" xfId="0"/>
    <cellStyle name="표준 7 2 3 2 2 4 2 3" xfId="0"/>
    <cellStyle name="표준 7 2 3 2 2 4 3" xfId="0"/>
    <cellStyle name="표준 7 2 3 2 2 4 3 2" xfId="0"/>
    <cellStyle name="표준 7 2 3 2 2 4 4" xfId="0"/>
    <cellStyle name="표준 7 2 3 2 2 4 5" xfId="0"/>
    <cellStyle name="표준 7 2 3 2 2 5" xfId="0"/>
    <cellStyle name="표준 7 2 3 2 2 5 2" xfId="0"/>
    <cellStyle name="표준 7 2 3 2 2 5 3" xfId="0"/>
    <cellStyle name="표준 7 2 3 2 2 5 4" xfId="0"/>
    <cellStyle name="표준 7 2 3 2 2 6" xfId="0"/>
    <cellStyle name="표준 7 2 3 2 2 6 2" xfId="0"/>
    <cellStyle name="표준 7 2 3 2 2 6 3" xfId="0"/>
    <cellStyle name="표준 7 2 3 2 2 7" xfId="0"/>
    <cellStyle name="표준 7 2 3 2 2 8" xfId="0"/>
    <cellStyle name="표준 7 2 3 2 2 9" xfId="0"/>
    <cellStyle name="표준 7 2 3 2 3" xfId="0"/>
    <cellStyle name="표준 7 2 3 2 3 2" xfId="0"/>
    <cellStyle name="표준 7 2 3 2 3 2 2" xfId="0"/>
    <cellStyle name="표준 7 2 3 2 3 2 2 2" xfId="0"/>
    <cellStyle name="표준 7 2 3 2 3 2 2 2 2" xfId="0"/>
    <cellStyle name="표준 7 2 3 2 3 2 2 2 3" xfId="0"/>
    <cellStyle name="표준 7 2 3 2 3 2 2 3" xfId="0"/>
    <cellStyle name="표준 7 2 3 2 3 2 2 3 2" xfId="0"/>
    <cellStyle name="표준 7 2 3 2 3 2 2 4" xfId="0"/>
    <cellStyle name="표준 7 2 3 2 3 2 2 5" xfId="0"/>
    <cellStyle name="표준 7 2 3 2 3 2 3" xfId="0"/>
    <cellStyle name="표준 7 2 3 2 3 2 3 2" xfId="0"/>
    <cellStyle name="표준 7 2 3 2 3 2 3 3" xfId="0"/>
    <cellStyle name="표준 7 2 3 2 3 2 4" xfId="0"/>
    <cellStyle name="표준 7 2 3 2 3 2 4 2" xfId="0"/>
    <cellStyle name="표준 7 2 3 2 3 2 5" xfId="0"/>
    <cellStyle name="표준 7 2 3 2 3 2 6" xfId="0"/>
    <cellStyle name="표준 7 2 3 2 3 3" xfId="0"/>
    <cellStyle name="표준 7 2 3 2 3 3 2" xfId="0"/>
    <cellStyle name="표준 7 2 3 2 3 3 2 2" xfId="0"/>
    <cellStyle name="표준 7 2 3 2 3 3 2 3" xfId="0"/>
    <cellStyle name="표준 7 2 3 2 3 3 3" xfId="0"/>
    <cellStyle name="표준 7 2 3 2 3 3 3 2" xfId="0"/>
    <cellStyle name="표준 7 2 3 2 3 3 4" xfId="0"/>
    <cellStyle name="표준 7 2 3 2 3 3 5" xfId="0"/>
    <cellStyle name="표준 7 2 3 2 3 4" xfId="0"/>
    <cellStyle name="표준 7 2 3 2 3 4 2" xfId="0"/>
    <cellStyle name="표준 7 2 3 2 3 4 3" xfId="0"/>
    <cellStyle name="표준 7 2 3 2 3 5" xfId="0"/>
    <cellStyle name="표준 7 2 3 2 3 5 2" xfId="0"/>
    <cellStyle name="표준 7 2 3 2 3 6" xfId="0"/>
    <cellStyle name="표준 7 2 3 2 3 7" xfId="0"/>
    <cellStyle name="표준 7 2 3 2 4" xfId="0"/>
    <cellStyle name="표준 7 2 3 2 4 2" xfId="0"/>
    <cellStyle name="표준 7 2 3 2 4 2 2" xfId="0"/>
    <cellStyle name="표준 7 2 3 2 4 2 2 2" xfId="0"/>
    <cellStyle name="표준 7 2 3 2 4 2 2 3" xfId="0"/>
    <cellStyle name="표준 7 2 3 2 4 2 3" xfId="0"/>
    <cellStyle name="표준 7 2 3 2 4 2 3 2" xfId="0"/>
    <cellStyle name="표준 7 2 3 2 4 2 4" xfId="0"/>
    <cellStyle name="표준 7 2 3 2 4 2 5" xfId="0"/>
    <cellStyle name="표준 7 2 3 2 4 3" xfId="0"/>
    <cellStyle name="표준 7 2 3 2 4 3 2" xfId="0"/>
    <cellStyle name="표준 7 2 3 2 4 3 3" xfId="0"/>
    <cellStyle name="표준 7 2 3 2 4 4" xfId="0"/>
    <cellStyle name="표준 7 2 3 2 4 4 2" xfId="0"/>
    <cellStyle name="표준 7 2 3 2 4 5" xfId="0"/>
    <cellStyle name="표준 7 2 3 2 4 6" xfId="0"/>
    <cellStyle name="표준 7 2 3 2 5" xfId="0"/>
    <cellStyle name="표준 7 2 3 2 5 2" xfId="0"/>
    <cellStyle name="표준 7 2 3 2 5 2 2" xfId="0"/>
    <cellStyle name="표준 7 2 3 2 5 2 3" xfId="0"/>
    <cellStyle name="표준 7 2 3 2 5 3" xfId="0"/>
    <cellStyle name="표준 7 2 3 2 5 3 2" xfId="0"/>
    <cellStyle name="표준 7 2 3 2 5 4" xfId="0"/>
    <cellStyle name="표준 7 2 3 2 5 5" xfId="0"/>
    <cellStyle name="표준 7 2 3 2 6" xfId="0"/>
    <cellStyle name="표준 7 2 3 2 6 2" xfId="0"/>
    <cellStyle name="표준 7 2 3 2 6 3" xfId="0"/>
    <cellStyle name="표준 7 2 3 2 6 4" xfId="0"/>
    <cellStyle name="표준 7 2 3 2 7" xfId="0"/>
    <cellStyle name="표준 7 2 3 2 7 2" xfId="0"/>
    <cellStyle name="표준 7 2 3 2 7 3" xfId="0"/>
    <cellStyle name="표준 7 2 3 2 8" xfId="0"/>
    <cellStyle name="표준 7 2 3 2 9" xfId="0"/>
    <cellStyle name="표준 7 2 3 3" xfId="0"/>
    <cellStyle name="표준 7 2 3 3 2" xfId="0"/>
    <cellStyle name="표준 7 2 3 3 2 2" xfId="0"/>
    <cellStyle name="표준 7 2 3 3 2 2 2" xfId="0"/>
    <cellStyle name="표준 7 2 3 3 2 2 2 2" xfId="0"/>
    <cellStyle name="표준 7 2 3 3 2 2 2 2 2" xfId="0"/>
    <cellStyle name="표준 7 2 3 3 2 2 2 2 3" xfId="0"/>
    <cellStyle name="표준 7 2 3 3 2 2 2 3" xfId="0"/>
    <cellStyle name="표준 7 2 3 3 2 2 2 3 2" xfId="0"/>
    <cellStyle name="표준 7 2 3 3 2 2 2 4" xfId="0"/>
    <cellStyle name="표준 7 2 3 3 2 2 2 5" xfId="0"/>
    <cellStyle name="표준 7 2 3 3 2 2 3" xfId="0"/>
    <cellStyle name="표준 7 2 3 3 2 2 3 2" xfId="0"/>
    <cellStyle name="표준 7 2 3 3 2 2 3 3" xfId="0"/>
    <cellStyle name="표준 7 2 3 3 2 2 4" xfId="0"/>
    <cellStyle name="표준 7 2 3 3 2 2 4 2" xfId="0"/>
    <cellStyle name="표준 7 2 3 3 2 2 5" xfId="0"/>
    <cellStyle name="표준 7 2 3 3 2 2 6" xfId="0"/>
    <cellStyle name="표준 7 2 3 3 2 3" xfId="0"/>
    <cellStyle name="표준 7 2 3 3 2 3 2" xfId="0"/>
    <cellStyle name="표준 7 2 3 3 2 3 2 2" xfId="0"/>
    <cellStyle name="표준 7 2 3 3 2 3 2 3" xfId="0"/>
    <cellStyle name="표준 7 2 3 3 2 3 3" xfId="0"/>
    <cellStyle name="표준 7 2 3 3 2 3 3 2" xfId="0"/>
    <cellStyle name="표준 7 2 3 3 2 3 4" xfId="0"/>
    <cellStyle name="표준 7 2 3 3 2 3 5" xfId="0"/>
    <cellStyle name="표준 7 2 3 3 2 4" xfId="0"/>
    <cellStyle name="표준 7 2 3 3 2 4 2" xfId="0"/>
    <cellStyle name="표준 7 2 3 3 2 4 3" xfId="0"/>
    <cellStyle name="표준 7 2 3 3 2 5" xfId="0"/>
    <cellStyle name="표준 7 2 3 3 2 5 2" xfId="0"/>
    <cellStyle name="표준 7 2 3 3 2 6" xfId="0"/>
    <cellStyle name="표준 7 2 3 3 2 7" xfId="0"/>
    <cellStyle name="표준 7 2 3 3 3" xfId="0"/>
    <cellStyle name="표준 7 2 3 3 3 2" xfId="0"/>
    <cellStyle name="표준 7 2 3 3 3 2 2" xfId="0"/>
    <cellStyle name="표준 7 2 3 3 3 2 2 2" xfId="0"/>
    <cellStyle name="표준 7 2 3 3 3 2 2 3" xfId="0"/>
    <cellStyle name="표준 7 2 3 3 3 2 3" xfId="0"/>
    <cellStyle name="표준 7 2 3 3 3 2 3 2" xfId="0"/>
    <cellStyle name="표준 7 2 3 3 3 2 4" xfId="0"/>
    <cellStyle name="표준 7 2 3 3 3 2 5" xfId="0"/>
    <cellStyle name="표준 7 2 3 3 3 3" xfId="0"/>
    <cellStyle name="표준 7 2 3 3 3 3 2" xfId="0"/>
    <cellStyle name="표준 7 2 3 3 3 3 3" xfId="0"/>
    <cellStyle name="표준 7 2 3 3 3 4" xfId="0"/>
    <cellStyle name="표준 7 2 3 3 3 4 2" xfId="0"/>
    <cellStyle name="표준 7 2 3 3 3 5" xfId="0"/>
    <cellStyle name="표준 7 2 3 3 3 6" xfId="0"/>
    <cellStyle name="표준 7 2 3 3 4" xfId="0"/>
    <cellStyle name="표준 7 2 3 3 4 2" xfId="0"/>
    <cellStyle name="표준 7 2 3 3 4 2 2" xfId="0"/>
    <cellStyle name="표준 7 2 3 3 4 2 3" xfId="0"/>
    <cellStyle name="표준 7 2 3 3 4 3" xfId="0"/>
    <cellStyle name="표준 7 2 3 3 4 3 2" xfId="0"/>
    <cellStyle name="표준 7 2 3 3 4 4" xfId="0"/>
    <cellStyle name="표준 7 2 3 3 4 5" xfId="0"/>
    <cellStyle name="표준 7 2 3 3 5" xfId="0"/>
    <cellStyle name="표준 7 2 3 3 5 2" xfId="0"/>
    <cellStyle name="표준 7 2 3 3 5 3" xfId="0"/>
    <cellStyle name="표준 7 2 3 3 5 4" xfId="0"/>
    <cellStyle name="표준 7 2 3 3 6" xfId="0"/>
    <cellStyle name="표준 7 2 3 3 6 2" xfId="0"/>
    <cellStyle name="표준 7 2 3 3 6 3" xfId="0"/>
    <cellStyle name="표준 7 2 3 3 7" xfId="0"/>
    <cellStyle name="표준 7 2 3 3 8" xfId="0"/>
    <cellStyle name="표준 7 2 3 3 9" xfId="0"/>
    <cellStyle name="표준 7 2 3 4" xfId="0"/>
    <cellStyle name="표준 7 2 3 4 2" xfId="0"/>
    <cellStyle name="표준 7 2 3 4 2 2" xfId="0"/>
    <cellStyle name="표준 7 2 3 4 2 2 2" xfId="0"/>
    <cellStyle name="표준 7 2 3 4 2 2 2 2" xfId="0"/>
    <cellStyle name="표준 7 2 3 4 2 2 2 3" xfId="0"/>
    <cellStyle name="표준 7 2 3 4 2 2 3" xfId="0"/>
    <cellStyle name="표준 7 2 3 4 2 2 3 2" xfId="0"/>
    <cellStyle name="표준 7 2 3 4 2 2 4" xfId="0"/>
    <cellStyle name="표준 7 2 3 4 2 2 5" xfId="0"/>
    <cellStyle name="표준 7 2 3 4 2 3" xfId="0"/>
    <cellStyle name="표준 7 2 3 4 2 3 2" xfId="0"/>
    <cellStyle name="표준 7 2 3 4 2 3 3" xfId="0"/>
    <cellStyle name="표준 7 2 3 4 2 4" xfId="0"/>
    <cellStyle name="표준 7 2 3 4 2 4 2" xfId="0"/>
    <cellStyle name="표준 7 2 3 4 2 5" xfId="0"/>
    <cellStyle name="표준 7 2 3 4 2 6" xfId="0"/>
    <cellStyle name="표준 7 2 3 4 3" xfId="0"/>
    <cellStyle name="표준 7 2 3 4 3 2" xfId="0"/>
    <cellStyle name="표준 7 2 3 4 3 2 2" xfId="0"/>
    <cellStyle name="표준 7 2 3 4 3 2 3" xfId="0"/>
    <cellStyle name="표준 7 2 3 4 3 3" xfId="0"/>
    <cellStyle name="표준 7 2 3 4 3 3 2" xfId="0"/>
    <cellStyle name="표준 7 2 3 4 3 4" xfId="0"/>
    <cellStyle name="표준 7 2 3 4 3 5" xfId="0"/>
    <cellStyle name="표준 7 2 3 4 4" xfId="0"/>
    <cellStyle name="표준 7 2 3 4 4 2" xfId="0"/>
    <cellStyle name="표준 7 2 3 4 4 3" xfId="0"/>
    <cellStyle name="표준 7 2 3 4 4 4" xfId="0"/>
    <cellStyle name="표준 7 2 3 4 5" xfId="0"/>
    <cellStyle name="표준 7 2 3 4 5 2" xfId="0"/>
    <cellStyle name="표준 7 2 3 4 5 3" xfId="0"/>
    <cellStyle name="표준 7 2 3 4 6" xfId="0"/>
    <cellStyle name="표준 7 2 3 4 7" xfId="0"/>
    <cellStyle name="표준 7 2 3 4 8" xfId="0"/>
    <cellStyle name="표준 7 2 3 5" xfId="0"/>
    <cellStyle name="표준 7 2 3 5 2" xfId="0"/>
    <cellStyle name="표준 7 2 3 5 2 2" xfId="0"/>
    <cellStyle name="표준 7 2 3 5 2 2 2" xfId="0"/>
    <cellStyle name="표준 7 2 3 5 2 2 2 2" xfId="0"/>
    <cellStyle name="표준 7 2 3 5 2 2 2 3" xfId="0"/>
    <cellStyle name="표준 7 2 3 5 2 2 3" xfId="0"/>
    <cellStyle name="표준 7 2 3 5 2 2 3 2" xfId="0"/>
    <cellStyle name="표준 7 2 3 5 2 2 4" xfId="0"/>
    <cellStyle name="표준 7 2 3 5 2 2 5" xfId="0"/>
    <cellStyle name="표준 7 2 3 5 2 3" xfId="0"/>
    <cellStyle name="표준 7 2 3 5 2 3 2" xfId="0"/>
    <cellStyle name="표준 7 2 3 5 2 3 3" xfId="0"/>
    <cellStyle name="표준 7 2 3 5 2 4" xfId="0"/>
    <cellStyle name="표준 7 2 3 5 2 4 2" xfId="0"/>
    <cellStyle name="표준 7 2 3 5 2 5" xfId="0"/>
    <cellStyle name="표준 7 2 3 5 2 6" xfId="0"/>
    <cellStyle name="표준 7 2 3 5 3" xfId="0"/>
    <cellStyle name="표준 7 2 3 5 3 2" xfId="0"/>
    <cellStyle name="표준 7 2 3 5 3 2 2" xfId="0"/>
    <cellStyle name="표준 7 2 3 5 3 2 3" xfId="0"/>
    <cellStyle name="표준 7 2 3 5 3 3" xfId="0"/>
    <cellStyle name="표준 7 2 3 5 3 3 2" xfId="0"/>
    <cellStyle name="표준 7 2 3 5 3 4" xfId="0"/>
    <cellStyle name="표준 7 2 3 5 3 5" xfId="0"/>
    <cellStyle name="표준 7 2 3 5 4" xfId="0"/>
    <cellStyle name="표준 7 2 3 5 4 2" xfId="0"/>
    <cellStyle name="표준 7 2 3 5 4 3" xfId="0"/>
    <cellStyle name="표준 7 2 3 5 5" xfId="0"/>
    <cellStyle name="표준 7 2 3 5 5 2" xfId="0"/>
    <cellStyle name="표준 7 2 3 5 6" xfId="0"/>
    <cellStyle name="표준 7 2 3 5 7" xfId="0"/>
    <cellStyle name="표준 7 2 3 6" xfId="0"/>
    <cellStyle name="표준 7 2 3 6 2" xfId="0"/>
    <cellStyle name="표준 7 2 3 6 2 2" xfId="0"/>
    <cellStyle name="표준 7 2 3 6 2 2 2" xfId="0"/>
    <cellStyle name="표준 7 2 3 6 2 2 3" xfId="0"/>
    <cellStyle name="표준 7 2 3 6 2 3" xfId="0"/>
    <cellStyle name="표준 7 2 3 6 2 3 2" xfId="0"/>
    <cellStyle name="표준 7 2 3 6 2 4" xfId="0"/>
    <cellStyle name="표준 7 2 3 6 2 5" xfId="0"/>
    <cellStyle name="표준 7 2 3 6 3" xfId="0"/>
    <cellStyle name="표준 7 2 3 6 3 2" xfId="0"/>
    <cellStyle name="표준 7 2 3 6 3 3" xfId="0"/>
    <cellStyle name="표준 7 2 3 6 4" xfId="0"/>
    <cellStyle name="표준 7 2 3 6 4 2" xfId="0"/>
    <cellStyle name="표준 7 2 3 6 5" xfId="0"/>
    <cellStyle name="표준 7 2 3 6 6" xfId="0"/>
    <cellStyle name="표준 7 2 3 7" xfId="0"/>
    <cellStyle name="표준 7 2 3 7 2" xfId="0"/>
    <cellStyle name="표준 7 2 3 7 2 2" xfId="0"/>
    <cellStyle name="표준 7 2 3 7 2 3" xfId="0"/>
    <cellStyle name="표준 7 2 3 7 3" xfId="0"/>
    <cellStyle name="표준 7 2 3 7 3 2" xfId="0"/>
    <cellStyle name="표준 7 2 3 7 4" xfId="0"/>
    <cellStyle name="표준 7 2 3 7 5" xfId="0"/>
    <cellStyle name="표준 7 2 3 8" xfId="0"/>
    <cellStyle name="표준 7 2 3 8 2" xfId="0"/>
    <cellStyle name="표준 7 2 3 8 3" xfId="0"/>
    <cellStyle name="표준 7 2 3 8 4" xfId="0"/>
    <cellStyle name="표준 7 2 3 9" xfId="0"/>
    <cellStyle name="표준 7 2 3 9 2" xfId="0"/>
    <cellStyle name="표준 7 2 3 9 3" xfId="0"/>
    <cellStyle name="표준 7 2 4" xfId="0"/>
    <cellStyle name="표준 7 2 4 10" xfId="0"/>
    <cellStyle name="표준 7 2 4 11" xfId="0"/>
    <cellStyle name="표준 7 2 4 2" xfId="0"/>
    <cellStyle name="표준 7 2 4 2 2" xfId="0"/>
    <cellStyle name="표준 7 2 4 2 2 2" xfId="0"/>
    <cellStyle name="표준 7 2 4 2 2 2 2" xfId="0"/>
    <cellStyle name="표준 7 2 4 2 2 2 2 2" xfId="0"/>
    <cellStyle name="표준 7 2 4 2 2 2 2 2 2" xfId="0"/>
    <cellStyle name="표준 7 2 4 2 2 2 2 2 3" xfId="0"/>
    <cellStyle name="표준 7 2 4 2 2 2 2 3" xfId="0"/>
    <cellStyle name="표준 7 2 4 2 2 2 2 3 2" xfId="0"/>
    <cellStyle name="표준 7 2 4 2 2 2 2 4" xfId="0"/>
    <cellStyle name="표준 7 2 4 2 2 2 2 5" xfId="0"/>
    <cellStyle name="표준 7 2 4 2 2 2 3" xfId="0"/>
    <cellStyle name="표준 7 2 4 2 2 2 3 2" xfId="0"/>
    <cellStyle name="표준 7 2 4 2 2 2 3 3" xfId="0"/>
    <cellStyle name="표준 7 2 4 2 2 2 4" xfId="0"/>
    <cellStyle name="표준 7 2 4 2 2 2 4 2" xfId="0"/>
    <cellStyle name="표준 7 2 4 2 2 2 5" xfId="0"/>
    <cellStyle name="표준 7 2 4 2 2 2 6" xfId="0"/>
    <cellStyle name="표준 7 2 4 2 2 3" xfId="0"/>
    <cellStyle name="표준 7 2 4 2 2 3 2" xfId="0"/>
    <cellStyle name="표준 7 2 4 2 2 3 2 2" xfId="0"/>
    <cellStyle name="표준 7 2 4 2 2 3 2 3" xfId="0"/>
    <cellStyle name="표준 7 2 4 2 2 3 3" xfId="0"/>
    <cellStyle name="표준 7 2 4 2 2 3 3 2" xfId="0"/>
    <cellStyle name="표준 7 2 4 2 2 3 4" xfId="0"/>
    <cellStyle name="표준 7 2 4 2 2 3 5" xfId="0"/>
    <cellStyle name="표준 7 2 4 2 2 4" xfId="0"/>
    <cellStyle name="표준 7 2 4 2 2 4 2" xfId="0"/>
    <cellStyle name="표준 7 2 4 2 2 4 3" xfId="0"/>
    <cellStyle name="표준 7 2 4 2 2 5" xfId="0"/>
    <cellStyle name="표준 7 2 4 2 2 5 2" xfId="0"/>
    <cellStyle name="표준 7 2 4 2 2 6" xfId="0"/>
    <cellStyle name="표준 7 2 4 2 2 7" xfId="0"/>
    <cellStyle name="표준 7 2 4 2 3" xfId="0"/>
    <cellStyle name="표준 7 2 4 2 3 2" xfId="0"/>
    <cellStyle name="표준 7 2 4 2 3 2 2" xfId="0"/>
    <cellStyle name="표준 7 2 4 2 3 2 2 2" xfId="0"/>
    <cellStyle name="표준 7 2 4 2 3 2 2 3" xfId="0"/>
    <cellStyle name="표준 7 2 4 2 3 2 3" xfId="0"/>
    <cellStyle name="표준 7 2 4 2 3 2 3 2" xfId="0"/>
    <cellStyle name="표준 7 2 4 2 3 2 4" xfId="0"/>
    <cellStyle name="표준 7 2 4 2 3 2 5" xfId="0"/>
    <cellStyle name="표준 7 2 4 2 3 3" xfId="0"/>
    <cellStyle name="표준 7 2 4 2 3 3 2" xfId="0"/>
    <cellStyle name="표준 7 2 4 2 3 3 3" xfId="0"/>
    <cellStyle name="표준 7 2 4 2 3 4" xfId="0"/>
    <cellStyle name="표준 7 2 4 2 3 4 2" xfId="0"/>
    <cellStyle name="표준 7 2 4 2 3 5" xfId="0"/>
    <cellStyle name="표준 7 2 4 2 3 6" xfId="0"/>
    <cellStyle name="표준 7 2 4 2 4" xfId="0"/>
    <cellStyle name="표준 7 2 4 2 4 2" xfId="0"/>
    <cellStyle name="표준 7 2 4 2 4 2 2" xfId="0"/>
    <cellStyle name="표준 7 2 4 2 4 2 3" xfId="0"/>
    <cellStyle name="표준 7 2 4 2 4 3" xfId="0"/>
    <cellStyle name="표준 7 2 4 2 4 3 2" xfId="0"/>
    <cellStyle name="표준 7 2 4 2 4 4" xfId="0"/>
    <cellStyle name="표준 7 2 4 2 4 5" xfId="0"/>
    <cellStyle name="표준 7 2 4 2 5" xfId="0"/>
    <cellStyle name="표준 7 2 4 2 5 2" xfId="0"/>
    <cellStyle name="표준 7 2 4 2 5 3" xfId="0"/>
    <cellStyle name="표준 7 2 4 2 5 4" xfId="0"/>
    <cellStyle name="표준 7 2 4 2 6" xfId="0"/>
    <cellStyle name="표준 7 2 4 2 6 2" xfId="0"/>
    <cellStyle name="표준 7 2 4 2 6 3" xfId="0"/>
    <cellStyle name="표준 7 2 4 2 7" xfId="0"/>
    <cellStyle name="표준 7 2 4 2 8" xfId="0"/>
    <cellStyle name="표준 7 2 4 2 9" xfId="0"/>
    <cellStyle name="표준 7 2 4 3" xfId="0"/>
    <cellStyle name="표준 7 2 4 3 2" xfId="0"/>
    <cellStyle name="표준 7 2 4 3 2 2" xfId="0"/>
    <cellStyle name="표준 7 2 4 3 2 2 2" xfId="0"/>
    <cellStyle name="표준 7 2 4 3 2 2 2 2" xfId="0"/>
    <cellStyle name="표준 7 2 4 3 2 2 2 3" xfId="0"/>
    <cellStyle name="표준 7 2 4 3 2 2 3" xfId="0"/>
    <cellStyle name="표준 7 2 4 3 2 2 3 2" xfId="0"/>
    <cellStyle name="표준 7 2 4 3 2 2 4" xfId="0"/>
    <cellStyle name="표준 7 2 4 3 2 2 5" xfId="0"/>
    <cellStyle name="표준 7 2 4 3 2 3" xfId="0"/>
    <cellStyle name="표준 7 2 4 3 2 3 2" xfId="0"/>
    <cellStyle name="표준 7 2 4 3 2 3 3" xfId="0"/>
    <cellStyle name="표준 7 2 4 3 2 4" xfId="0"/>
    <cellStyle name="표준 7 2 4 3 2 4 2" xfId="0"/>
    <cellStyle name="표준 7 2 4 3 2 5" xfId="0"/>
    <cellStyle name="표준 7 2 4 3 2 6" xfId="0"/>
    <cellStyle name="표준 7 2 4 3 3" xfId="0"/>
    <cellStyle name="표준 7 2 4 3 3 2" xfId="0"/>
    <cellStyle name="표준 7 2 4 3 3 2 2" xfId="0"/>
    <cellStyle name="표준 7 2 4 3 3 2 3" xfId="0"/>
    <cellStyle name="표준 7 2 4 3 3 3" xfId="0"/>
    <cellStyle name="표준 7 2 4 3 3 3 2" xfId="0"/>
    <cellStyle name="표준 7 2 4 3 3 4" xfId="0"/>
    <cellStyle name="표준 7 2 4 3 3 5" xfId="0"/>
    <cellStyle name="표준 7 2 4 3 4" xfId="0"/>
    <cellStyle name="표준 7 2 4 3 4 2" xfId="0"/>
    <cellStyle name="표준 7 2 4 3 4 3" xfId="0"/>
    <cellStyle name="표준 7 2 4 3 5" xfId="0"/>
    <cellStyle name="표준 7 2 4 3 5 2" xfId="0"/>
    <cellStyle name="표준 7 2 4 3 6" xfId="0"/>
    <cellStyle name="표준 7 2 4 3 7" xfId="0"/>
    <cellStyle name="표준 7 2 4 4" xfId="0"/>
    <cellStyle name="표준 7 2 4 4 2" xfId="0"/>
    <cellStyle name="표준 7 2 4 4 2 2" xfId="0"/>
    <cellStyle name="표준 7 2 4 4 2 2 2" xfId="0"/>
    <cellStyle name="표준 7 2 4 4 2 2 3" xfId="0"/>
    <cellStyle name="표준 7 2 4 4 2 3" xfId="0"/>
    <cellStyle name="표준 7 2 4 4 2 3 2" xfId="0"/>
    <cellStyle name="표준 7 2 4 4 2 4" xfId="0"/>
    <cellStyle name="표준 7 2 4 4 2 5" xfId="0"/>
    <cellStyle name="표준 7 2 4 4 3" xfId="0"/>
    <cellStyle name="표준 7 2 4 4 3 2" xfId="0"/>
    <cellStyle name="표준 7 2 4 4 3 3" xfId="0"/>
    <cellStyle name="표준 7 2 4 4 4" xfId="0"/>
    <cellStyle name="표준 7 2 4 4 4 2" xfId="0"/>
    <cellStyle name="표준 7 2 4 4 5" xfId="0"/>
    <cellStyle name="표준 7 2 4 4 6" xfId="0"/>
    <cellStyle name="표준 7 2 4 5" xfId="0"/>
    <cellStyle name="표준 7 2 4 5 2" xfId="0"/>
    <cellStyle name="표준 7 2 4 5 2 2" xfId="0"/>
    <cellStyle name="표준 7 2 4 5 2 3" xfId="0"/>
    <cellStyle name="표준 7 2 4 5 3" xfId="0"/>
    <cellStyle name="표준 7 2 4 5 3 2" xfId="0"/>
    <cellStyle name="표준 7 2 4 5 4" xfId="0"/>
    <cellStyle name="표준 7 2 4 5 5" xfId="0"/>
    <cellStyle name="표준 7 2 4 6" xfId="0"/>
    <cellStyle name="표준 7 2 4 6 2" xfId="0"/>
    <cellStyle name="표준 7 2 4 6 3" xfId="0"/>
    <cellStyle name="표준 7 2 4 6 4" xfId="0"/>
    <cellStyle name="표준 7 2 4 7" xfId="0"/>
    <cellStyle name="표준 7 2 4 7 2" xfId="0"/>
    <cellStyle name="표준 7 2 4 7 3" xfId="0"/>
    <cellStyle name="표준 7 2 4 8" xfId="0"/>
    <cellStyle name="표준 7 2 4 9" xfId="0"/>
    <cellStyle name="표준 7 2 5" xfId="0"/>
    <cellStyle name="표준 7 2 5 2" xfId="0"/>
    <cellStyle name="표준 7 2 5 2 2" xfId="0"/>
    <cellStyle name="표준 7 2 5 2 2 2" xfId="0"/>
    <cellStyle name="표준 7 2 5 2 2 2 2" xfId="0"/>
    <cellStyle name="표준 7 2 5 2 2 2 2 2" xfId="0"/>
    <cellStyle name="표준 7 2 5 2 2 2 2 3" xfId="0"/>
    <cellStyle name="표준 7 2 5 2 2 2 3" xfId="0"/>
    <cellStyle name="표준 7 2 5 2 2 2 3 2" xfId="0"/>
    <cellStyle name="표준 7 2 5 2 2 2 4" xfId="0"/>
    <cellStyle name="표준 7 2 5 2 2 2 5" xfId="0"/>
    <cellStyle name="표준 7 2 5 2 2 3" xfId="0"/>
    <cellStyle name="표준 7 2 5 2 2 3 2" xfId="0"/>
    <cellStyle name="표준 7 2 5 2 2 3 3" xfId="0"/>
    <cellStyle name="표준 7 2 5 2 2 4" xfId="0"/>
    <cellStyle name="표준 7 2 5 2 2 4 2" xfId="0"/>
    <cellStyle name="표준 7 2 5 2 2 5" xfId="0"/>
    <cellStyle name="표준 7 2 5 2 2 6" xfId="0"/>
    <cellStyle name="표준 7 2 5 2 3" xfId="0"/>
    <cellStyle name="표준 7 2 5 2 3 2" xfId="0"/>
    <cellStyle name="표준 7 2 5 2 3 2 2" xfId="0"/>
    <cellStyle name="표준 7 2 5 2 3 2 3" xfId="0"/>
    <cellStyle name="표준 7 2 5 2 3 3" xfId="0"/>
    <cellStyle name="표준 7 2 5 2 3 3 2" xfId="0"/>
    <cellStyle name="표준 7 2 5 2 3 4" xfId="0"/>
    <cellStyle name="표준 7 2 5 2 3 5" xfId="0"/>
    <cellStyle name="표준 7 2 5 2 4" xfId="0"/>
    <cellStyle name="표준 7 2 5 2 4 2" xfId="0"/>
    <cellStyle name="표준 7 2 5 2 4 3" xfId="0"/>
    <cellStyle name="표준 7 2 5 2 5" xfId="0"/>
    <cellStyle name="표준 7 2 5 2 5 2" xfId="0"/>
    <cellStyle name="표준 7 2 5 2 6" xfId="0"/>
    <cellStyle name="표준 7 2 5 2 7" xfId="0"/>
    <cellStyle name="표준 7 2 5 3" xfId="0"/>
    <cellStyle name="표준 7 2 5 3 2" xfId="0"/>
    <cellStyle name="표준 7 2 5 3 2 2" xfId="0"/>
    <cellStyle name="표준 7 2 5 3 2 2 2" xfId="0"/>
    <cellStyle name="표준 7 2 5 3 2 2 3" xfId="0"/>
    <cellStyle name="표준 7 2 5 3 2 3" xfId="0"/>
    <cellStyle name="표준 7 2 5 3 2 3 2" xfId="0"/>
    <cellStyle name="표준 7 2 5 3 2 4" xfId="0"/>
    <cellStyle name="표준 7 2 5 3 2 5" xfId="0"/>
    <cellStyle name="표준 7 2 5 3 3" xfId="0"/>
    <cellStyle name="표준 7 2 5 3 3 2" xfId="0"/>
    <cellStyle name="표준 7 2 5 3 3 3" xfId="0"/>
    <cellStyle name="표준 7 2 5 3 4" xfId="0"/>
    <cellStyle name="표준 7 2 5 3 4 2" xfId="0"/>
    <cellStyle name="표준 7 2 5 3 5" xfId="0"/>
    <cellStyle name="표준 7 2 5 3 6" xfId="0"/>
    <cellStyle name="표준 7 2 5 4" xfId="0"/>
    <cellStyle name="표준 7 2 5 4 2" xfId="0"/>
    <cellStyle name="표준 7 2 5 4 2 2" xfId="0"/>
    <cellStyle name="표준 7 2 5 4 2 3" xfId="0"/>
    <cellStyle name="표준 7 2 5 4 3" xfId="0"/>
    <cellStyle name="표준 7 2 5 4 3 2" xfId="0"/>
    <cellStyle name="표준 7 2 5 4 4" xfId="0"/>
    <cellStyle name="표준 7 2 5 4 5" xfId="0"/>
    <cellStyle name="표준 7 2 5 5" xfId="0"/>
    <cellStyle name="표준 7 2 5 5 2" xfId="0"/>
    <cellStyle name="표준 7 2 5 5 3" xfId="0"/>
    <cellStyle name="표준 7 2 5 5 4" xfId="0"/>
    <cellStyle name="표준 7 2 5 6" xfId="0"/>
    <cellStyle name="표준 7 2 5 6 2" xfId="0"/>
    <cellStyle name="표준 7 2 5 6 3" xfId="0"/>
    <cellStyle name="표준 7 2 5 7" xfId="0"/>
    <cellStyle name="표준 7 2 5 8" xfId="0"/>
    <cellStyle name="표준 7 2 5 9" xfId="0"/>
    <cellStyle name="표준 7 2 6" xfId="0"/>
    <cellStyle name="표준 7 2 6 2" xfId="0"/>
    <cellStyle name="표준 7 2 6 2 2" xfId="0"/>
    <cellStyle name="표준 7 2 6 2 2 2" xfId="0"/>
    <cellStyle name="표준 7 2 6 2 2 2 2" xfId="0"/>
    <cellStyle name="표준 7 2 6 2 2 2 2 2" xfId="0"/>
    <cellStyle name="표준 7 2 6 2 2 2 2 3" xfId="0"/>
    <cellStyle name="표준 7 2 6 2 2 2 3" xfId="0"/>
    <cellStyle name="표준 7 2 6 2 2 2 3 2" xfId="0"/>
    <cellStyle name="표준 7 2 6 2 2 2 4" xfId="0"/>
    <cellStyle name="표준 7 2 6 2 2 2 5" xfId="0"/>
    <cellStyle name="표준 7 2 6 2 2 3" xfId="0"/>
    <cellStyle name="표준 7 2 6 2 2 3 2" xfId="0"/>
    <cellStyle name="표준 7 2 6 2 2 3 3" xfId="0"/>
    <cellStyle name="표준 7 2 6 2 2 4" xfId="0"/>
    <cellStyle name="표준 7 2 6 2 2 4 2" xfId="0"/>
    <cellStyle name="표준 7 2 6 2 2 5" xfId="0"/>
    <cellStyle name="표준 7 2 6 2 2 6" xfId="0"/>
    <cellStyle name="표준 7 2 6 2 3" xfId="0"/>
    <cellStyle name="표준 7 2 6 2 3 2" xfId="0"/>
    <cellStyle name="표준 7 2 6 2 3 2 2" xfId="0"/>
    <cellStyle name="표준 7 2 6 2 3 2 3" xfId="0"/>
    <cellStyle name="표준 7 2 6 2 3 3" xfId="0"/>
    <cellStyle name="표준 7 2 6 2 3 3 2" xfId="0"/>
    <cellStyle name="표준 7 2 6 2 3 4" xfId="0"/>
    <cellStyle name="표준 7 2 6 2 3 5" xfId="0"/>
    <cellStyle name="표준 7 2 6 2 4" xfId="0"/>
    <cellStyle name="표준 7 2 6 2 4 2" xfId="0"/>
    <cellStyle name="표준 7 2 6 2 4 3" xfId="0"/>
    <cellStyle name="표준 7 2 6 2 5" xfId="0"/>
    <cellStyle name="표준 7 2 6 2 5 2" xfId="0"/>
    <cellStyle name="표준 7 2 6 2 6" xfId="0"/>
    <cellStyle name="표준 7 2 6 2 7" xfId="0"/>
    <cellStyle name="표준 7 2 6 3" xfId="0"/>
    <cellStyle name="표준 7 2 6 3 2" xfId="0"/>
    <cellStyle name="표준 7 2 6 3 2 2" xfId="0"/>
    <cellStyle name="표준 7 2 6 3 2 2 2" xfId="0"/>
    <cellStyle name="표준 7 2 6 3 2 2 3" xfId="0"/>
    <cellStyle name="표준 7 2 6 3 2 3" xfId="0"/>
    <cellStyle name="표준 7 2 6 3 2 3 2" xfId="0"/>
    <cellStyle name="표준 7 2 6 3 2 4" xfId="0"/>
    <cellStyle name="표준 7 2 6 3 2 5" xfId="0"/>
    <cellStyle name="표준 7 2 6 3 3" xfId="0"/>
    <cellStyle name="표준 7 2 6 3 3 2" xfId="0"/>
    <cellStyle name="표준 7 2 6 3 3 3" xfId="0"/>
    <cellStyle name="표준 7 2 6 3 4" xfId="0"/>
    <cellStyle name="표준 7 2 6 3 4 2" xfId="0"/>
    <cellStyle name="표준 7 2 6 3 5" xfId="0"/>
    <cellStyle name="표준 7 2 6 3 6" xfId="0"/>
    <cellStyle name="표준 7 2 6 4" xfId="0"/>
    <cellStyle name="표준 7 2 6 4 2" xfId="0"/>
    <cellStyle name="표준 7 2 6 4 2 2" xfId="0"/>
    <cellStyle name="표준 7 2 6 4 2 3" xfId="0"/>
    <cellStyle name="표준 7 2 6 4 3" xfId="0"/>
    <cellStyle name="표준 7 2 6 4 3 2" xfId="0"/>
    <cellStyle name="표준 7 2 6 4 4" xfId="0"/>
    <cellStyle name="표준 7 2 6 4 5" xfId="0"/>
    <cellStyle name="표준 7 2 6 5" xfId="0"/>
    <cellStyle name="표준 7 2 6 5 2" xfId="0"/>
    <cellStyle name="표준 7 2 6 5 3" xfId="0"/>
    <cellStyle name="표준 7 2 6 5 4" xfId="0"/>
    <cellStyle name="표준 7 2 6 6" xfId="0"/>
    <cellStyle name="표준 7 2 6 6 2" xfId="0"/>
    <cellStyle name="표준 7 2 6 6 3" xfId="0"/>
    <cellStyle name="표준 7 2 6 7" xfId="0"/>
    <cellStyle name="표준 7 2 6 8" xfId="0"/>
    <cellStyle name="표준 7 2 6 9" xfId="0"/>
    <cellStyle name="표준 7 2 7" xfId="0"/>
    <cellStyle name="표준 7 2 7 2" xfId="0"/>
    <cellStyle name="표준 7 2 7 2 2" xfId="0"/>
    <cellStyle name="표준 7 2 7 2 2 2" xfId="0"/>
    <cellStyle name="표준 7 2 7 2 2 2 2" xfId="0"/>
    <cellStyle name="표준 7 2 7 2 2 2 3" xfId="0"/>
    <cellStyle name="표준 7 2 7 2 2 3" xfId="0"/>
    <cellStyle name="표준 7 2 7 2 2 3 2" xfId="0"/>
    <cellStyle name="표준 7 2 7 2 2 4" xfId="0"/>
    <cellStyle name="표준 7 2 7 2 2 5" xfId="0"/>
    <cellStyle name="표준 7 2 7 2 3" xfId="0"/>
    <cellStyle name="표준 7 2 7 2 3 2" xfId="0"/>
    <cellStyle name="표준 7 2 7 2 3 3" xfId="0"/>
    <cellStyle name="표준 7 2 7 2 4" xfId="0"/>
    <cellStyle name="표준 7 2 7 2 4 2" xfId="0"/>
    <cellStyle name="표준 7 2 7 2 5" xfId="0"/>
    <cellStyle name="표준 7 2 7 2 6" xfId="0"/>
    <cellStyle name="표준 7 2 7 3" xfId="0"/>
    <cellStyle name="표준 7 2 7 3 2" xfId="0"/>
    <cellStyle name="표준 7 2 7 3 2 2" xfId="0"/>
    <cellStyle name="표준 7 2 7 3 2 3" xfId="0"/>
    <cellStyle name="표준 7 2 7 3 3" xfId="0"/>
    <cellStyle name="표준 7 2 7 3 3 2" xfId="0"/>
    <cellStyle name="표준 7 2 7 3 4" xfId="0"/>
    <cellStyle name="표준 7 2 7 3 5" xfId="0"/>
    <cellStyle name="표준 7 2 7 4" xfId="0"/>
    <cellStyle name="표준 7 2 7 4 2" xfId="0"/>
    <cellStyle name="표준 7 2 7 4 3" xfId="0"/>
    <cellStyle name="표준 7 2 7 4 4" xfId="0"/>
    <cellStyle name="표준 7 2 7 5" xfId="0"/>
    <cellStyle name="표준 7 2 7 5 2" xfId="0"/>
    <cellStyle name="표준 7 2 7 5 3" xfId="0"/>
    <cellStyle name="표준 7 2 7 6" xfId="0"/>
    <cellStyle name="표준 7 2 7 7" xfId="0"/>
    <cellStyle name="표준 7 2 7 8" xfId="0"/>
    <cellStyle name="표준 7 2 8" xfId="0"/>
    <cellStyle name="표준 7 2 8 2" xfId="0"/>
    <cellStyle name="표준 7 2 8 2 2" xfId="0"/>
    <cellStyle name="표준 7 2 8 2 2 2" xfId="0"/>
    <cellStyle name="표준 7 2 8 2 2 2 2" xfId="0"/>
    <cellStyle name="표준 7 2 8 2 2 2 3" xfId="0"/>
    <cellStyle name="표준 7 2 8 2 2 3" xfId="0"/>
    <cellStyle name="표준 7 2 8 2 2 3 2" xfId="0"/>
    <cellStyle name="표준 7 2 8 2 2 4" xfId="0"/>
    <cellStyle name="표준 7 2 8 2 2 5" xfId="0"/>
    <cellStyle name="표준 7 2 8 2 3" xfId="0"/>
    <cellStyle name="표준 7 2 8 2 3 2" xfId="0"/>
    <cellStyle name="표준 7 2 8 2 3 3" xfId="0"/>
    <cellStyle name="표준 7 2 8 2 4" xfId="0"/>
    <cellStyle name="표준 7 2 8 2 4 2" xfId="0"/>
    <cellStyle name="표준 7 2 8 2 5" xfId="0"/>
    <cellStyle name="표준 7 2 8 2 6" xfId="0"/>
    <cellStyle name="표준 7 2 8 3" xfId="0"/>
    <cellStyle name="표준 7 2 8 3 2" xfId="0"/>
    <cellStyle name="표준 7 2 8 3 2 2" xfId="0"/>
    <cellStyle name="표준 7 2 8 3 2 3" xfId="0"/>
    <cellStyle name="표준 7 2 8 3 3" xfId="0"/>
    <cellStyle name="표준 7 2 8 3 3 2" xfId="0"/>
    <cellStyle name="표준 7 2 8 3 4" xfId="0"/>
    <cellStyle name="표준 7 2 8 3 5" xfId="0"/>
    <cellStyle name="표준 7 2 8 4" xfId="0"/>
    <cellStyle name="표준 7 2 8 4 2" xfId="0"/>
    <cellStyle name="표준 7 2 8 4 3" xfId="0"/>
    <cellStyle name="표준 7 2 8 5" xfId="0"/>
    <cellStyle name="표준 7 2 8 5 2" xfId="0"/>
    <cellStyle name="표준 7 2 8 6" xfId="0"/>
    <cellStyle name="표준 7 2 8 7" xfId="0"/>
    <cellStyle name="표준 7 2 9" xfId="0"/>
    <cellStyle name="표준 7 2 9 2" xfId="0"/>
    <cellStyle name="표준 7 2 9 2 2" xfId="0"/>
    <cellStyle name="표준 7 2 9 2 2 2" xfId="0"/>
    <cellStyle name="표준 7 2 9 2 2 3" xfId="0"/>
    <cellStyle name="표준 7 2 9 2 3" xfId="0"/>
    <cellStyle name="표준 7 2 9 2 3 2" xfId="0"/>
    <cellStyle name="표준 7 2 9 2 4" xfId="0"/>
    <cellStyle name="표준 7 2 9 2 5" xfId="0"/>
    <cellStyle name="표준 7 2 9 3" xfId="0"/>
    <cellStyle name="표준 7 2 9 3 2" xfId="0"/>
    <cellStyle name="표준 7 2 9 3 3" xfId="0"/>
    <cellStyle name="표준 7 2 9 4" xfId="0"/>
    <cellStyle name="표준 7 2 9 4 2" xfId="0"/>
    <cellStyle name="표준 7 2 9 5" xfId="0"/>
    <cellStyle name="표준 7 2 9 6" xfId="0"/>
    <cellStyle name="표준 7 20" xfId="0"/>
    <cellStyle name="표준 7 21" xfId="0"/>
    <cellStyle name="표준 7 22" xfId="0"/>
    <cellStyle name="표준 7 23" xfId="0"/>
    <cellStyle name="표준 7 24" xfId="0"/>
    <cellStyle name="표준 7 25" xfId="0"/>
    <cellStyle name="표준 7 26" xfId="0"/>
    <cellStyle name="표준 7 27" xfId="0"/>
    <cellStyle name="표준 7 28" xfId="0"/>
    <cellStyle name="표준 7 29" xfId="0"/>
    <cellStyle name="표준 7 3" xfId="0"/>
    <cellStyle name="표준 7 3 10" xfId="0"/>
    <cellStyle name="표준 7 3 10 2" xfId="0"/>
    <cellStyle name="표준 7 3 10 3" xfId="0"/>
    <cellStyle name="표준 7 3 11" xfId="0"/>
    <cellStyle name="표준 7 3 12" xfId="0"/>
    <cellStyle name="표준 7 3 13" xfId="0"/>
    <cellStyle name="표준 7 3 14" xfId="0"/>
    <cellStyle name="표준 7 3 2" xfId="0"/>
    <cellStyle name="표준 7 3 2 10" xfId="0"/>
    <cellStyle name="표준 7 3 2 11" xfId="0"/>
    <cellStyle name="표준 7 3 2 12" xfId="0"/>
    <cellStyle name="표준 7 3 2 2" xfId="0"/>
    <cellStyle name="표준 7 3 2 2 10" xfId="0"/>
    <cellStyle name="표준 7 3 2 2 11" xfId="0"/>
    <cellStyle name="표준 7 3 2 2 2" xfId="0"/>
    <cellStyle name="표준 7 3 2 2 2 2" xfId="0"/>
    <cellStyle name="표준 7 3 2 2 2 2 2" xfId="0"/>
    <cellStyle name="표준 7 3 2 2 2 2 2 2" xfId="0"/>
    <cellStyle name="표준 7 3 2 2 2 2 2 2 2" xfId="0"/>
    <cellStyle name="표준 7 3 2 2 2 2 2 2 2 2" xfId="0"/>
    <cellStyle name="표준 7 3 2 2 2 2 2 2 2 3" xfId="0"/>
    <cellStyle name="표준 7 3 2 2 2 2 2 2 3" xfId="0"/>
    <cellStyle name="표준 7 3 2 2 2 2 2 2 3 2" xfId="0"/>
    <cellStyle name="표준 7 3 2 2 2 2 2 2 4" xfId="0"/>
    <cellStyle name="표준 7 3 2 2 2 2 2 2 5" xfId="0"/>
    <cellStyle name="표준 7 3 2 2 2 2 2 3" xfId="0"/>
    <cellStyle name="표준 7 3 2 2 2 2 2 3 2" xfId="0"/>
    <cellStyle name="표준 7 3 2 2 2 2 2 3 3" xfId="0"/>
    <cellStyle name="표준 7 3 2 2 2 2 2 4" xfId="0"/>
    <cellStyle name="표준 7 3 2 2 2 2 2 4 2" xfId="0"/>
    <cellStyle name="표준 7 3 2 2 2 2 2 5" xfId="0"/>
    <cellStyle name="표준 7 3 2 2 2 2 2 6" xfId="0"/>
    <cellStyle name="표준 7 3 2 2 2 2 3" xfId="0"/>
    <cellStyle name="표준 7 3 2 2 2 2 3 2" xfId="0"/>
    <cellStyle name="표준 7 3 2 2 2 2 3 2 2" xfId="0"/>
    <cellStyle name="표준 7 3 2 2 2 2 3 2 3" xfId="0"/>
    <cellStyle name="표준 7 3 2 2 2 2 3 3" xfId="0"/>
    <cellStyle name="표준 7 3 2 2 2 2 3 3 2" xfId="0"/>
    <cellStyle name="표준 7 3 2 2 2 2 3 4" xfId="0"/>
    <cellStyle name="표준 7 3 2 2 2 2 3 5" xfId="0"/>
    <cellStyle name="표준 7 3 2 2 2 2 4" xfId="0"/>
    <cellStyle name="표준 7 3 2 2 2 2 4 2" xfId="0"/>
    <cellStyle name="표준 7 3 2 2 2 2 4 3" xfId="0"/>
    <cellStyle name="표준 7 3 2 2 2 2 5" xfId="0"/>
    <cellStyle name="표준 7 3 2 2 2 2 5 2" xfId="0"/>
    <cellStyle name="표준 7 3 2 2 2 2 6" xfId="0"/>
    <cellStyle name="표준 7 3 2 2 2 2 7" xfId="0"/>
    <cellStyle name="표준 7 3 2 2 2 3" xfId="0"/>
    <cellStyle name="표준 7 3 2 2 2 3 2" xfId="0"/>
    <cellStyle name="표준 7 3 2 2 2 3 2 2" xfId="0"/>
    <cellStyle name="표준 7 3 2 2 2 3 2 2 2" xfId="0"/>
    <cellStyle name="표준 7 3 2 2 2 3 2 2 3" xfId="0"/>
    <cellStyle name="표준 7 3 2 2 2 3 2 3" xfId="0"/>
    <cellStyle name="표준 7 3 2 2 2 3 2 3 2" xfId="0"/>
    <cellStyle name="표준 7 3 2 2 2 3 2 4" xfId="0"/>
    <cellStyle name="표준 7 3 2 2 2 3 2 5" xfId="0"/>
    <cellStyle name="표준 7 3 2 2 2 3 3" xfId="0"/>
    <cellStyle name="표준 7 3 2 2 2 3 3 2" xfId="0"/>
    <cellStyle name="표준 7 3 2 2 2 3 3 3" xfId="0"/>
    <cellStyle name="표준 7 3 2 2 2 3 4" xfId="0"/>
    <cellStyle name="표준 7 3 2 2 2 3 4 2" xfId="0"/>
    <cellStyle name="표준 7 3 2 2 2 3 5" xfId="0"/>
    <cellStyle name="표준 7 3 2 2 2 3 6" xfId="0"/>
    <cellStyle name="표준 7 3 2 2 2 4" xfId="0"/>
    <cellStyle name="표준 7 3 2 2 2 4 2" xfId="0"/>
    <cellStyle name="표준 7 3 2 2 2 4 2 2" xfId="0"/>
    <cellStyle name="표준 7 3 2 2 2 4 2 3" xfId="0"/>
    <cellStyle name="표준 7 3 2 2 2 4 3" xfId="0"/>
    <cellStyle name="표준 7 3 2 2 2 4 3 2" xfId="0"/>
    <cellStyle name="표준 7 3 2 2 2 4 4" xfId="0"/>
    <cellStyle name="표준 7 3 2 2 2 4 5" xfId="0"/>
    <cellStyle name="표준 7 3 2 2 2 5" xfId="0"/>
    <cellStyle name="표준 7 3 2 2 2 5 2" xfId="0"/>
    <cellStyle name="표준 7 3 2 2 2 5 3" xfId="0"/>
    <cellStyle name="표준 7 3 2 2 2 5 4" xfId="0"/>
    <cellStyle name="표준 7 3 2 2 2 6" xfId="0"/>
    <cellStyle name="표준 7 3 2 2 2 6 2" xfId="0"/>
    <cellStyle name="표준 7 3 2 2 2 6 3" xfId="0"/>
    <cellStyle name="표준 7 3 2 2 2 7" xfId="0"/>
    <cellStyle name="표준 7 3 2 2 2 8" xfId="0"/>
    <cellStyle name="표준 7 3 2 2 2 9" xfId="0"/>
    <cellStyle name="표준 7 3 2 2 3" xfId="0"/>
    <cellStyle name="표준 7 3 2 2 3 2" xfId="0"/>
    <cellStyle name="표준 7 3 2 2 3 2 2" xfId="0"/>
    <cellStyle name="표준 7 3 2 2 3 2 2 2" xfId="0"/>
    <cellStyle name="표준 7 3 2 2 3 2 2 2 2" xfId="0"/>
    <cellStyle name="표준 7 3 2 2 3 2 2 2 3" xfId="0"/>
    <cellStyle name="표준 7 3 2 2 3 2 2 3" xfId="0"/>
    <cellStyle name="표준 7 3 2 2 3 2 2 3 2" xfId="0"/>
    <cellStyle name="표준 7 3 2 2 3 2 2 4" xfId="0"/>
    <cellStyle name="표준 7 3 2 2 3 2 2 5" xfId="0"/>
    <cellStyle name="표준 7 3 2 2 3 2 3" xfId="0"/>
    <cellStyle name="표준 7 3 2 2 3 2 3 2" xfId="0"/>
    <cellStyle name="표준 7 3 2 2 3 2 3 3" xfId="0"/>
    <cellStyle name="표준 7 3 2 2 3 2 4" xfId="0"/>
    <cellStyle name="표준 7 3 2 2 3 2 4 2" xfId="0"/>
    <cellStyle name="표준 7 3 2 2 3 2 5" xfId="0"/>
    <cellStyle name="표준 7 3 2 2 3 2 6" xfId="0"/>
    <cellStyle name="표준 7 3 2 2 3 3" xfId="0"/>
    <cellStyle name="표준 7 3 2 2 3 3 2" xfId="0"/>
    <cellStyle name="표준 7 3 2 2 3 3 2 2" xfId="0"/>
    <cellStyle name="표준 7 3 2 2 3 3 2 3" xfId="0"/>
    <cellStyle name="표준 7 3 2 2 3 3 3" xfId="0"/>
    <cellStyle name="표준 7 3 2 2 3 3 3 2" xfId="0"/>
    <cellStyle name="표준 7 3 2 2 3 3 4" xfId="0"/>
    <cellStyle name="표준 7 3 2 2 3 3 5" xfId="0"/>
    <cellStyle name="표준 7 3 2 2 3 4" xfId="0"/>
    <cellStyle name="표준 7 3 2 2 3 4 2" xfId="0"/>
    <cellStyle name="표준 7 3 2 2 3 4 3" xfId="0"/>
    <cellStyle name="표준 7 3 2 2 3 5" xfId="0"/>
    <cellStyle name="표준 7 3 2 2 3 5 2" xfId="0"/>
    <cellStyle name="표준 7 3 2 2 3 6" xfId="0"/>
    <cellStyle name="표준 7 3 2 2 3 7" xfId="0"/>
    <cellStyle name="표준 7 3 2 2 4" xfId="0"/>
    <cellStyle name="표준 7 3 2 2 4 2" xfId="0"/>
    <cellStyle name="표준 7 3 2 2 4 2 2" xfId="0"/>
    <cellStyle name="표준 7 3 2 2 4 2 2 2" xfId="0"/>
    <cellStyle name="표준 7 3 2 2 4 2 2 3" xfId="0"/>
    <cellStyle name="표준 7 3 2 2 4 2 3" xfId="0"/>
    <cellStyle name="표준 7 3 2 2 4 2 3 2" xfId="0"/>
    <cellStyle name="표준 7 3 2 2 4 2 4" xfId="0"/>
    <cellStyle name="표준 7 3 2 2 4 2 5" xfId="0"/>
    <cellStyle name="표준 7 3 2 2 4 3" xfId="0"/>
    <cellStyle name="표준 7 3 2 2 4 3 2" xfId="0"/>
    <cellStyle name="표준 7 3 2 2 4 3 3" xfId="0"/>
    <cellStyle name="표준 7 3 2 2 4 4" xfId="0"/>
    <cellStyle name="표준 7 3 2 2 4 4 2" xfId="0"/>
    <cellStyle name="표준 7 3 2 2 4 5" xfId="0"/>
    <cellStyle name="표준 7 3 2 2 4 6" xfId="0"/>
    <cellStyle name="표준 7 3 2 2 5" xfId="0"/>
    <cellStyle name="표준 7 3 2 2 5 2" xfId="0"/>
    <cellStyle name="표준 7 3 2 2 5 2 2" xfId="0"/>
    <cellStyle name="표준 7 3 2 2 5 2 3" xfId="0"/>
    <cellStyle name="표준 7 3 2 2 5 3" xfId="0"/>
    <cellStyle name="표준 7 3 2 2 5 3 2" xfId="0"/>
    <cellStyle name="표준 7 3 2 2 5 4" xfId="0"/>
    <cellStyle name="표준 7 3 2 2 5 5" xfId="0"/>
    <cellStyle name="표준 7 3 2 2 6" xfId="0"/>
    <cellStyle name="표준 7 3 2 2 6 2" xfId="0"/>
    <cellStyle name="표준 7 3 2 2 6 3" xfId="0"/>
    <cellStyle name="표준 7 3 2 2 6 4" xfId="0"/>
    <cellStyle name="표준 7 3 2 2 7" xfId="0"/>
    <cellStyle name="표준 7 3 2 2 7 2" xfId="0"/>
    <cellStyle name="표준 7 3 2 2 7 3" xfId="0"/>
    <cellStyle name="표준 7 3 2 2 8" xfId="0"/>
    <cellStyle name="표준 7 3 2 2 9" xfId="0"/>
    <cellStyle name="표준 7 3 2 3" xfId="0"/>
    <cellStyle name="표준 7 3 2 3 2" xfId="0"/>
    <cellStyle name="표준 7 3 2 3 2 2" xfId="0"/>
    <cellStyle name="표준 7 3 2 3 2 2 2" xfId="0"/>
    <cellStyle name="표준 7 3 2 3 2 2 2 2" xfId="0"/>
    <cellStyle name="표준 7 3 2 3 2 2 2 2 2" xfId="0"/>
    <cellStyle name="표준 7 3 2 3 2 2 2 2 3" xfId="0"/>
    <cellStyle name="표준 7 3 2 3 2 2 2 3" xfId="0"/>
    <cellStyle name="표준 7 3 2 3 2 2 2 3 2" xfId="0"/>
    <cellStyle name="표준 7 3 2 3 2 2 2 4" xfId="0"/>
    <cellStyle name="표준 7 3 2 3 2 2 2 5" xfId="0"/>
    <cellStyle name="표준 7 3 2 3 2 2 3" xfId="0"/>
    <cellStyle name="표준 7 3 2 3 2 2 3 2" xfId="0"/>
    <cellStyle name="표준 7 3 2 3 2 2 3 3" xfId="0"/>
    <cellStyle name="표준 7 3 2 3 2 2 4" xfId="0"/>
    <cellStyle name="표준 7 3 2 3 2 2 4 2" xfId="0"/>
    <cellStyle name="표준 7 3 2 3 2 2 5" xfId="0"/>
    <cellStyle name="표준 7 3 2 3 2 2 6" xfId="0"/>
    <cellStyle name="표준 7 3 2 3 2 3" xfId="0"/>
    <cellStyle name="표준 7 3 2 3 2 3 2" xfId="0"/>
    <cellStyle name="표준 7 3 2 3 2 3 2 2" xfId="0"/>
    <cellStyle name="표준 7 3 2 3 2 3 2 3" xfId="0"/>
    <cellStyle name="표준 7 3 2 3 2 3 3" xfId="0"/>
    <cellStyle name="표준 7 3 2 3 2 3 3 2" xfId="0"/>
    <cellStyle name="표준 7 3 2 3 2 3 4" xfId="0"/>
    <cellStyle name="표준 7 3 2 3 2 3 5" xfId="0"/>
    <cellStyle name="표준 7 3 2 3 2 4" xfId="0"/>
    <cellStyle name="표준 7 3 2 3 2 4 2" xfId="0"/>
    <cellStyle name="표준 7 3 2 3 2 4 3" xfId="0"/>
    <cellStyle name="표준 7 3 2 3 2 5" xfId="0"/>
    <cellStyle name="표준 7 3 2 3 2 5 2" xfId="0"/>
    <cellStyle name="표준 7 3 2 3 2 6" xfId="0"/>
    <cellStyle name="표준 7 3 2 3 2 7" xfId="0"/>
    <cellStyle name="표준 7 3 2 3 3" xfId="0"/>
    <cellStyle name="표준 7 3 2 3 3 2" xfId="0"/>
    <cellStyle name="표준 7 3 2 3 3 2 2" xfId="0"/>
    <cellStyle name="표준 7 3 2 3 3 2 2 2" xfId="0"/>
    <cellStyle name="표준 7 3 2 3 3 2 2 3" xfId="0"/>
    <cellStyle name="표준 7 3 2 3 3 2 3" xfId="0"/>
    <cellStyle name="표준 7 3 2 3 3 2 3 2" xfId="0"/>
    <cellStyle name="표준 7 3 2 3 3 2 4" xfId="0"/>
    <cellStyle name="표준 7 3 2 3 3 2 5" xfId="0"/>
    <cellStyle name="표준 7 3 2 3 3 3" xfId="0"/>
    <cellStyle name="표준 7 3 2 3 3 3 2" xfId="0"/>
    <cellStyle name="표준 7 3 2 3 3 3 3" xfId="0"/>
    <cellStyle name="표준 7 3 2 3 3 4" xfId="0"/>
    <cellStyle name="표준 7 3 2 3 3 4 2" xfId="0"/>
    <cellStyle name="표준 7 3 2 3 3 5" xfId="0"/>
    <cellStyle name="표준 7 3 2 3 3 6" xfId="0"/>
    <cellStyle name="표준 7 3 2 3 4" xfId="0"/>
    <cellStyle name="표준 7 3 2 3 4 2" xfId="0"/>
    <cellStyle name="표준 7 3 2 3 4 2 2" xfId="0"/>
    <cellStyle name="표준 7 3 2 3 4 2 3" xfId="0"/>
    <cellStyle name="표준 7 3 2 3 4 3" xfId="0"/>
    <cellStyle name="표준 7 3 2 3 4 3 2" xfId="0"/>
    <cellStyle name="표준 7 3 2 3 4 4" xfId="0"/>
    <cellStyle name="표준 7 3 2 3 4 5" xfId="0"/>
    <cellStyle name="표준 7 3 2 3 5" xfId="0"/>
    <cellStyle name="표준 7 3 2 3 5 2" xfId="0"/>
    <cellStyle name="표준 7 3 2 3 5 3" xfId="0"/>
    <cellStyle name="표준 7 3 2 3 5 4" xfId="0"/>
    <cellStyle name="표준 7 3 2 3 6" xfId="0"/>
    <cellStyle name="표준 7 3 2 3 6 2" xfId="0"/>
    <cellStyle name="표준 7 3 2 3 6 3" xfId="0"/>
    <cellStyle name="표준 7 3 2 3 7" xfId="0"/>
    <cellStyle name="표준 7 3 2 3 8" xfId="0"/>
    <cellStyle name="표준 7 3 2 3 9" xfId="0"/>
    <cellStyle name="표준 7 3 2 4" xfId="0"/>
    <cellStyle name="표준 7 3 2 4 2" xfId="0"/>
    <cellStyle name="표준 7 3 2 4 2 2" xfId="0"/>
    <cellStyle name="표준 7 3 2 4 2 2 2" xfId="0"/>
    <cellStyle name="표준 7 3 2 4 2 2 2 2" xfId="0"/>
    <cellStyle name="표준 7 3 2 4 2 2 2 3" xfId="0"/>
    <cellStyle name="표준 7 3 2 4 2 2 3" xfId="0"/>
    <cellStyle name="표준 7 3 2 4 2 2 3 2" xfId="0"/>
    <cellStyle name="표준 7 3 2 4 2 2 4" xfId="0"/>
    <cellStyle name="표준 7 3 2 4 2 2 5" xfId="0"/>
    <cellStyle name="표준 7 3 2 4 2 3" xfId="0"/>
    <cellStyle name="표준 7 3 2 4 2 3 2" xfId="0"/>
    <cellStyle name="표준 7 3 2 4 2 3 3" xfId="0"/>
    <cellStyle name="표준 7 3 2 4 2 4" xfId="0"/>
    <cellStyle name="표준 7 3 2 4 2 4 2" xfId="0"/>
    <cellStyle name="표준 7 3 2 4 2 5" xfId="0"/>
    <cellStyle name="표준 7 3 2 4 2 6" xfId="0"/>
    <cellStyle name="표준 7 3 2 4 3" xfId="0"/>
    <cellStyle name="표준 7 3 2 4 3 2" xfId="0"/>
    <cellStyle name="표준 7 3 2 4 3 2 2" xfId="0"/>
    <cellStyle name="표준 7 3 2 4 3 2 3" xfId="0"/>
    <cellStyle name="표준 7 3 2 4 3 3" xfId="0"/>
    <cellStyle name="표준 7 3 2 4 3 3 2" xfId="0"/>
    <cellStyle name="표준 7 3 2 4 3 4" xfId="0"/>
    <cellStyle name="표준 7 3 2 4 3 5" xfId="0"/>
    <cellStyle name="표준 7 3 2 4 4" xfId="0"/>
    <cellStyle name="표준 7 3 2 4 4 2" xfId="0"/>
    <cellStyle name="표준 7 3 2 4 4 3" xfId="0"/>
    <cellStyle name="표준 7 3 2 4 4 4" xfId="0"/>
    <cellStyle name="표준 7 3 2 4 5" xfId="0"/>
    <cellStyle name="표준 7 3 2 4 5 2" xfId="0"/>
    <cellStyle name="표준 7 3 2 4 5 3" xfId="0"/>
    <cellStyle name="표준 7 3 2 4 6" xfId="0"/>
    <cellStyle name="표준 7 3 2 4 7" xfId="0"/>
    <cellStyle name="표준 7 3 2 4 8" xfId="0"/>
    <cellStyle name="표준 7 3 2 5" xfId="0"/>
    <cellStyle name="표준 7 3 2 5 2" xfId="0"/>
    <cellStyle name="표준 7 3 2 5 2 2" xfId="0"/>
    <cellStyle name="표준 7 3 2 5 2 2 2" xfId="0"/>
    <cellStyle name="표준 7 3 2 5 2 2 2 2" xfId="0"/>
    <cellStyle name="표준 7 3 2 5 2 2 2 3" xfId="0"/>
    <cellStyle name="표준 7 3 2 5 2 2 3" xfId="0"/>
    <cellStyle name="표준 7 3 2 5 2 2 3 2" xfId="0"/>
    <cellStyle name="표준 7 3 2 5 2 2 4" xfId="0"/>
    <cellStyle name="표준 7 3 2 5 2 2 5" xfId="0"/>
    <cellStyle name="표준 7 3 2 5 2 3" xfId="0"/>
    <cellStyle name="표준 7 3 2 5 2 3 2" xfId="0"/>
    <cellStyle name="표준 7 3 2 5 2 3 3" xfId="0"/>
    <cellStyle name="표준 7 3 2 5 2 4" xfId="0"/>
    <cellStyle name="표준 7 3 2 5 2 4 2" xfId="0"/>
    <cellStyle name="표준 7 3 2 5 2 5" xfId="0"/>
    <cellStyle name="표준 7 3 2 5 2 6" xfId="0"/>
    <cellStyle name="표준 7 3 2 5 3" xfId="0"/>
    <cellStyle name="표준 7 3 2 5 3 2" xfId="0"/>
    <cellStyle name="표준 7 3 2 5 3 2 2" xfId="0"/>
    <cellStyle name="표준 7 3 2 5 3 2 3" xfId="0"/>
    <cellStyle name="표준 7 3 2 5 3 3" xfId="0"/>
    <cellStyle name="표준 7 3 2 5 3 3 2" xfId="0"/>
    <cellStyle name="표준 7 3 2 5 3 4" xfId="0"/>
    <cellStyle name="표준 7 3 2 5 3 5" xfId="0"/>
    <cellStyle name="표준 7 3 2 5 4" xfId="0"/>
    <cellStyle name="표준 7 3 2 5 4 2" xfId="0"/>
    <cellStyle name="표준 7 3 2 5 4 3" xfId="0"/>
    <cellStyle name="표준 7 3 2 5 5" xfId="0"/>
    <cellStyle name="표준 7 3 2 5 5 2" xfId="0"/>
    <cellStyle name="표준 7 3 2 5 6" xfId="0"/>
    <cellStyle name="표준 7 3 2 5 7" xfId="0"/>
    <cellStyle name="표준 7 3 2 6" xfId="0"/>
    <cellStyle name="표준 7 3 2 6 2" xfId="0"/>
    <cellStyle name="표준 7 3 2 6 2 2" xfId="0"/>
    <cellStyle name="표준 7 3 2 6 2 2 2" xfId="0"/>
    <cellStyle name="표준 7 3 2 6 2 2 3" xfId="0"/>
    <cellStyle name="표준 7 3 2 6 2 3" xfId="0"/>
    <cellStyle name="표준 7 3 2 6 2 3 2" xfId="0"/>
    <cellStyle name="표준 7 3 2 6 2 4" xfId="0"/>
    <cellStyle name="표준 7 3 2 6 2 5" xfId="0"/>
    <cellStyle name="표준 7 3 2 6 3" xfId="0"/>
    <cellStyle name="표준 7 3 2 6 3 2" xfId="0"/>
    <cellStyle name="표준 7 3 2 6 3 3" xfId="0"/>
    <cellStyle name="표준 7 3 2 6 4" xfId="0"/>
    <cellStyle name="표준 7 3 2 6 4 2" xfId="0"/>
    <cellStyle name="표준 7 3 2 6 5" xfId="0"/>
    <cellStyle name="표준 7 3 2 6 6" xfId="0"/>
    <cellStyle name="표준 7 3 2 7" xfId="0"/>
    <cellStyle name="표준 7 3 2 7 2" xfId="0"/>
    <cellStyle name="표준 7 3 2 7 2 2" xfId="0"/>
    <cellStyle name="표준 7 3 2 7 2 3" xfId="0"/>
    <cellStyle name="표준 7 3 2 7 3" xfId="0"/>
    <cellStyle name="표준 7 3 2 7 3 2" xfId="0"/>
    <cellStyle name="표준 7 3 2 7 4" xfId="0"/>
    <cellStyle name="표준 7 3 2 7 5" xfId="0"/>
    <cellStyle name="표준 7 3 2 8" xfId="0"/>
    <cellStyle name="표준 7 3 2 8 2" xfId="0"/>
    <cellStyle name="표준 7 3 2 8 3" xfId="0"/>
    <cellStyle name="표준 7 3 2 8 4" xfId="0"/>
    <cellStyle name="표준 7 3 2 9" xfId="0"/>
    <cellStyle name="표준 7 3 2 9 2" xfId="0"/>
    <cellStyle name="표준 7 3 2 9 3" xfId="0"/>
    <cellStyle name="표준 7 3 3" xfId="0"/>
    <cellStyle name="표준 7 3 3 10" xfId="0"/>
    <cellStyle name="표준 7 3 3 11" xfId="0"/>
    <cellStyle name="표준 7 3 3 2" xfId="0"/>
    <cellStyle name="표준 7 3 3 2 2" xfId="0"/>
    <cellStyle name="표준 7 3 3 2 2 2" xfId="0"/>
    <cellStyle name="표준 7 3 3 2 2 2 2" xfId="0"/>
    <cellStyle name="표준 7 3 3 2 2 2 2 2" xfId="0"/>
    <cellStyle name="표준 7 3 3 2 2 2 2 2 2" xfId="0"/>
    <cellStyle name="표준 7 3 3 2 2 2 2 2 3" xfId="0"/>
    <cellStyle name="표준 7 3 3 2 2 2 2 3" xfId="0"/>
    <cellStyle name="표준 7 3 3 2 2 2 2 3 2" xfId="0"/>
    <cellStyle name="표준 7 3 3 2 2 2 2 4" xfId="0"/>
    <cellStyle name="표준 7 3 3 2 2 2 2 5" xfId="0"/>
    <cellStyle name="표준 7 3 3 2 2 2 3" xfId="0"/>
    <cellStyle name="표준 7 3 3 2 2 2 3 2" xfId="0"/>
    <cellStyle name="표준 7 3 3 2 2 2 3 3" xfId="0"/>
    <cellStyle name="표준 7 3 3 2 2 2 4" xfId="0"/>
    <cellStyle name="표준 7 3 3 2 2 2 4 2" xfId="0"/>
    <cellStyle name="표준 7 3 3 2 2 2 5" xfId="0"/>
    <cellStyle name="표준 7 3 3 2 2 2 6" xfId="0"/>
    <cellStyle name="표준 7 3 3 2 2 3" xfId="0"/>
    <cellStyle name="표준 7 3 3 2 2 3 2" xfId="0"/>
    <cellStyle name="표준 7 3 3 2 2 3 2 2" xfId="0"/>
    <cellStyle name="표준 7 3 3 2 2 3 2 3" xfId="0"/>
    <cellStyle name="표준 7 3 3 2 2 3 3" xfId="0"/>
    <cellStyle name="표준 7 3 3 2 2 3 3 2" xfId="0"/>
    <cellStyle name="표준 7 3 3 2 2 3 4" xfId="0"/>
    <cellStyle name="표준 7 3 3 2 2 3 5" xfId="0"/>
    <cellStyle name="표준 7 3 3 2 2 4" xfId="0"/>
    <cellStyle name="표준 7 3 3 2 2 4 2" xfId="0"/>
    <cellStyle name="표준 7 3 3 2 2 4 3" xfId="0"/>
    <cellStyle name="표준 7 3 3 2 2 5" xfId="0"/>
    <cellStyle name="표준 7 3 3 2 2 5 2" xfId="0"/>
    <cellStyle name="표준 7 3 3 2 2 6" xfId="0"/>
    <cellStyle name="표준 7 3 3 2 2 7" xfId="0"/>
    <cellStyle name="표준 7 3 3 2 3" xfId="0"/>
    <cellStyle name="표준 7 3 3 2 3 2" xfId="0"/>
    <cellStyle name="표준 7 3 3 2 3 2 2" xfId="0"/>
    <cellStyle name="표준 7 3 3 2 3 2 2 2" xfId="0"/>
    <cellStyle name="표준 7 3 3 2 3 2 2 3" xfId="0"/>
    <cellStyle name="표준 7 3 3 2 3 2 3" xfId="0"/>
    <cellStyle name="표준 7 3 3 2 3 2 3 2" xfId="0"/>
    <cellStyle name="표준 7 3 3 2 3 2 4" xfId="0"/>
    <cellStyle name="표준 7 3 3 2 3 2 5" xfId="0"/>
    <cellStyle name="표준 7 3 3 2 3 3" xfId="0"/>
    <cellStyle name="표준 7 3 3 2 3 3 2" xfId="0"/>
    <cellStyle name="표준 7 3 3 2 3 3 3" xfId="0"/>
    <cellStyle name="표준 7 3 3 2 3 4" xfId="0"/>
    <cellStyle name="표준 7 3 3 2 3 4 2" xfId="0"/>
    <cellStyle name="표준 7 3 3 2 3 5" xfId="0"/>
    <cellStyle name="표준 7 3 3 2 3 6" xfId="0"/>
    <cellStyle name="표준 7 3 3 2 4" xfId="0"/>
    <cellStyle name="표준 7 3 3 2 4 2" xfId="0"/>
    <cellStyle name="표준 7 3 3 2 4 2 2" xfId="0"/>
    <cellStyle name="표준 7 3 3 2 4 2 3" xfId="0"/>
    <cellStyle name="표준 7 3 3 2 4 3" xfId="0"/>
    <cellStyle name="표준 7 3 3 2 4 3 2" xfId="0"/>
    <cellStyle name="표준 7 3 3 2 4 4" xfId="0"/>
    <cellStyle name="표준 7 3 3 2 4 5" xfId="0"/>
    <cellStyle name="표준 7 3 3 2 5" xfId="0"/>
    <cellStyle name="표준 7 3 3 2 5 2" xfId="0"/>
    <cellStyle name="표준 7 3 3 2 5 3" xfId="0"/>
    <cellStyle name="표준 7 3 3 2 5 4" xfId="0"/>
    <cellStyle name="표준 7 3 3 2 6" xfId="0"/>
    <cellStyle name="표준 7 3 3 2 6 2" xfId="0"/>
    <cellStyle name="표준 7 3 3 2 6 3" xfId="0"/>
    <cellStyle name="표준 7 3 3 2 7" xfId="0"/>
    <cellStyle name="표준 7 3 3 2 8" xfId="0"/>
    <cellStyle name="표준 7 3 3 2 9" xfId="0"/>
    <cellStyle name="표준 7 3 3 3" xfId="0"/>
    <cellStyle name="표준 7 3 3 3 2" xfId="0"/>
    <cellStyle name="표준 7 3 3 3 2 2" xfId="0"/>
    <cellStyle name="표준 7 3 3 3 2 2 2" xfId="0"/>
    <cellStyle name="표준 7 3 3 3 2 2 2 2" xfId="0"/>
    <cellStyle name="표준 7 3 3 3 2 2 2 3" xfId="0"/>
    <cellStyle name="표준 7 3 3 3 2 2 3" xfId="0"/>
    <cellStyle name="표준 7 3 3 3 2 2 3 2" xfId="0"/>
    <cellStyle name="표준 7 3 3 3 2 2 4" xfId="0"/>
    <cellStyle name="표준 7 3 3 3 2 2 5" xfId="0"/>
    <cellStyle name="표준 7 3 3 3 2 3" xfId="0"/>
    <cellStyle name="표준 7 3 3 3 2 3 2" xfId="0"/>
    <cellStyle name="표준 7 3 3 3 2 3 3" xfId="0"/>
    <cellStyle name="표준 7 3 3 3 2 4" xfId="0"/>
    <cellStyle name="표준 7 3 3 3 2 4 2" xfId="0"/>
    <cellStyle name="표준 7 3 3 3 2 5" xfId="0"/>
    <cellStyle name="표준 7 3 3 3 2 6" xfId="0"/>
    <cellStyle name="표준 7 3 3 3 3" xfId="0"/>
    <cellStyle name="표준 7 3 3 3 3 2" xfId="0"/>
    <cellStyle name="표준 7 3 3 3 3 2 2" xfId="0"/>
    <cellStyle name="표준 7 3 3 3 3 2 3" xfId="0"/>
    <cellStyle name="표준 7 3 3 3 3 3" xfId="0"/>
    <cellStyle name="표준 7 3 3 3 3 3 2" xfId="0"/>
    <cellStyle name="표준 7 3 3 3 3 4" xfId="0"/>
    <cellStyle name="표준 7 3 3 3 3 5" xfId="0"/>
    <cellStyle name="표준 7 3 3 3 4" xfId="0"/>
    <cellStyle name="표준 7 3 3 3 4 2" xfId="0"/>
    <cellStyle name="표준 7 3 3 3 4 3" xfId="0"/>
    <cellStyle name="표준 7 3 3 3 5" xfId="0"/>
    <cellStyle name="표준 7 3 3 3 5 2" xfId="0"/>
    <cellStyle name="표준 7 3 3 3 6" xfId="0"/>
    <cellStyle name="표준 7 3 3 3 7" xfId="0"/>
    <cellStyle name="표준 7 3 3 4" xfId="0"/>
    <cellStyle name="표준 7 3 3 4 2" xfId="0"/>
    <cellStyle name="표준 7 3 3 4 2 2" xfId="0"/>
    <cellStyle name="표준 7 3 3 4 2 2 2" xfId="0"/>
    <cellStyle name="표준 7 3 3 4 2 2 3" xfId="0"/>
    <cellStyle name="표준 7 3 3 4 2 3" xfId="0"/>
    <cellStyle name="표준 7 3 3 4 2 3 2" xfId="0"/>
    <cellStyle name="표준 7 3 3 4 2 4" xfId="0"/>
    <cellStyle name="표준 7 3 3 4 2 5" xfId="0"/>
    <cellStyle name="표준 7 3 3 4 3" xfId="0"/>
    <cellStyle name="표준 7 3 3 4 3 2" xfId="0"/>
    <cellStyle name="표준 7 3 3 4 3 3" xfId="0"/>
    <cellStyle name="표준 7 3 3 4 4" xfId="0"/>
    <cellStyle name="표준 7 3 3 4 4 2" xfId="0"/>
    <cellStyle name="표준 7 3 3 4 5" xfId="0"/>
    <cellStyle name="표준 7 3 3 4 6" xfId="0"/>
    <cellStyle name="표준 7 3 3 5" xfId="0"/>
    <cellStyle name="표준 7 3 3 5 2" xfId="0"/>
    <cellStyle name="표준 7 3 3 5 2 2" xfId="0"/>
    <cellStyle name="표준 7 3 3 5 2 3" xfId="0"/>
    <cellStyle name="표준 7 3 3 5 3" xfId="0"/>
    <cellStyle name="표준 7 3 3 5 3 2" xfId="0"/>
    <cellStyle name="표준 7 3 3 5 4" xfId="0"/>
    <cellStyle name="표준 7 3 3 5 5" xfId="0"/>
    <cellStyle name="표준 7 3 3 6" xfId="0"/>
    <cellStyle name="표준 7 3 3 6 2" xfId="0"/>
    <cellStyle name="표준 7 3 3 6 3" xfId="0"/>
    <cellStyle name="표준 7 3 3 6 4" xfId="0"/>
    <cellStyle name="표준 7 3 3 7" xfId="0"/>
    <cellStyle name="표준 7 3 3 7 2" xfId="0"/>
    <cellStyle name="표준 7 3 3 7 3" xfId="0"/>
    <cellStyle name="표준 7 3 3 8" xfId="0"/>
    <cellStyle name="표준 7 3 3 9" xfId="0"/>
    <cellStyle name="표준 7 3 4" xfId="0"/>
    <cellStyle name="표준 7 3 4 2" xfId="0"/>
    <cellStyle name="표준 7 3 4 2 2" xfId="0"/>
    <cellStyle name="표준 7 3 4 2 2 2" xfId="0"/>
    <cellStyle name="표준 7 3 4 2 2 2 2" xfId="0"/>
    <cellStyle name="표준 7 3 4 2 2 2 2 2" xfId="0"/>
    <cellStyle name="표준 7 3 4 2 2 2 2 3" xfId="0"/>
    <cellStyle name="표준 7 3 4 2 2 2 3" xfId="0"/>
    <cellStyle name="표준 7 3 4 2 2 2 3 2" xfId="0"/>
    <cellStyle name="표준 7 3 4 2 2 2 4" xfId="0"/>
    <cellStyle name="표준 7 3 4 2 2 2 5" xfId="0"/>
    <cellStyle name="표준 7 3 4 2 2 3" xfId="0"/>
    <cellStyle name="표준 7 3 4 2 2 3 2" xfId="0"/>
    <cellStyle name="표준 7 3 4 2 2 3 3" xfId="0"/>
    <cellStyle name="표준 7 3 4 2 2 4" xfId="0"/>
    <cellStyle name="표준 7 3 4 2 2 4 2" xfId="0"/>
    <cellStyle name="표준 7 3 4 2 2 5" xfId="0"/>
    <cellStyle name="표준 7 3 4 2 2 6" xfId="0"/>
    <cellStyle name="표준 7 3 4 2 3" xfId="0"/>
    <cellStyle name="표준 7 3 4 2 3 2" xfId="0"/>
    <cellStyle name="표준 7 3 4 2 3 2 2" xfId="0"/>
    <cellStyle name="표준 7 3 4 2 3 2 3" xfId="0"/>
    <cellStyle name="표준 7 3 4 2 3 3" xfId="0"/>
    <cellStyle name="표준 7 3 4 2 3 3 2" xfId="0"/>
    <cellStyle name="표준 7 3 4 2 3 4" xfId="0"/>
    <cellStyle name="표준 7 3 4 2 3 5" xfId="0"/>
    <cellStyle name="표준 7 3 4 2 4" xfId="0"/>
    <cellStyle name="표준 7 3 4 2 4 2" xfId="0"/>
    <cellStyle name="표준 7 3 4 2 4 3" xfId="0"/>
    <cellStyle name="표준 7 3 4 2 5" xfId="0"/>
    <cellStyle name="표준 7 3 4 2 5 2" xfId="0"/>
    <cellStyle name="표준 7 3 4 2 6" xfId="0"/>
    <cellStyle name="표준 7 3 4 2 7" xfId="0"/>
    <cellStyle name="표준 7 3 4 3" xfId="0"/>
    <cellStyle name="표준 7 3 4 3 2" xfId="0"/>
    <cellStyle name="표준 7 3 4 3 2 2" xfId="0"/>
    <cellStyle name="표준 7 3 4 3 2 2 2" xfId="0"/>
    <cellStyle name="표준 7 3 4 3 2 2 3" xfId="0"/>
    <cellStyle name="표준 7 3 4 3 2 3" xfId="0"/>
    <cellStyle name="표준 7 3 4 3 2 3 2" xfId="0"/>
    <cellStyle name="표준 7 3 4 3 2 4" xfId="0"/>
    <cellStyle name="표준 7 3 4 3 2 5" xfId="0"/>
    <cellStyle name="표준 7 3 4 3 3" xfId="0"/>
    <cellStyle name="표준 7 3 4 3 3 2" xfId="0"/>
    <cellStyle name="표준 7 3 4 3 3 3" xfId="0"/>
    <cellStyle name="표준 7 3 4 3 4" xfId="0"/>
    <cellStyle name="표준 7 3 4 3 4 2" xfId="0"/>
    <cellStyle name="표준 7 3 4 3 5" xfId="0"/>
    <cellStyle name="표준 7 3 4 3 6" xfId="0"/>
    <cellStyle name="표준 7 3 4 4" xfId="0"/>
    <cellStyle name="표준 7 3 4 4 2" xfId="0"/>
    <cellStyle name="표준 7 3 4 4 2 2" xfId="0"/>
    <cellStyle name="표준 7 3 4 4 2 3" xfId="0"/>
    <cellStyle name="표준 7 3 4 4 3" xfId="0"/>
    <cellStyle name="표준 7 3 4 4 3 2" xfId="0"/>
    <cellStyle name="표준 7 3 4 4 4" xfId="0"/>
    <cellStyle name="표준 7 3 4 4 5" xfId="0"/>
    <cellStyle name="표준 7 3 4 5" xfId="0"/>
    <cellStyle name="표준 7 3 4 5 2" xfId="0"/>
    <cellStyle name="표준 7 3 4 5 3" xfId="0"/>
    <cellStyle name="표준 7 3 4 5 4" xfId="0"/>
    <cellStyle name="표준 7 3 4 6" xfId="0"/>
    <cellStyle name="표준 7 3 4 6 2" xfId="0"/>
    <cellStyle name="표준 7 3 4 6 3" xfId="0"/>
    <cellStyle name="표준 7 3 4 7" xfId="0"/>
    <cellStyle name="표준 7 3 4 8" xfId="0"/>
    <cellStyle name="표준 7 3 4 9" xfId="0"/>
    <cellStyle name="표준 7 3 5" xfId="0"/>
    <cellStyle name="표준 7 3 5 2" xfId="0"/>
    <cellStyle name="표준 7 3 5 2 2" xfId="0"/>
    <cellStyle name="표준 7 3 5 2 2 2" xfId="0"/>
    <cellStyle name="표준 7 3 5 2 2 2 2" xfId="0"/>
    <cellStyle name="표준 7 3 5 2 2 2 3" xfId="0"/>
    <cellStyle name="표준 7 3 5 2 2 3" xfId="0"/>
    <cellStyle name="표준 7 3 5 2 2 3 2" xfId="0"/>
    <cellStyle name="표준 7 3 5 2 2 4" xfId="0"/>
    <cellStyle name="표준 7 3 5 2 2 5" xfId="0"/>
    <cellStyle name="표준 7 3 5 2 3" xfId="0"/>
    <cellStyle name="표준 7 3 5 2 3 2" xfId="0"/>
    <cellStyle name="표준 7 3 5 2 3 3" xfId="0"/>
    <cellStyle name="표준 7 3 5 2 4" xfId="0"/>
    <cellStyle name="표준 7 3 5 2 4 2" xfId="0"/>
    <cellStyle name="표준 7 3 5 2 5" xfId="0"/>
    <cellStyle name="표준 7 3 5 2 6" xfId="0"/>
    <cellStyle name="표준 7 3 5 3" xfId="0"/>
    <cellStyle name="표준 7 3 5 3 2" xfId="0"/>
    <cellStyle name="표준 7 3 5 3 2 2" xfId="0"/>
    <cellStyle name="표준 7 3 5 3 2 3" xfId="0"/>
    <cellStyle name="표준 7 3 5 3 3" xfId="0"/>
    <cellStyle name="표준 7 3 5 3 3 2" xfId="0"/>
    <cellStyle name="표준 7 3 5 3 4" xfId="0"/>
    <cellStyle name="표준 7 3 5 3 5" xfId="0"/>
    <cellStyle name="표준 7 3 5 4" xfId="0"/>
    <cellStyle name="표준 7 3 5 4 2" xfId="0"/>
    <cellStyle name="표준 7 3 5 4 3" xfId="0"/>
    <cellStyle name="표준 7 3 5 4 4" xfId="0"/>
    <cellStyle name="표준 7 3 5 5" xfId="0"/>
    <cellStyle name="표준 7 3 5 5 2" xfId="0"/>
    <cellStyle name="표준 7 3 5 5 3" xfId="0"/>
    <cellStyle name="표준 7 3 5 6" xfId="0"/>
    <cellStyle name="표준 7 3 5 7" xfId="0"/>
    <cellStyle name="표준 7 3 5 8" xfId="0"/>
    <cellStyle name="표준 7 3 6" xfId="0"/>
    <cellStyle name="표준 7 3 6 2" xfId="0"/>
    <cellStyle name="표준 7 3 6 2 2" xfId="0"/>
    <cellStyle name="표준 7 3 6 2 2 2" xfId="0"/>
    <cellStyle name="표준 7 3 6 2 2 2 2" xfId="0"/>
    <cellStyle name="표준 7 3 6 2 2 2 3" xfId="0"/>
    <cellStyle name="표준 7 3 6 2 2 3" xfId="0"/>
    <cellStyle name="표준 7 3 6 2 2 3 2" xfId="0"/>
    <cellStyle name="표준 7 3 6 2 2 4" xfId="0"/>
    <cellStyle name="표준 7 3 6 2 2 5" xfId="0"/>
    <cellStyle name="표준 7 3 6 2 3" xfId="0"/>
    <cellStyle name="표준 7 3 6 2 3 2" xfId="0"/>
    <cellStyle name="표준 7 3 6 2 3 3" xfId="0"/>
    <cellStyle name="표준 7 3 6 2 4" xfId="0"/>
    <cellStyle name="표준 7 3 6 2 4 2" xfId="0"/>
    <cellStyle name="표준 7 3 6 2 5" xfId="0"/>
    <cellStyle name="표준 7 3 6 2 6" xfId="0"/>
    <cellStyle name="표준 7 3 6 3" xfId="0"/>
    <cellStyle name="표준 7 3 6 3 2" xfId="0"/>
    <cellStyle name="표준 7 3 6 3 2 2" xfId="0"/>
    <cellStyle name="표준 7 3 6 3 2 3" xfId="0"/>
    <cellStyle name="표준 7 3 6 3 3" xfId="0"/>
    <cellStyle name="표준 7 3 6 3 3 2" xfId="0"/>
    <cellStyle name="표준 7 3 6 3 4" xfId="0"/>
    <cellStyle name="표준 7 3 6 3 5" xfId="0"/>
    <cellStyle name="표준 7 3 6 4" xfId="0"/>
    <cellStyle name="표준 7 3 6 4 2" xfId="0"/>
    <cellStyle name="표준 7 3 6 4 3" xfId="0"/>
    <cellStyle name="표준 7 3 6 5" xfId="0"/>
    <cellStyle name="표준 7 3 6 5 2" xfId="0"/>
    <cellStyle name="표준 7 3 6 6" xfId="0"/>
    <cellStyle name="표준 7 3 6 7" xfId="0"/>
    <cellStyle name="표준 7 3 7" xfId="0"/>
    <cellStyle name="표준 7 3 7 2" xfId="0"/>
    <cellStyle name="표준 7 3 7 2 2" xfId="0"/>
    <cellStyle name="표준 7 3 7 2 2 2" xfId="0"/>
    <cellStyle name="표준 7 3 7 2 2 3" xfId="0"/>
    <cellStyle name="표준 7 3 7 2 3" xfId="0"/>
    <cellStyle name="표준 7 3 7 2 3 2" xfId="0"/>
    <cellStyle name="표준 7 3 7 2 4" xfId="0"/>
    <cellStyle name="표준 7 3 7 2 5" xfId="0"/>
    <cellStyle name="표준 7 3 7 3" xfId="0"/>
    <cellStyle name="표준 7 3 7 3 2" xfId="0"/>
    <cellStyle name="표준 7 3 7 3 3" xfId="0"/>
    <cellStyle name="표준 7 3 7 4" xfId="0"/>
    <cellStyle name="표준 7 3 7 4 2" xfId="0"/>
    <cellStyle name="표준 7 3 7 5" xfId="0"/>
    <cellStyle name="표준 7 3 7 6" xfId="0"/>
    <cellStyle name="표준 7 3 8" xfId="0"/>
    <cellStyle name="표준 7 3 8 2" xfId="0"/>
    <cellStyle name="표준 7 3 8 2 2" xfId="0"/>
    <cellStyle name="표준 7 3 8 2 3" xfId="0"/>
    <cellStyle name="표준 7 3 8 3" xfId="0"/>
    <cellStyle name="표준 7 3 8 3 2" xfId="0"/>
    <cellStyle name="표준 7 3 8 4" xfId="0"/>
    <cellStyle name="표준 7 3 8 5" xfId="0"/>
    <cellStyle name="표준 7 3 9" xfId="0"/>
    <cellStyle name="표준 7 3 9 2" xfId="0"/>
    <cellStyle name="표준 7 3 9 3" xfId="0"/>
    <cellStyle name="표준 7 3 9 4" xfId="0"/>
    <cellStyle name="표준 7 4" xfId="0"/>
    <cellStyle name="표준 7 4 10" xfId="0"/>
    <cellStyle name="표준 7 4 11" xfId="0"/>
    <cellStyle name="표준 7 4 12" xfId="0"/>
    <cellStyle name="표준 7 4 13" xfId="0"/>
    <cellStyle name="표준 7 4 2" xfId="0"/>
    <cellStyle name="표준 7 4 2 10" xfId="0"/>
    <cellStyle name="표준 7 4 2 2" xfId="0"/>
    <cellStyle name="표준 7 4 2 2 10" xfId="0"/>
    <cellStyle name="표준 7 4 2 2 2" xfId="0"/>
    <cellStyle name="표준 7 4 2 2 2 2" xfId="0"/>
    <cellStyle name="표준 7 4 2 2 2 2 2" xfId="0"/>
    <cellStyle name="표준 7 4 2 2 2 2 2 2" xfId="0"/>
    <cellStyle name="표준 7 4 2 2 2 2 2 2 2" xfId="0"/>
    <cellStyle name="표준 7 4 2 2 2 2 2 2 3" xfId="0"/>
    <cellStyle name="표준 7 4 2 2 2 2 2 3" xfId="0"/>
    <cellStyle name="표준 7 4 2 2 2 2 2 3 2" xfId="0"/>
    <cellStyle name="표준 7 4 2 2 2 2 2 4" xfId="0"/>
    <cellStyle name="표준 7 4 2 2 2 2 2 5" xfId="0"/>
    <cellStyle name="표준 7 4 2 2 2 2 3" xfId="0"/>
    <cellStyle name="표준 7 4 2 2 2 2 3 2" xfId="0"/>
    <cellStyle name="표준 7 4 2 2 2 2 3 3" xfId="0"/>
    <cellStyle name="표준 7 4 2 2 2 2 4" xfId="0"/>
    <cellStyle name="표준 7 4 2 2 2 2 4 2" xfId="0"/>
    <cellStyle name="표준 7 4 2 2 2 2 5" xfId="0"/>
    <cellStyle name="표준 7 4 2 2 2 2 6" xfId="0"/>
    <cellStyle name="표준 7 4 2 2 2 3" xfId="0"/>
    <cellStyle name="표준 7 4 2 2 2 3 2" xfId="0"/>
    <cellStyle name="표준 7 4 2 2 2 3 2 2" xfId="0"/>
    <cellStyle name="표준 7 4 2 2 2 3 2 3" xfId="0"/>
    <cellStyle name="표준 7 4 2 2 2 3 3" xfId="0"/>
    <cellStyle name="표준 7 4 2 2 2 3 3 2" xfId="0"/>
    <cellStyle name="표준 7 4 2 2 2 3 4" xfId="0"/>
    <cellStyle name="표준 7 4 2 2 2 3 5" xfId="0"/>
    <cellStyle name="표준 7 4 2 2 2 4" xfId="0"/>
    <cellStyle name="표준 7 4 2 2 2 4 2" xfId="0"/>
    <cellStyle name="표준 7 4 2 2 2 4 3" xfId="0"/>
    <cellStyle name="표준 7 4 2 2 2 5" xfId="0"/>
    <cellStyle name="표준 7 4 2 2 2 5 2" xfId="0"/>
    <cellStyle name="표준 7 4 2 2 2 6" xfId="0"/>
    <cellStyle name="표준 7 4 2 2 2 7" xfId="0"/>
    <cellStyle name="표준 7 4 2 2 3" xfId="0"/>
    <cellStyle name="표준 7 4 2 2 3 2" xfId="0"/>
    <cellStyle name="표준 7 4 2 2 3 2 2" xfId="0"/>
    <cellStyle name="표준 7 4 2 2 3 2 2 2" xfId="0"/>
    <cellStyle name="표준 7 4 2 2 3 2 2 3" xfId="0"/>
    <cellStyle name="표준 7 4 2 2 3 2 3" xfId="0"/>
    <cellStyle name="표준 7 4 2 2 3 2 3 2" xfId="0"/>
    <cellStyle name="표준 7 4 2 2 3 2 4" xfId="0"/>
    <cellStyle name="표준 7 4 2 2 3 2 5" xfId="0"/>
    <cellStyle name="표준 7 4 2 2 3 3" xfId="0"/>
    <cellStyle name="표준 7 4 2 2 3 3 2" xfId="0"/>
    <cellStyle name="표준 7 4 2 2 3 3 3" xfId="0"/>
    <cellStyle name="표준 7 4 2 2 3 4" xfId="0"/>
    <cellStyle name="표준 7 4 2 2 3 4 2" xfId="0"/>
    <cellStyle name="표준 7 4 2 2 3 5" xfId="0"/>
    <cellStyle name="표준 7 4 2 2 3 6" xfId="0"/>
    <cellStyle name="표준 7 4 2 2 4" xfId="0"/>
    <cellStyle name="표준 7 4 2 2 4 2" xfId="0"/>
    <cellStyle name="표준 7 4 2 2 4 2 2" xfId="0"/>
    <cellStyle name="표준 7 4 2 2 4 2 3" xfId="0"/>
    <cellStyle name="표준 7 4 2 2 4 3" xfId="0"/>
    <cellStyle name="표준 7 4 2 2 4 3 2" xfId="0"/>
    <cellStyle name="표준 7 4 2 2 4 4" xfId="0"/>
    <cellStyle name="표준 7 4 2 2 4 5" xfId="0"/>
    <cellStyle name="표준 7 4 2 2 5" xfId="0"/>
    <cellStyle name="표준 7 4 2 2 5 2" xfId="0"/>
    <cellStyle name="표준 7 4 2 2 5 3" xfId="0"/>
    <cellStyle name="표준 7 4 2 2 5 4" xfId="0"/>
    <cellStyle name="표준 7 4 2 2 6" xfId="0"/>
    <cellStyle name="표준 7 4 2 2 6 2" xfId="0"/>
    <cellStyle name="표준 7 4 2 2 6 3" xfId="0"/>
    <cellStyle name="표준 7 4 2 2 7" xfId="0"/>
    <cellStyle name="표준 7 4 2 2 8" xfId="0"/>
    <cellStyle name="표준 7 4 2 2 9" xfId="0"/>
    <cellStyle name="표준 7 4 2 3" xfId="0"/>
    <cellStyle name="표준 7 4 2 3 2" xfId="0"/>
    <cellStyle name="표준 7 4 2 3 2 2" xfId="0"/>
    <cellStyle name="표준 7 4 2 3 2 2 2" xfId="0"/>
    <cellStyle name="표준 7 4 2 3 2 2 2 2" xfId="0"/>
    <cellStyle name="표준 7 4 2 3 2 2 2 3" xfId="0"/>
    <cellStyle name="표준 7 4 2 3 2 2 3" xfId="0"/>
    <cellStyle name="표준 7 4 2 3 2 2 3 2" xfId="0"/>
    <cellStyle name="표준 7 4 2 3 2 2 4" xfId="0"/>
    <cellStyle name="표준 7 4 2 3 2 2 5" xfId="0"/>
    <cellStyle name="표준 7 4 2 3 2 3" xfId="0"/>
    <cellStyle name="표준 7 4 2 3 2 3 2" xfId="0"/>
    <cellStyle name="표준 7 4 2 3 2 3 3" xfId="0"/>
    <cellStyle name="표준 7 4 2 3 2 4" xfId="0"/>
    <cellStyle name="표준 7 4 2 3 2 4 2" xfId="0"/>
    <cellStyle name="표준 7 4 2 3 2 5" xfId="0"/>
    <cellStyle name="표준 7 4 2 3 2 6" xfId="0"/>
    <cellStyle name="표준 7 4 2 3 3" xfId="0"/>
    <cellStyle name="표준 7 4 2 3 3 2" xfId="0"/>
    <cellStyle name="표준 7 4 2 3 3 2 2" xfId="0"/>
    <cellStyle name="표준 7 4 2 3 3 2 3" xfId="0"/>
    <cellStyle name="표준 7 4 2 3 3 3" xfId="0"/>
    <cellStyle name="표준 7 4 2 3 3 3 2" xfId="0"/>
    <cellStyle name="표준 7 4 2 3 3 4" xfId="0"/>
    <cellStyle name="표준 7 4 2 3 3 5" xfId="0"/>
    <cellStyle name="표준 7 4 2 3 4" xfId="0"/>
    <cellStyle name="표준 7 4 2 3 4 2" xfId="0"/>
    <cellStyle name="표준 7 4 2 3 4 3" xfId="0"/>
    <cellStyle name="표준 7 4 2 3 5" xfId="0"/>
    <cellStyle name="표준 7 4 2 3 5 2" xfId="0"/>
    <cellStyle name="표준 7 4 2 3 6" xfId="0"/>
    <cellStyle name="표준 7 4 2 3 7" xfId="0"/>
    <cellStyle name="표준 7 4 2 4" xfId="0"/>
    <cellStyle name="표준 7 4 2 4 2" xfId="0"/>
    <cellStyle name="표준 7 4 2 4 2 2" xfId="0"/>
    <cellStyle name="표준 7 4 2 4 2 2 2" xfId="0"/>
    <cellStyle name="표준 7 4 2 4 2 2 3" xfId="0"/>
    <cellStyle name="표준 7 4 2 4 2 3" xfId="0"/>
    <cellStyle name="표준 7 4 2 4 2 3 2" xfId="0"/>
    <cellStyle name="표준 7 4 2 4 2 4" xfId="0"/>
    <cellStyle name="표준 7 4 2 4 2 5" xfId="0"/>
    <cellStyle name="표준 7 4 2 4 3" xfId="0"/>
    <cellStyle name="표준 7 4 2 4 3 2" xfId="0"/>
    <cellStyle name="표준 7 4 2 4 3 3" xfId="0"/>
    <cellStyle name="표준 7 4 2 4 4" xfId="0"/>
    <cellStyle name="표준 7 4 2 4 4 2" xfId="0"/>
    <cellStyle name="표준 7 4 2 4 5" xfId="0"/>
    <cellStyle name="표준 7 4 2 4 6" xfId="0"/>
    <cellStyle name="표준 7 4 2 5" xfId="0"/>
    <cellStyle name="표준 7 4 2 5 2" xfId="0"/>
    <cellStyle name="표준 7 4 2 5 2 2" xfId="0"/>
    <cellStyle name="표준 7 4 2 5 2 3" xfId="0"/>
    <cellStyle name="표준 7 4 2 5 3" xfId="0"/>
    <cellStyle name="표준 7 4 2 5 3 2" xfId="0"/>
    <cellStyle name="표준 7 4 2 5 4" xfId="0"/>
    <cellStyle name="표준 7 4 2 5 5" xfId="0"/>
    <cellStyle name="표준 7 4 2 6" xfId="0"/>
    <cellStyle name="표준 7 4 2 6 2" xfId="0"/>
    <cellStyle name="표준 7 4 2 6 3" xfId="0"/>
    <cellStyle name="표준 7 4 2 6 4" xfId="0"/>
    <cellStyle name="표준 7 4 2 7" xfId="0"/>
    <cellStyle name="표준 7 4 2 7 2" xfId="0"/>
    <cellStyle name="표준 7 4 2 7 3" xfId="0"/>
    <cellStyle name="표준 7 4 2 8" xfId="0"/>
    <cellStyle name="표준 7 4 2 9" xfId="0"/>
    <cellStyle name="표준 7 4 3" xfId="0"/>
    <cellStyle name="표준 7 4 3 2" xfId="0"/>
    <cellStyle name="표준 7 4 3 2 2" xfId="0"/>
    <cellStyle name="표준 7 4 3 2 2 2" xfId="0"/>
    <cellStyle name="표준 7 4 3 2 2 2 2" xfId="0"/>
    <cellStyle name="표준 7 4 3 2 2 2 2 2" xfId="0"/>
    <cellStyle name="표준 7 4 3 2 2 2 2 3" xfId="0"/>
    <cellStyle name="표준 7 4 3 2 2 2 3" xfId="0"/>
    <cellStyle name="표준 7 4 3 2 2 2 3 2" xfId="0"/>
    <cellStyle name="표준 7 4 3 2 2 2 4" xfId="0"/>
    <cellStyle name="표준 7 4 3 2 2 2 5" xfId="0"/>
    <cellStyle name="표준 7 4 3 2 2 3" xfId="0"/>
    <cellStyle name="표준 7 4 3 2 2 3 2" xfId="0"/>
    <cellStyle name="표준 7 4 3 2 2 3 3" xfId="0"/>
    <cellStyle name="표준 7 4 3 2 2 4" xfId="0"/>
    <cellStyle name="표준 7 4 3 2 2 4 2" xfId="0"/>
    <cellStyle name="표준 7 4 3 2 2 5" xfId="0"/>
    <cellStyle name="표준 7 4 3 2 2 6" xfId="0"/>
    <cellStyle name="표준 7 4 3 2 3" xfId="0"/>
    <cellStyle name="표준 7 4 3 2 3 2" xfId="0"/>
    <cellStyle name="표준 7 4 3 2 3 2 2" xfId="0"/>
    <cellStyle name="표준 7 4 3 2 3 2 3" xfId="0"/>
    <cellStyle name="표준 7 4 3 2 3 3" xfId="0"/>
    <cellStyle name="표준 7 4 3 2 3 3 2" xfId="0"/>
    <cellStyle name="표준 7 4 3 2 3 4" xfId="0"/>
    <cellStyle name="표준 7 4 3 2 3 5" xfId="0"/>
    <cellStyle name="표준 7 4 3 2 4" xfId="0"/>
    <cellStyle name="표준 7 4 3 2 4 2" xfId="0"/>
    <cellStyle name="표준 7 4 3 2 4 3" xfId="0"/>
    <cellStyle name="표준 7 4 3 2 5" xfId="0"/>
    <cellStyle name="표준 7 4 3 2 5 2" xfId="0"/>
    <cellStyle name="표준 7 4 3 2 6" xfId="0"/>
    <cellStyle name="표준 7 4 3 2 7" xfId="0"/>
    <cellStyle name="표준 7 4 3 3" xfId="0"/>
    <cellStyle name="표준 7 4 3 3 2" xfId="0"/>
    <cellStyle name="표준 7 4 3 3 2 2" xfId="0"/>
    <cellStyle name="표준 7 4 3 3 2 2 2" xfId="0"/>
    <cellStyle name="표준 7 4 3 3 2 2 3" xfId="0"/>
    <cellStyle name="표준 7 4 3 3 2 3" xfId="0"/>
    <cellStyle name="표준 7 4 3 3 2 3 2" xfId="0"/>
    <cellStyle name="표준 7 4 3 3 2 4" xfId="0"/>
    <cellStyle name="표준 7 4 3 3 2 5" xfId="0"/>
    <cellStyle name="표준 7 4 3 3 3" xfId="0"/>
    <cellStyle name="표준 7 4 3 3 3 2" xfId="0"/>
    <cellStyle name="표준 7 4 3 3 3 3" xfId="0"/>
    <cellStyle name="표준 7 4 3 3 4" xfId="0"/>
    <cellStyle name="표준 7 4 3 3 4 2" xfId="0"/>
    <cellStyle name="표준 7 4 3 3 5" xfId="0"/>
    <cellStyle name="표준 7 4 3 3 6" xfId="0"/>
    <cellStyle name="표준 7 4 3 4" xfId="0"/>
    <cellStyle name="표준 7 4 3 4 2" xfId="0"/>
    <cellStyle name="표준 7 4 3 4 2 2" xfId="0"/>
    <cellStyle name="표준 7 4 3 4 2 3" xfId="0"/>
    <cellStyle name="표준 7 4 3 4 3" xfId="0"/>
    <cellStyle name="표준 7 4 3 4 3 2" xfId="0"/>
    <cellStyle name="표준 7 4 3 4 4" xfId="0"/>
    <cellStyle name="표준 7 4 3 4 5" xfId="0"/>
    <cellStyle name="표준 7 4 3 5" xfId="0"/>
    <cellStyle name="표준 7 4 3 5 2" xfId="0"/>
    <cellStyle name="표준 7 4 3 5 3" xfId="0"/>
    <cellStyle name="표준 7 4 3 5 4" xfId="0"/>
    <cellStyle name="표준 7 4 3 6" xfId="0"/>
    <cellStyle name="표준 7 4 3 6 2" xfId="0"/>
    <cellStyle name="표준 7 4 3 6 3" xfId="0"/>
    <cellStyle name="표준 7 4 3 7" xfId="0"/>
    <cellStyle name="표준 7 4 3 8" xfId="0"/>
    <cellStyle name="표준 7 4 3 9" xfId="0"/>
    <cellStyle name="표준 7 4 4" xfId="0"/>
    <cellStyle name="표준 7 4 4 2" xfId="0"/>
    <cellStyle name="표준 7 4 4 2 2" xfId="0"/>
    <cellStyle name="표준 7 4 4 2 2 2" xfId="0"/>
    <cellStyle name="표준 7 4 4 2 2 2 2" xfId="0"/>
    <cellStyle name="표준 7 4 4 2 2 2 3" xfId="0"/>
    <cellStyle name="표준 7 4 4 2 2 3" xfId="0"/>
    <cellStyle name="표준 7 4 4 2 2 3 2" xfId="0"/>
    <cellStyle name="표준 7 4 4 2 2 4" xfId="0"/>
    <cellStyle name="표준 7 4 4 2 2 5" xfId="0"/>
    <cellStyle name="표준 7 4 4 2 3" xfId="0"/>
    <cellStyle name="표준 7 4 4 2 3 2" xfId="0"/>
    <cellStyle name="표준 7 4 4 2 3 3" xfId="0"/>
    <cellStyle name="표준 7 4 4 2 4" xfId="0"/>
    <cellStyle name="표준 7 4 4 2 4 2" xfId="0"/>
    <cellStyle name="표준 7 4 4 2 5" xfId="0"/>
    <cellStyle name="표준 7 4 4 2 6" xfId="0"/>
    <cellStyle name="표준 7 4 4 3" xfId="0"/>
    <cellStyle name="표준 7 4 4 3 2" xfId="0"/>
    <cellStyle name="표준 7 4 4 3 2 2" xfId="0"/>
    <cellStyle name="표준 7 4 4 3 2 3" xfId="0"/>
    <cellStyle name="표준 7 4 4 3 3" xfId="0"/>
    <cellStyle name="표준 7 4 4 3 3 2" xfId="0"/>
    <cellStyle name="표준 7 4 4 3 4" xfId="0"/>
    <cellStyle name="표준 7 4 4 3 5" xfId="0"/>
    <cellStyle name="표준 7 4 4 4" xfId="0"/>
    <cellStyle name="표준 7 4 4 4 2" xfId="0"/>
    <cellStyle name="표준 7 4 4 4 3" xfId="0"/>
    <cellStyle name="표준 7 4 4 4 4" xfId="0"/>
    <cellStyle name="표준 7 4 4 5" xfId="0"/>
    <cellStyle name="표준 7 4 4 5 2" xfId="0"/>
    <cellStyle name="표준 7 4 4 5 3" xfId="0"/>
    <cellStyle name="표준 7 4 4 6" xfId="0"/>
    <cellStyle name="표준 7 4 4 7" xfId="0"/>
    <cellStyle name="표준 7 4 4 8" xfId="0"/>
    <cellStyle name="표준 7 4 5" xfId="0"/>
    <cellStyle name="표준 7 4 5 2" xfId="0"/>
    <cellStyle name="표준 7 4 5 2 2" xfId="0"/>
    <cellStyle name="표준 7 4 5 2 2 2" xfId="0"/>
    <cellStyle name="표준 7 4 5 2 2 2 2" xfId="0"/>
    <cellStyle name="표준 7 4 5 2 2 2 3" xfId="0"/>
    <cellStyle name="표준 7 4 5 2 2 3" xfId="0"/>
    <cellStyle name="표준 7 4 5 2 2 3 2" xfId="0"/>
    <cellStyle name="표준 7 4 5 2 2 4" xfId="0"/>
    <cellStyle name="표준 7 4 5 2 2 5" xfId="0"/>
    <cellStyle name="표준 7 4 5 2 3" xfId="0"/>
    <cellStyle name="표준 7 4 5 2 3 2" xfId="0"/>
    <cellStyle name="표준 7 4 5 2 3 3" xfId="0"/>
    <cellStyle name="표준 7 4 5 2 4" xfId="0"/>
    <cellStyle name="표준 7 4 5 2 4 2" xfId="0"/>
    <cellStyle name="표준 7 4 5 2 5" xfId="0"/>
    <cellStyle name="표준 7 4 5 2 6" xfId="0"/>
    <cellStyle name="표준 7 4 5 3" xfId="0"/>
    <cellStyle name="표준 7 4 5 3 2" xfId="0"/>
    <cellStyle name="표준 7 4 5 3 2 2" xfId="0"/>
    <cellStyle name="표준 7 4 5 3 2 3" xfId="0"/>
    <cellStyle name="표준 7 4 5 3 3" xfId="0"/>
    <cellStyle name="표준 7 4 5 3 3 2" xfId="0"/>
    <cellStyle name="표준 7 4 5 3 4" xfId="0"/>
    <cellStyle name="표준 7 4 5 3 5" xfId="0"/>
    <cellStyle name="표준 7 4 5 4" xfId="0"/>
    <cellStyle name="표준 7 4 5 4 2" xfId="0"/>
    <cellStyle name="표준 7 4 5 4 3" xfId="0"/>
    <cellStyle name="표준 7 4 5 5" xfId="0"/>
    <cellStyle name="표준 7 4 5 5 2" xfId="0"/>
    <cellStyle name="표준 7 4 5 6" xfId="0"/>
    <cellStyle name="표준 7 4 5 7" xfId="0"/>
    <cellStyle name="표준 7 4 6" xfId="0"/>
    <cellStyle name="표준 7 4 6 2" xfId="0"/>
    <cellStyle name="표준 7 4 6 2 2" xfId="0"/>
    <cellStyle name="표준 7 4 6 2 2 2" xfId="0"/>
    <cellStyle name="표준 7 4 6 2 2 3" xfId="0"/>
    <cellStyle name="표준 7 4 6 2 3" xfId="0"/>
    <cellStyle name="표준 7 4 6 2 3 2" xfId="0"/>
    <cellStyle name="표준 7 4 6 2 4" xfId="0"/>
    <cellStyle name="표준 7 4 6 2 5" xfId="0"/>
    <cellStyle name="표준 7 4 6 3" xfId="0"/>
    <cellStyle name="표준 7 4 6 3 2" xfId="0"/>
    <cellStyle name="표준 7 4 6 3 3" xfId="0"/>
    <cellStyle name="표준 7 4 6 4" xfId="0"/>
    <cellStyle name="표준 7 4 6 4 2" xfId="0"/>
    <cellStyle name="표준 7 4 6 5" xfId="0"/>
    <cellStyle name="표준 7 4 6 6" xfId="0"/>
    <cellStyle name="표준 7 4 7" xfId="0"/>
    <cellStyle name="표준 7 4 7 2" xfId="0"/>
    <cellStyle name="표준 7 4 7 2 2" xfId="0"/>
    <cellStyle name="표준 7 4 7 2 3" xfId="0"/>
    <cellStyle name="표준 7 4 7 3" xfId="0"/>
    <cellStyle name="표준 7 4 7 3 2" xfId="0"/>
    <cellStyle name="표준 7 4 7 4" xfId="0"/>
    <cellStyle name="표준 7 4 7 5" xfId="0"/>
    <cellStyle name="표준 7 4 8" xfId="0"/>
    <cellStyle name="표준 7 4 8 2" xfId="0"/>
    <cellStyle name="표준 7 4 8 3" xfId="0"/>
    <cellStyle name="표준 7 4 8 4" xfId="0"/>
    <cellStyle name="표준 7 4 9" xfId="0"/>
    <cellStyle name="표준 7 4 9 2" xfId="0"/>
    <cellStyle name="표준 7 4 9 3" xfId="0"/>
    <cellStyle name="표준 7 5" xfId="0"/>
    <cellStyle name="표준 7 5 10" xfId="0"/>
    <cellStyle name="표준 7 5 11" xfId="0"/>
    <cellStyle name="표준 7 5 2" xfId="0"/>
    <cellStyle name="표준 7 5 2 10" xfId="0"/>
    <cellStyle name="표준 7 5 2 2" xfId="0"/>
    <cellStyle name="표준 7 5 2 2 2" xfId="0"/>
    <cellStyle name="표준 7 5 2 2 2 2" xfId="0"/>
    <cellStyle name="표준 7 5 2 2 2 2 2" xfId="0"/>
    <cellStyle name="표준 7 5 2 2 2 2 2 2" xfId="0"/>
    <cellStyle name="표준 7 5 2 2 2 2 2 3" xfId="0"/>
    <cellStyle name="표준 7 5 2 2 2 2 3" xfId="0"/>
    <cellStyle name="표준 7 5 2 2 2 2 3 2" xfId="0"/>
    <cellStyle name="표준 7 5 2 2 2 2 4" xfId="0"/>
    <cellStyle name="표준 7 5 2 2 2 2 5" xfId="0"/>
    <cellStyle name="표준 7 5 2 2 2 3" xfId="0"/>
    <cellStyle name="표준 7 5 2 2 2 3 2" xfId="0"/>
    <cellStyle name="표준 7 5 2 2 2 3 3" xfId="0"/>
    <cellStyle name="표준 7 5 2 2 2 4" xfId="0"/>
    <cellStyle name="표준 7 5 2 2 2 4 2" xfId="0"/>
    <cellStyle name="표준 7 5 2 2 2 5" xfId="0"/>
    <cellStyle name="표준 7 5 2 2 2 6" xfId="0"/>
    <cellStyle name="표준 7 5 2 2 3" xfId="0"/>
    <cellStyle name="표준 7 5 2 2 3 2" xfId="0"/>
    <cellStyle name="표준 7 5 2 2 3 2 2" xfId="0"/>
    <cellStyle name="표준 7 5 2 2 3 2 3" xfId="0"/>
    <cellStyle name="표준 7 5 2 2 3 3" xfId="0"/>
    <cellStyle name="표준 7 5 2 2 3 3 2" xfId="0"/>
    <cellStyle name="표준 7 5 2 2 3 4" xfId="0"/>
    <cellStyle name="표준 7 5 2 2 3 5" xfId="0"/>
    <cellStyle name="표준 7 5 2 2 4" xfId="0"/>
    <cellStyle name="표준 7 5 2 2 4 2" xfId="0"/>
    <cellStyle name="표준 7 5 2 2 4 3" xfId="0"/>
    <cellStyle name="표준 7 5 2 2 5" xfId="0"/>
    <cellStyle name="표준 7 5 2 2 5 2" xfId="0"/>
    <cellStyle name="표준 7 5 2 2 6" xfId="0"/>
    <cellStyle name="표준 7 5 2 2 7" xfId="0"/>
    <cellStyle name="표준 7 5 2 2 8" xfId="0"/>
    <cellStyle name="표준 7 5 2 3" xfId="0"/>
    <cellStyle name="표준 7 5 2 3 2" xfId="0"/>
    <cellStyle name="표준 7 5 2 3 2 2" xfId="0"/>
    <cellStyle name="표준 7 5 2 3 2 2 2" xfId="0"/>
    <cellStyle name="표준 7 5 2 3 2 2 3" xfId="0"/>
    <cellStyle name="표준 7 5 2 3 2 3" xfId="0"/>
    <cellStyle name="표준 7 5 2 3 2 3 2" xfId="0"/>
    <cellStyle name="표준 7 5 2 3 2 4" xfId="0"/>
    <cellStyle name="표준 7 5 2 3 2 5" xfId="0"/>
    <cellStyle name="표준 7 5 2 3 3" xfId="0"/>
    <cellStyle name="표준 7 5 2 3 3 2" xfId="0"/>
    <cellStyle name="표준 7 5 2 3 3 3" xfId="0"/>
    <cellStyle name="표준 7 5 2 3 4" xfId="0"/>
    <cellStyle name="표준 7 5 2 3 4 2" xfId="0"/>
    <cellStyle name="표준 7 5 2 3 5" xfId="0"/>
    <cellStyle name="표준 7 5 2 3 6" xfId="0"/>
    <cellStyle name="표준 7 5 2 4" xfId="0"/>
    <cellStyle name="표준 7 5 2 4 2" xfId="0"/>
    <cellStyle name="표준 7 5 2 4 2 2" xfId="0"/>
    <cellStyle name="표준 7 5 2 4 2 3" xfId="0"/>
    <cellStyle name="표준 7 5 2 4 3" xfId="0"/>
    <cellStyle name="표준 7 5 2 4 3 2" xfId="0"/>
    <cellStyle name="표준 7 5 2 4 4" xfId="0"/>
    <cellStyle name="표준 7 5 2 4 5" xfId="0"/>
    <cellStyle name="표준 7 5 2 5" xfId="0"/>
    <cellStyle name="표준 7 5 2 5 2" xfId="0"/>
    <cellStyle name="표준 7 5 2 5 3" xfId="0"/>
    <cellStyle name="표준 7 5 2 5 4" xfId="0"/>
    <cellStyle name="표준 7 5 2 6" xfId="0"/>
    <cellStyle name="표준 7 5 2 6 2" xfId="0"/>
    <cellStyle name="표준 7 5 2 6 3" xfId="0"/>
    <cellStyle name="표준 7 5 2 7" xfId="0"/>
    <cellStyle name="표준 7 5 2 8" xfId="0"/>
    <cellStyle name="표준 7 5 2 9" xfId="0"/>
    <cellStyle name="표준 7 5 3" xfId="0"/>
    <cellStyle name="표준 7 5 3 2" xfId="0"/>
    <cellStyle name="표준 7 5 3 2 2" xfId="0"/>
    <cellStyle name="표준 7 5 3 2 2 2" xfId="0"/>
    <cellStyle name="표준 7 5 3 2 2 2 2" xfId="0"/>
    <cellStyle name="표준 7 5 3 2 2 2 3" xfId="0"/>
    <cellStyle name="표준 7 5 3 2 2 3" xfId="0"/>
    <cellStyle name="표준 7 5 3 2 2 3 2" xfId="0"/>
    <cellStyle name="표준 7 5 3 2 2 4" xfId="0"/>
    <cellStyle name="표준 7 5 3 2 2 5" xfId="0"/>
    <cellStyle name="표준 7 5 3 2 3" xfId="0"/>
    <cellStyle name="표준 7 5 3 2 3 2" xfId="0"/>
    <cellStyle name="표준 7 5 3 2 3 3" xfId="0"/>
    <cellStyle name="표준 7 5 3 2 4" xfId="0"/>
    <cellStyle name="표준 7 5 3 2 4 2" xfId="0"/>
    <cellStyle name="표준 7 5 3 2 5" xfId="0"/>
    <cellStyle name="표준 7 5 3 2 6" xfId="0"/>
    <cellStyle name="표준 7 5 3 3" xfId="0"/>
    <cellStyle name="표준 7 5 3 3 2" xfId="0"/>
    <cellStyle name="표준 7 5 3 3 2 2" xfId="0"/>
    <cellStyle name="표준 7 5 3 3 2 3" xfId="0"/>
    <cellStyle name="표준 7 5 3 3 3" xfId="0"/>
    <cellStyle name="표준 7 5 3 3 3 2" xfId="0"/>
    <cellStyle name="표준 7 5 3 3 4" xfId="0"/>
    <cellStyle name="표준 7 5 3 3 5" xfId="0"/>
    <cellStyle name="표준 7 5 3 4" xfId="0"/>
    <cellStyle name="표준 7 5 3 4 2" xfId="0"/>
    <cellStyle name="표준 7 5 3 4 3" xfId="0"/>
    <cellStyle name="표준 7 5 3 5" xfId="0"/>
    <cellStyle name="표준 7 5 3 5 2" xfId="0"/>
    <cellStyle name="표준 7 5 3 6" xfId="0"/>
    <cellStyle name="표준 7 5 3 7" xfId="0"/>
    <cellStyle name="표준 7 5 4" xfId="0"/>
    <cellStyle name="표준 7 5 4 2" xfId="0"/>
    <cellStyle name="표준 7 5 4 2 2" xfId="0"/>
    <cellStyle name="표준 7 5 4 2 2 2" xfId="0"/>
    <cellStyle name="표준 7 5 4 2 2 3" xfId="0"/>
    <cellStyle name="표준 7 5 4 2 3" xfId="0"/>
    <cellStyle name="표준 7 5 4 2 3 2" xfId="0"/>
    <cellStyle name="표준 7 5 4 2 4" xfId="0"/>
    <cellStyle name="표준 7 5 4 2 5" xfId="0"/>
    <cellStyle name="표준 7 5 4 3" xfId="0"/>
    <cellStyle name="표준 7 5 4 3 2" xfId="0"/>
    <cellStyle name="표준 7 5 4 3 3" xfId="0"/>
    <cellStyle name="표준 7 5 4 4" xfId="0"/>
    <cellStyle name="표준 7 5 4 4 2" xfId="0"/>
    <cellStyle name="표준 7 5 4 5" xfId="0"/>
    <cellStyle name="표준 7 5 4 6" xfId="0"/>
    <cellStyle name="표준 7 5 5" xfId="0"/>
    <cellStyle name="표준 7 5 5 2" xfId="0"/>
    <cellStyle name="표준 7 5 5 2 2" xfId="0"/>
    <cellStyle name="표준 7 5 5 2 3" xfId="0"/>
    <cellStyle name="표준 7 5 5 3" xfId="0"/>
    <cellStyle name="표준 7 5 5 3 2" xfId="0"/>
    <cellStyle name="표준 7 5 5 4" xfId="0"/>
    <cellStyle name="표준 7 5 5 5" xfId="0"/>
    <cellStyle name="표준 7 5 6" xfId="0"/>
    <cellStyle name="표준 7 5 6 2" xfId="0"/>
    <cellStyle name="표준 7 5 6 3" xfId="0"/>
    <cellStyle name="표준 7 5 6 4" xfId="0"/>
    <cellStyle name="표준 7 5 7" xfId="0"/>
    <cellStyle name="표준 7 5 7 2" xfId="0"/>
    <cellStyle name="표준 7 5 7 3" xfId="0"/>
    <cellStyle name="표준 7 5 8" xfId="0"/>
    <cellStyle name="표준 7 5 8 2" xfId="0"/>
    <cellStyle name="표준 7 5 9" xfId="0"/>
    <cellStyle name="표준 7 6" xfId="0"/>
    <cellStyle name="표준 7 6 2" xfId="0"/>
    <cellStyle name="표준 7 6 2 2" xfId="0"/>
    <cellStyle name="표준 7 6 2 2 2" xfId="0"/>
    <cellStyle name="표준 7 6 2 2 2 2" xfId="0"/>
    <cellStyle name="표준 7 6 2 2 2 2 2" xfId="0"/>
    <cellStyle name="표준 7 6 2 2 2 2 3" xfId="0"/>
    <cellStyle name="표준 7 6 2 2 2 3" xfId="0"/>
    <cellStyle name="표준 7 6 2 2 2 3 2" xfId="0"/>
    <cellStyle name="표준 7 6 2 2 2 4" xfId="0"/>
    <cellStyle name="표준 7 6 2 2 2 5" xfId="0"/>
    <cellStyle name="표준 7 6 2 2 3" xfId="0"/>
    <cellStyle name="표준 7 6 2 2 3 2" xfId="0"/>
    <cellStyle name="표준 7 6 2 2 3 3" xfId="0"/>
    <cellStyle name="표준 7 6 2 2 4" xfId="0"/>
    <cellStyle name="표준 7 6 2 2 4 2" xfId="0"/>
    <cellStyle name="표준 7 6 2 2 5" xfId="0"/>
    <cellStyle name="표준 7 6 2 2 6" xfId="0"/>
    <cellStyle name="표준 7 6 2 3" xfId="0"/>
    <cellStyle name="표준 7 6 2 3 2" xfId="0"/>
    <cellStyle name="표준 7 6 2 3 2 2" xfId="0"/>
    <cellStyle name="표준 7 6 2 3 2 3" xfId="0"/>
    <cellStyle name="표준 7 6 2 3 3" xfId="0"/>
    <cellStyle name="표준 7 6 2 3 3 2" xfId="0"/>
    <cellStyle name="표준 7 6 2 3 4" xfId="0"/>
    <cellStyle name="표준 7 6 2 3 5" xfId="0"/>
    <cellStyle name="표준 7 6 2 4" xfId="0"/>
    <cellStyle name="표준 7 6 2 4 2" xfId="0"/>
    <cellStyle name="표준 7 6 2 4 3" xfId="0"/>
    <cellStyle name="표준 7 6 2 5" xfId="0"/>
    <cellStyle name="표준 7 6 2 5 2" xfId="0"/>
    <cellStyle name="표준 7 6 2 6" xfId="0"/>
    <cellStyle name="표준 7 6 2 7" xfId="0"/>
    <cellStyle name="표준 7 6 2 8" xfId="0"/>
    <cellStyle name="표준 7 6 3" xfId="0"/>
    <cellStyle name="표준 7 6 3 2" xfId="0"/>
    <cellStyle name="표준 7 6 3 2 2" xfId="0"/>
    <cellStyle name="표준 7 6 3 2 2 2" xfId="0"/>
    <cellStyle name="표준 7 6 3 2 2 3" xfId="0"/>
    <cellStyle name="표준 7 6 3 2 3" xfId="0"/>
    <cellStyle name="표준 7 6 3 2 3 2" xfId="0"/>
    <cellStyle name="표준 7 6 3 2 4" xfId="0"/>
    <cellStyle name="표준 7 6 3 2 5" xfId="0"/>
    <cellStyle name="표준 7 6 3 3" xfId="0"/>
    <cellStyle name="표준 7 6 3 3 2" xfId="0"/>
    <cellStyle name="표준 7 6 3 3 3" xfId="0"/>
    <cellStyle name="표준 7 6 3 4" xfId="0"/>
    <cellStyle name="표준 7 6 3 4 2" xfId="0"/>
    <cellStyle name="표준 7 6 3 5" xfId="0"/>
    <cellStyle name="표준 7 6 3 6" xfId="0"/>
    <cellStyle name="표준 7 6 4" xfId="0"/>
    <cellStyle name="표준 7 6 4 2" xfId="0"/>
    <cellStyle name="표준 7 6 4 2 2" xfId="0"/>
    <cellStyle name="표준 7 6 4 2 3" xfId="0"/>
    <cellStyle name="표준 7 6 4 3" xfId="0"/>
    <cellStyle name="표준 7 6 4 3 2" xfId="0"/>
    <cellStyle name="표준 7 6 4 4" xfId="0"/>
    <cellStyle name="표준 7 6 4 5" xfId="0"/>
    <cellStyle name="표준 7 6 5" xfId="0"/>
    <cellStyle name="표준 7 6 5 2" xfId="0"/>
    <cellStyle name="표준 7 6 5 3" xfId="0"/>
    <cellStyle name="표준 7 6 5 4" xfId="0"/>
    <cellStyle name="표준 7 6 5 5" xfId="0"/>
    <cellStyle name="표준 7 6 6" xfId="0"/>
    <cellStyle name="표준 7 6 6 2" xfId="0"/>
    <cellStyle name="표준 7 6 6 3" xfId="0"/>
    <cellStyle name="표준 7 6 7" xfId="0"/>
    <cellStyle name="표준 7 6 8" xfId="0"/>
    <cellStyle name="표준 7 6 9" xfId="0"/>
    <cellStyle name="표준 7 7" xfId="0"/>
    <cellStyle name="표준 7 7 10" xfId="0"/>
    <cellStyle name="표준 7 7 2" xfId="0"/>
    <cellStyle name="표준 7 7 2 2" xfId="0"/>
    <cellStyle name="표준 7 7 2 2 2" xfId="0"/>
    <cellStyle name="표준 7 7 2 2 2 2" xfId="0"/>
    <cellStyle name="표준 7 7 2 2 2 2 2" xfId="0"/>
    <cellStyle name="표준 7 7 2 2 2 2 3" xfId="0"/>
    <cellStyle name="표준 7 7 2 2 2 3" xfId="0"/>
    <cellStyle name="표준 7 7 2 2 2 3 2" xfId="0"/>
    <cellStyle name="표준 7 7 2 2 2 4" xfId="0"/>
    <cellStyle name="표준 7 7 2 2 2 5" xfId="0"/>
    <cellStyle name="표준 7 7 2 2 3" xfId="0"/>
    <cellStyle name="표준 7 7 2 2 3 2" xfId="0"/>
    <cellStyle name="표준 7 7 2 2 3 3" xfId="0"/>
    <cellStyle name="표준 7 7 2 2 4" xfId="0"/>
    <cellStyle name="표준 7 7 2 2 4 2" xfId="0"/>
    <cellStyle name="표준 7 7 2 2 5" xfId="0"/>
    <cellStyle name="표준 7 7 2 2 6" xfId="0"/>
    <cellStyle name="표준 7 7 2 3" xfId="0"/>
    <cellStyle name="표준 7 7 2 3 2" xfId="0"/>
    <cellStyle name="표준 7 7 2 3 2 2" xfId="0"/>
    <cellStyle name="표준 7 7 2 3 2 3" xfId="0"/>
    <cellStyle name="표준 7 7 2 3 3" xfId="0"/>
    <cellStyle name="표준 7 7 2 3 3 2" xfId="0"/>
    <cellStyle name="표준 7 7 2 3 4" xfId="0"/>
    <cellStyle name="표준 7 7 2 3 5" xfId="0"/>
    <cellStyle name="표준 7 7 2 4" xfId="0"/>
    <cellStyle name="표준 7 7 2 4 2" xfId="0"/>
    <cellStyle name="표준 7 7 2 4 3" xfId="0"/>
    <cellStyle name="표준 7 7 2 5" xfId="0"/>
    <cellStyle name="표준 7 7 2 5 2" xfId="0"/>
    <cellStyle name="표준 7 7 2 6" xfId="0"/>
    <cellStyle name="표준 7 7 2 7" xfId="0"/>
    <cellStyle name="표준 7 7 2 8" xfId="0"/>
    <cellStyle name="표준 7 7 3" xfId="0"/>
    <cellStyle name="표준 7 7 3 2" xfId="0"/>
    <cellStyle name="표준 7 7 3 2 2" xfId="0"/>
    <cellStyle name="표준 7 7 3 2 2 2" xfId="0"/>
    <cellStyle name="표준 7 7 3 2 2 3" xfId="0"/>
    <cellStyle name="표준 7 7 3 2 3" xfId="0"/>
    <cellStyle name="표준 7 7 3 2 3 2" xfId="0"/>
    <cellStyle name="표준 7 7 3 2 4" xfId="0"/>
    <cellStyle name="표준 7 7 3 2 5" xfId="0"/>
    <cellStyle name="표준 7 7 3 3" xfId="0"/>
    <cellStyle name="표준 7 7 3 3 2" xfId="0"/>
    <cellStyle name="표준 7 7 3 3 3" xfId="0"/>
    <cellStyle name="표준 7 7 3 4" xfId="0"/>
    <cellStyle name="표준 7 7 3 4 2" xfId="0"/>
    <cellStyle name="표준 7 7 3 5" xfId="0"/>
    <cellStyle name="표준 7 7 3 6" xfId="0"/>
    <cellStyle name="표준 7 7 4" xfId="0"/>
    <cellStyle name="표준 7 7 4 2" xfId="0"/>
    <cellStyle name="표준 7 7 4 2 2" xfId="0"/>
    <cellStyle name="표준 7 7 4 2 3" xfId="0"/>
    <cellStyle name="표준 7 7 4 3" xfId="0"/>
    <cellStyle name="표준 7 7 4 3 2" xfId="0"/>
    <cellStyle name="표준 7 7 4 4" xfId="0"/>
    <cellStyle name="표준 7 7 4 5" xfId="0"/>
    <cellStyle name="표준 7 7 5" xfId="0"/>
    <cellStyle name="표준 7 7 5 2" xfId="0"/>
    <cellStyle name="표준 7 7 5 3" xfId="0"/>
    <cellStyle name="표준 7 7 5 4" xfId="0"/>
    <cellStyle name="표준 7 7 6" xfId="0"/>
    <cellStyle name="표준 7 7 6 2" xfId="0"/>
    <cellStyle name="표준 7 7 6 3" xfId="0"/>
    <cellStyle name="표준 7 7 7" xfId="0"/>
    <cellStyle name="표준 7 7 8" xfId="0"/>
    <cellStyle name="표준 7 7 9" xfId="0"/>
    <cellStyle name="표준 7 8" xfId="0"/>
    <cellStyle name="표준 7 8 2" xfId="0"/>
    <cellStyle name="표준 7 8 2 2" xfId="0"/>
    <cellStyle name="표준 7 8 2 2 2" xfId="0"/>
    <cellStyle name="표준 7 8 2 2 2 2" xfId="0"/>
    <cellStyle name="표준 7 8 2 2 2 3" xfId="0"/>
    <cellStyle name="표준 7 8 2 2 3" xfId="0"/>
    <cellStyle name="표준 7 8 2 2 3 2" xfId="0"/>
    <cellStyle name="표준 7 8 2 2 4" xfId="0"/>
    <cellStyle name="표준 7 8 2 2 5" xfId="0"/>
    <cellStyle name="표준 7 8 2 3" xfId="0"/>
    <cellStyle name="표준 7 8 2 3 2" xfId="0"/>
    <cellStyle name="표준 7 8 2 3 3" xfId="0"/>
    <cellStyle name="표준 7 8 2 4" xfId="0"/>
    <cellStyle name="표준 7 8 2 4 2" xfId="0"/>
    <cellStyle name="표준 7 8 2 5" xfId="0"/>
    <cellStyle name="표준 7 8 2 6" xfId="0"/>
    <cellStyle name="표준 7 8 3" xfId="0"/>
    <cellStyle name="표준 7 8 3 2" xfId="0"/>
    <cellStyle name="표준 7 8 3 2 2" xfId="0"/>
    <cellStyle name="표준 7 8 3 2 3" xfId="0"/>
    <cellStyle name="표준 7 8 3 3" xfId="0"/>
    <cellStyle name="표준 7 8 3 3 2" xfId="0"/>
    <cellStyle name="표준 7 8 3 4" xfId="0"/>
    <cellStyle name="표준 7 8 3 5" xfId="0"/>
    <cellStyle name="표준 7 8 4" xfId="0"/>
    <cellStyle name="표준 7 8 4 2" xfId="0"/>
    <cellStyle name="표준 7 8 4 3" xfId="0"/>
    <cellStyle name="표준 7 8 4 4" xfId="0"/>
    <cellStyle name="표준 7 8 5" xfId="0"/>
    <cellStyle name="표준 7 8 5 2" xfId="0"/>
    <cellStyle name="표준 7 8 5 3" xfId="0"/>
    <cellStyle name="표준 7 8 6" xfId="0"/>
    <cellStyle name="표준 7 8 7" xfId="0"/>
    <cellStyle name="표준 7 8 8" xfId="0"/>
    <cellStyle name="표준 7 8 9" xfId="0"/>
    <cellStyle name="표준 7 9" xfId="0"/>
    <cellStyle name="표준 7 9 2" xfId="0"/>
    <cellStyle name="표준 7 9 2 2" xfId="0"/>
    <cellStyle name="표준 7 9 2 2 2" xfId="0"/>
    <cellStyle name="표준 7 9 2 2 2 2" xfId="0"/>
    <cellStyle name="표준 7 9 2 2 2 3" xfId="0"/>
    <cellStyle name="표준 7 9 2 2 3" xfId="0"/>
    <cellStyle name="표준 7 9 2 2 3 2" xfId="0"/>
    <cellStyle name="표준 7 9 2 2 4" xfId="0"/>
    <cellStyle name="표준 7 9 2 2 5" xfId="0"/>
    <cellStyle name="표준 7 9 2 3" xfId="0"/>
    <cellStyle name="표준 7 9 2 3 2" xfId="0"/>
    <cellStyle name="표준 7 9 2 3 3" xfId="0"/>
    <cellStyle name="표준 7 9 2 4" xfId="0"/>
    <cellStyle name="표준 7 9 2 4 2" xfId="0"/>
    <cellStyle name="표준 7 9 2 5" xfId="0"/>
    <cellStyle name="표준 7 9 2 6" xfId="0"/>
    <cellStyle name="표준 7 9 3" xfId="0"/>
    <cellStyle name="표준 7 9 3 2" xfId="0"/>
    <cellStyle name="표준 7 9 3 2 2" xfId="0"/>
    <cellStyle name="표준 7 9 3 2 3" xfId="0"/>
    <cellStyle name="표준 7 9 3 3" xfId="0"/>
    <cellStyle name="표준 7 9 3 3 2" xfId="0"/>
    <cellStyle name="표준 7 9 3 4" xfId="0"/>
    <cellStyle name="표준 7 9 3 5" xfId="0"/>
    <cellStyle name="표준 7 9 4" xfId="0"/>
    <cellStyle name="표준 7 9 4 2" xfId="0"/>
    <cellStyle name="표준 7 9 4 3" xfId="0"/>
    <cellStyle name="표준 7 9 5" xfId="0"/>
    <cellStyle name="표준 7 9 5 2" xfId="0"/>
    <cellStyle name="표준 7 9 6" xfId="0"/>
    <cellStyle name="표준 7 9 7" xfId="0"/>
    <cellStyle name="표준 7 9 8" xfId="0"/>
    <cellStyle name="표준 70" xfId="0"/>
    <cellStyle name="표준 70 2" xfId="0"/>
    <cellStyle name="표준 70 2 2" xfId="0"/>
    <cellStyle name="표준 70 2 2 2" xfId="0"/>
    <cellStyle name="표준 70 2 3" xfId="0"/>
    <cellStyle name="표준 70 3" xfId="0"/>
    <cellStyle name="표준 70 3 2" xfId="0"/>
    <cellStyle name="표준 70 3 3" xfId="0"/>
    <cellStyle name="표준 70 4" xfId="0"/>
    <cellStyle name="표준 70 5" xfId="0"/>
    <cellStyle name="표준 70 6" xfId="0"/>
    <cellStyle name="표준 71" xfId="0"/>
    <cellStyle name="표준 71 2" xfId="0"/>
    <cellStyle name="표준 71 2 2" xfId="0"/>
    <cellStyle name="표준 71 2 2 2" xfId="0"/>
    <cellStyle name="표준 71 2 3" xfId="0"/>
    <cellStyle name="표준 71 3" xfId="0"/>
    <cellStyle name="표준 71 3 2" xfId="0"/>
    <cellStyle name="표준 71 3 3" xfId="0"/>
    <cellStyle name="표준 71 4" xfId="0"/>
    <cellStyle name="표준 71 5" xfId="0"/>
    <cellStyle name="표준 71 6" xfId="0"/>
    <cellStyle name="표준 72" xfId="0"/>
    <cellStyle name="표준 72 2" xfId="0"/>
    <cellStyle name="표준 72 2 2" xfId="0"/>
    <cellStyle name="표준 72 2 2 2" xfId="0"/>
    <cellStyle name="표준 72 2 3" xfId="0"/>
    <cellStyle name="표준 72 3" xfId="0"/>
    <cellStyle name="표준 72 3 2" xfId="0"/>
    <cellStyle name="표준 72 3 3" xfId="0"/>
    <cellStyle name="표준 72 4" xfId="0"/>
    <cellStyle name="표준 72 5" xfId="0"/>
    <cellStyle name="표준 72 6" xfId="0"/>
    <cellStyle name="표준 73" xfId="0"/>
    <cellStyle name="표준 73 2" xfId="0"/>
    <cellStyle name="표준 73 2 2" xfId="0"/>
    <cellStyle name="표준 73 2 2 2" xfId="0"/>
    <cellStyle name="표준 73 2 3" xfId="0"/>
    <cellStyle name="표준 73 3" xfId="0"/>
    <cellStyle name="표준 73 3 2" xfId="0"/>
    <cellStyle name="표준 73 3 3" xfId="0"/>
    <cellStyle name="표준 73 4" xfId="0"/>
    <cellStyle name="표준 73 5" xfId="0"/>
    <cellStyle name="표준 73 6" xfId="0"/>
    <cellStyle name="표준 74" xfId="0"/>
    <cellStyle name="표준 74 2" xfId="0"/>
    <cellStyle name="표준 74 2 10" xfId="0"/>
    <cellStyle name="표준 74 2 11" xfId="0"/>
    <cellStyle name="표준 74 2 12" xfId="0"/>
    <cellStyle name="표준 74 2 2" xfId="0"/>
    <cellStyle name="표준 74 2 2 2" xfId="0"/>
    <cellStyle name="표준 74 2 2 3" xfId="0"/>
    <cellStyle name="표준 74 2 2 4" xfId="0"/>
    <cellStyle name="표준 74 2 2 5" xfId="0"/>
    <cellStyle name="표준 74 2 2 6" xfId="0"/>
    <cellStyle name="표준 74 2 2 7" xfId="0"/>
    <cellStyle name="표준 74 2 2 8" xfId="0"/>
    <cellStyle name="표준 74 2 3" xfId="0"/>
    <cellStyle name="표준 74 2 3 2" xfId="0"/>
    <cellStyle name="표준 74 2 3 3" xfId="0"/>
    <cellStyle name="표준 74 2 3 4" xfId="0"/>
    <cellStyle name="표준 74 2 3 5" xfId="0"/>
    <cellStyle name="표준 74 2 3 6" xfId="0"/>
    <cellStyle name="표준 74 2 4" xfId="0"/>
    <cellStyle name="표준 74 2 4 2" xfId="0"/>
    <cellStyle name="표준 74 2 4 3" xfId="0"/>
    <cellStyle name="표준 74 2 4 4" xfId="0"/>
    <cellStyle name="표준 74 2 4 5" xfId="0"/>
    <cellStyle name="표준 74 2 4 6" xfId="0"/>
    <cellStyle name="표준 74 2 5" xfId="0"/>
    <cellStyle name="표준 74 2 5 2" xfId="0"/>
    <cellStyle name="표준 74 2 5 3" xfId="0"/>
    <cellStyle name="표준 74 2 5 4" xfId="0"/>
    <cellStyle name="표준 74 2 5 5" xfId="0"/>
    <cellStyle name="표준 74 2 5 6" xfId="0"/>
    <cellStyle name="표준 74 2 6" xfId="0"/>
    <cellStyle name="표준 74 2 7" xfId="0"/>
    <cellStyle name="표준 74 2 8" xfId="0"/>
    <cellStyle name="표준 74 2 9" xfId="0"/>
    <cellStyle name="표준 74 2_Sheet2" xfId="0"/>
    <cellStyle name="표준 74 3" xfId="0"/>
    <cellStyle name="표준 74 3 10" xfId="0"/>
    <cellStyle name="표준 74 3 11" xfId="0"/>
    <cellStyle name="표준 74 3 12" xfId="0"/>
    <cellStyle name="표준 74 3 2" xfId="0"/>
    <cellStyle name="표준 74 3 2 2" xfId="0"/>
    <cellStyle name="표준 74 3 2 3" xfId="0"/>
    <cellStyle name="표준 74 3 2 4" xfId="0"/>
    <cellStyle name="표준 74 3 2 5" xfId="0"/>
    <cellStyle name="표준 74 3 2 6" xfId="0"/>
    <cellStyle name="표준 74 3 2 7" xfId="0"/>
    <cellStyle name="표준 74 3 3" xfId="0"/>
    <cellStyle name="표준 74 3 3 2" xfId="0"/>
    <cellStyle name="표준 74 3 3 3" xfId="0"/>
    <cellStyle name="표준 74 3 3 4" xfId="0"/>
    <cellStyle name="표준 74 3 3 5" xfId="0"/>
    <cellStyle name="표준 74 3 3 6" xfId="0"/>
    <cellStyle name="표준 74 3 4" xfId="0"/>
    <cellStyle name="표준 74 3 4 2" xfId="0"/>
    <cellStyle name="표준 74 3 4 3" xfId="0"/>
    <cellStyle name="표준 74 3 4 4" xfId="0"/>
    <cellStyle name="표준 74 3 4 5" xfId="0"/>
    <cellStyle name="표준 74 3 4 6" xfId="0"/>
    <cellStyle name="표준 74 3 5" xfId="0"/>
    <cellStyle name="표준 74 3 5 2" xfId="0"/>
    <cellStyle name="표준 74 3 5 3" xfId="0"/>
    <cellStyle name="표준 74 3 5 4" xfId="0"/>
    <cellStyle name="표준 74 3 5 5" xfId="0"/>
    <cellStyle name="표준 74 3 5 6" xfId="0"/>
    <cellStyle name="표준 74 3 6" xfId="0"/>
    <cellStyle name="표준 74 3 7" xfId="0"/>
    <cellStyle name="표준 74 3 8" xfId="0"/>
    <cellStyle name="표준 74 3 9" xfId="0"/>
    <cellStyle name="표준 74 3_Sheet2" xfId="0"/>
    <cellStyle name="표준 74 4" xfId="0"/>
    <cellStyle name="표준 74 4 10" xfId="0"/>
    <cellStyle name="표준 74 4 11" xfId="0"/>
    <cellStyle name="표준 74 4 2" xfId="0"/>
    <cellStyle name="표준 74 4 2 2" xfId="0"/>
    <cellStyle name="표준 74 4 2 3" xfId="0"/>
    <cellStyle name="표준 74 4 2 4" xfId="0"/>
    <cellStyle name="표준 74 4 2 5" xfId="0"/>
    <cellStyle name="표준 74 4 2 6" xfId="0"/>
    <cellStyle name="표준 74 4 3" xfId="0"/>
    <cellStyle name="표준 74 4 3 2" xfId="0"/>
    <cellStyle name="표준 74 4 3 3" xfId="0"/>
    <cellStyle name="표준 74 4 3 4" xfId="0"/>
    <cellStyle name="표준 74 4 3 5" xfId="0"/>
    <cellStyle name="표준 74 4 3 6" xfId="0"/>
    <cellStyle name="표준 74 4 4" xfId="0"/>
    <cellStyle name="표준 74 4 4 2" xfId="0"/>
    <cellStyle name="표준 74 4 4 3" xfId="0"/>
    <cellStyle name="표준 74 4 4 4" xfId="0"/>
    <cellStyle name="표준 74 4 4 5" xfId="0"/>
    <cellStyle name="표준 74 4 4 6" xfId="0"/>
    <cellStyle name="표준 74 4 5" xfId="0"/>
    <cellStyle name="표준 74 4 5 2" xfId="0"/>
    <cellStyle name="표준 74 4 5 3" xfId="0"/>
    <cellStyle name="표준 74 4 5 4" xfId="0"/>
    <cellStyle name="표준 74 4 5 5" xfId="0"/>
    <cellStyle name="표준 74 4 5 6" xfId="0"/>
    <cellStyle name="표준 74 4 6" xfId="0"/>
    <cellStyle name="표준 74 4 7" xfId="0"/>
    <cellStyle name="표준 74 4 8" xfId="0"/>
    <cellStyle name="표준 74 4 9" xfId="0"/>
    <cellStyle name="표준 74 4_Sheet2" xfId="0"/>
    <cellStyle name="표준 74 5" xfId="0"/>
    <cellStyle name="표준 74 5 10" xfId="0"/>
    <cellStyle name="표준 74 5 11" xfId="0"/>
    <cellStyle name="표준 74 5 2" xfId="0"/>
    <cellStyle name="표준 74 5 2 2" xfId="0"/>
    <cellStyle name="표준 74 5 2 3" xfId="0"/>
    <cellStyle name="표준 74 5 2 4" xfId="0"/>
    <cellStyle name="표준 74 5 2 5" xfId="0"/>
    <cellStyle name="표준 74 5 2 6" xfId="0"/>
    <cellStyle name="표준 74 5 3" xfId="0"/>
    <cellStyle name="표준 74 5 3 2" xfId="0"/>
    <cellStyle name="표준 74 5 3 3" xfId="0"/>
    <cellStyle name="표준 74 5 3 4" xfId="0"/>
    <cellStyle name="표준 74 5 3 5" xfId="0"/>
    <cellStyle name="표준 74 5 3 6" xfId="0"/>
    <cellStyle name="표준 74 5 4" xfId="0"/>
    <cellStyle name="표준 74 5 4 2" xfId="0"/>
    <cellStyle name="표준 74 5 4 3" xfId="0"/>
    <cellStyle name="표준 74 5 4 4" xfId="0"/>
    <cellStyle name="표준 74 5 4 5" xfId="0"/>
    <cellStyle name="표준 74 5 4 6" xfId="0"/>
    <cellStyle name="표준 74 5 5" xfId="0"/>
    <cellStyle name="표준 74 5 5 2" xfId="0"/>
    <cellStyle name="표준 74 5 5 3" xfId="0"/>
    <cellStyle name="표준 74 5 5 4" xfId="0"/>
    <cellStyle name="표준 74 5 5 5" xfId="0"/>
    <cellStyle name="표준 74 5 5 6" xfId="0"/>
    <cellStyle name="표준 74 5 6" xfId="0"/>
    <cellStyle name="표준 74 5 7" xfId="0"/>
    <cellStyle name="표준 74 5 8" xfId="0"/>
    <cellStyle name="표준 74 5 9" xfId="0"/>
    <cellStyle name="표준 74 5_Sheet2" xfId="0"/>
    <cellStyle name="표준 74 6" xfId="0"/>
    <cellStyle name="표준 75" xfId="0"/>
    <cellStyle name="표준 75 2" xfId="0"/>
    <cellStyle name="표준 75 2 10" xfId="0"/>
    <cellStyle name="표준 75 2 11" xfId="0"/>
    <cellStyle name="표준 75 2 12" xfId="0"/>
    <cellStyle name="표준 75 2 2" xfId="0"/>
    <cellStyle name="표준 75 2 2 2" xfId="0"/>
    <cellStyle name="표준 75 2 2 3" xfId="0"/>
    <cellStyle name="표준 75 2 2 4" xfId="0"/>
    <cellStyle name="표준 75 2 2 5" xfId="0"/>
    <cellStyle name="표준 75 2 2 6" xfId="0"/>
    <cellStyle name="표준 75 2 2 7" xfId="0"/>
    <cellStyle name="표준 75 2 2 8" xfId="0"/>
    <cellStyle name="표준 75 2 3" xfId="0"/>
    <cellStyle name="표준 75 2 3 2" xfId="0"/>
    <cellStyle name="표준 75 2 3 3" xfId="0"/>
    <cellStyle name="표준 75 2 3 4" xfId="0"/>
    <cellStyle name="표준 75 2 3 5" xfId="0"/>
    <cellStyle name="표준 75 2 3 6" xfId="0"/>
    <cellStyle name="표준 75 2 4" xfId="0"/>
    <cellStyle name="표준 75 2 4 2" xfId="0"/>
    <cellStyle name="표준 75 2 4 3" xfId="0"/>
    <cellStyle name="표준 75 2 4 4" xfId="0"/>
    <cellStyle name="표준 75 2 4 5" xfId="0"/>
    <cellStyle name="표준 75 2 4 6" xfId="0"/>
    <cellStyle name="표준 75 2 5" xfId="0"/>
    <cellStyle name="표준 75 2 5 2" xfId="0"/>
    <cellStyle name="표준 75 2 5 3" xfId="0"/>
    <cellStyle name="표준 75 2 5 4" xfId="0"/>
    <cellStyle name="표준 75 2 5 5" xfId="0"/>
    <cellStyle name="표준 75 2 5 6" xfId="0"/>
    <cellStyle name="표준 75 2 6" xfId="0"/>
    <cellStyle name="표준 75 2 7" xfId="0"/>
    <cellStyle name="표준 75 2 8" xfId="0"/>
    <cellStyle name="표준 75 2 9" xfId="0"/>
    <cellStyle name="표준 75 2_Sheet2" xfId="0"/>
    <cellStyle name="표준 75 3" xfId="0"/>
    <cellStyle name="표준 75 3 10" xfId="0"/>
    <cellStyle name="표준 75 3 11" xfId="0"/>
    <cellStyle name="표준 75 3 12" xfId="0"/>
    <cellStyle name="표준 75 3 2" xfId="0"/>
    <cellStyle name="표준 75 3 2 2" xfId="0"/>
    <cellStyle name="표준 75 3 2 3" xfId="0"/>
    <cellStyle name="표준 75 3 2 4" xfId="0"/>
    <cellStyle name="표준 75 3 2 5" xfId="0"/>
    <cellStyle name="표준 75 3 2 6" xfId="0"/>
    <cellStyle name="표준 75 3 2 7" xfId="0"/>
    <cellStyle name="표준 75 3 3" xfId="0"/>
    <cellStyle name="표준 75 3 3 2" xfId="0"/>
    <cellStyle name="표준 75 3 3 3" xfId="0"/>
    <cellStyle name="표준 75 3 3 4" xfId="0"/>
    <cellStyle name="표준 75 3 3 5" xfId="0"/>
    <cellStyle name="표준 75 3 3 6" xfId="0"/>
    <cellStyle name="표준 75 3 4" xfId="0"/>
    <cellStyle name="표준 75 3 4 2" xfId="0"/>
    <cellStyle name="표준 75 3 4 3" xfId="0"/>
    <cellStyle name="표준 75 3 4 4" xfId="0"/>
    <cellStyle name="표준 75 3 4 5" xfId="0"/>
    <cellStyle name="표준 75 3 4 6" xfId="0"/>
    <cellStyle name="표준 75 3 5" xfId="0"/>
    <cellStyle name="표준 75 3 5 2" xfId="0"/>
    <cellStyle name="표준 75 3 5 3" xfId="0"/>
    <cellStyle name="표준 75 3 5 4" xfId="0"/>
    <cellStyle name="표준 75 3 5 5" xfId="0"/>
    <cellStyle name="표준 75 3 5 6" xfId="0"/>
    <cellStyle name="표준 75 3 6" xfId="0"/>
    <cellStyle name="표준 75 3 7" xfId="0"/>
    <cellStyle name="표준 75 3 8" xfId="0"/>
    <cellStyle name="표준 75 3 9" xfId="0"/>
    <cellStyle name="표준 75 3_Sheet2" xfId="0"/>
    <cellStyle name="표준 75 4" xfId="0"/>
    <cellStyle name="표준 75 4 10" xfId="0"/>
    <cellStyle name="표준 75 4 11" xfId="0"/>
    <cellStyle name="표준 75 4 2" xfId="0"/>
    <cellStyle name="표준 75 4 2 2" xfId="0"/>
    <cellStyle name="표준 75 4 2 3" xfId="0"/>
    <cellStyle name="표준 75 4 2 4" xfId="0"/>
    <cellStyle name="표준 75 4 2 5" xfId="0"/>
    <cellStyle name="표준 75 4 2 6" xfId="0"/>
    <cellStyle name="표준 75 4 3" xfId="0"/>
    <cellStyle name="표준 75 4 3 2" xfId="0"/>
    <cellStyle name="표준 75 4 3 3" xfId="0"/>
    <cellStyle name="표준 75 4 3 4" xfId="0"/>
    <cellStyle name="표준 75 4 3 5" xfId="0"/>
    <cellStyle name="표준 75 4 3 6" xfId="0"/>
    <cellStyle name="표준 75 4 4" xfId="0"/>
    <cellStyle name="표준 75 4 4 2" xfId="0"/>
    <cellStyle name="표준 75 4 4 3" xfId="0"/>
    <cellStyle name="표준 75 4 4 4" xfId="0"/>
    <cellStyle name="표준 75 4 4 5" xfId="0"/>
    <cellStyle name="표준 75 4 4 6" xfId="0"/>
    <cellStyle name="표준 75 4 5" xfId="0"/>
    <cellStyle name="표준 75 4 5 2" xfId="0"/>
    <cellStyle name="표준 75 4 5 3" xfId="0"/>
    <cellStyle name="표준 75 4 5 4" xfId="0"/>
    <cellStyle name="표준 75 4 5 5" xfId="0"/>
    <cellStyle name="표준 75 4 5 6" xfId="0"/>
    <cellStyle name="표준 75 4 6" xfId="0"/>
    <cellStyle name="표준 75 4 7" xfId="0"/>
    <cellStyle name="표준 75 4 8" xfId="0"/>
    <cellStyle name="표준 75 4 9" xfId="0"/>
    <cellStyle name="표준 75 4_Sheet2" xfId="0"/>
    <cellStyle name="표준 75 5" xfId="0"/>
    <cellStyle name="표준 75 5 10" xfId="0"/>
    <cellStyle name="표준 75 5 11" xfId="0"/>
    <cellStyle name="표준 75 5 2" xfId="0"/>
    <cellStyle name="표준 75 5 2 2" xfId="0"/>
    <cellStyle name="표준 75 5 2 3" xfId="0"/>
    <cellStyle name="표준 75 5 2 4" xfId="0"/>
    <cellStyle name="표준 75 5 2 5" xfId="0"/>
    <cellStyle name="표준 75 5 2 6" xfId="0"/>
    <cellStyle name="표준 75 5 3" xfId="0"/>
    <cellStyle name="표준 75 5 3 2" xfId="0"/>
    <cellStyle name="표준 75 5 3 3" xfId="0"/>
    <cellStyle name="표준 75 5 3 4" xfId="0"/>
    <cellStyle name="표준 75 5 3 5" xfId="0"/>
    <cellStyle name="표준 75 5 3 6" xfId="0"/>
    <cellStyle name="표준 75 5 4" xfId="0"/>
    <cellStyle name="표준 75 5 4 2" xfId="0"/>
    <cellStyle name="표준 75 5 4 3" xfId="0"/>
    <cellStyle name="표준 75 5 4 4" xfId="0"/>
    <cellStyle name="표준 75 5 4 5" xfId="0"/>
    <cellStyle name="표준 75 5 4 6" xfId="0"/>
    <cellStyle name="표준 75 5 5" xfId="0"/>
    <cellStyle name="표준 75 5 5 2" xfId="0"/>
    <cellStyle name="표준 75 5 5 3" xfId="0"/>
    <cellStyle name="표준 75 5 5 4" xfId="0"/>
    <cellStyle name="표준 75 5 5 5" xfId="0"/>
    <cellStyle name="표준 75 5 5 6" xfId="0"/>
    <cellStyle name="표준 75 5 6" xfId="0"/>
    <cellStyle name="표준 75 5 7" xfId="0"/>
    <cellStyle name="표준 75 5 8" xfId="0"/>
    <cellStyle name="표준 75 5 9" xfId="0"/>
    <cellStyle name="표준 75 5_Sheet2" xfId="0"/>
    <cellStyle name="표준 75 6" xfId="0"/>
    <cellStyle name="표준 76" xfId="0"/>
    <cellStyle name="표준 76 2" xfId="0"/>
    <cellStyle name="표준 76 2 10" xfId="0"/>
    <cellStyle name="표준 76 2 11" xfId="0"/>
    <cellStyle name="표준 76 2 12" xfId="0"/>
    <cellStyle name="표준 76 2 2" xfId="0"/>
    <cellStyle name="표준 76 2 2 2" xfId="0"/>
    <cellStyle name="표준 76 2 2 3" xfId="0"/>
    <cellStyle name="표준 76 2 2 4" xfId="0"/>
    <cellStyle name="표준 76 2 2 5" xfId="0"/>
    <cellStyle name="표준 76 2 2 6" xfId="0"/>
    <cellStyle name="표준 76 2 2 7" xfId="0"/>
    <cellStyle name="표준 76 2 2 8" xfId="0"/>
    <cellStyle name="표준 76 2 3" xfId="0"/>
    <cellStyle name="표준 76 2 3 2" xfId="0"/>
    <cellStyle name="표준 76 2 3 3" xfId="0"/>
    <cellStyle name="표준 76 2 3 4" xfId="0"/>
    <cellStyle name="표준 76 2 3 5" xfId="0"/>
    <cellStyle name="표준 76 2 3 6" xfId="0"/>
    <cellStyle name="표준 76 2 4" xfId="0"/>
    <cellStyle name="표준 76 2 4 2" xfId="0"/>
    <cellStyle name="표준 76 2 4 3" xfId="0"/>
    <cellStyle name="표준 76 2 4 4" xfId="0"/>
    <cellStyle name="표준 76 2 4 5" xfId="0"/>
    <cellStyle name="표준 76 2 4 6" xfId="0"/>
    <cellStyle name="표준 76 2 5" xfId="0"/>
    <cellStyle name="표준 76 2 5 2" xfId="0"/>
    <cellStyle name="표준 76 2 5 3" xfId="0"/>
    <cellStyle name="표준 76 2 5 4" xfId="0"/>
    <cellStyle name="표준 76 2 5 5" xfId="0"/>
    <cellStyle name="표준 76 2 5 6" xfId="0"/>
    <cellStyle name="표준 76 2 6" xfId="0"/>
    <cellStyle name="표준 76 2 7" xfId="0"/>
    <cellStyle name="표준 76 2 8" xfId="0"/>
    <cellStyle name="표준 76 2 9" xfId="0"/>
    <cellStyle name="표준 76 2_Sheet2" xfId="0"/>
    <cellStyle name="표준 76 3" xfId="0"/>
    <cellStyle name="표준 76 3 10" xfId="0"/>
    <cellStyle name="표준 76 3 11" xfId="0"/>
    <cellStyle name="표준 76 3 12" xfId="0"/>
    <cellStyle name="표준 76 3 2" xfId="0"/>
    <cellStyle name="표준 76 3 2 2" xfId="0"/>
    <cellStyle name="표준 76 3 2 3" xfId="0"/>
    <cellStyle name="표준 76 3 2 4" xfId="0"/>
    <cellStyle name="표준 76 3 2 5" xfId="0"/>
    <cellStyle name="표준 76 3 2 6" xfId="0"/>
    <cellStyle name="표준 76 3 2 7" xfId="0"/>
    <cellStyle name="표준 76 3 3" xfId="0"/>
    <cellStyle name="표준 76 3 3 2" xfId="0"/>
    <cellStyle name="표준 76 3 3 3" xfId="0"/>
    <cellStyle name="표준 76 3 3 4" xfId="0"/>
    <cellStyle name="표준 76 3 3 5" xfId="0"/>
    <cellStyle name="표준 76 3 3 6" xfId="0"/>
    <cellStyle name="표준 76 3 4" xfId="0"/>
    <cellStyle name="표준 76 3 4 2" xfId="0"/>
    <cellStyle name="표준 76 3 4 3" xfId="0"/>
    <cellStyle name="표준 76 3 4 4" xfId="0"/>
    <cellStyle name="표준 76 3 4 5" xfId="0"/>
    <cellStyle name="표준 76 3 4 6" xfId="0"/>
    <cellStyle name="표준 76 3 5" xfId="0"/>
    <cellStyle name="표준 76 3 5 2" xfId="0"/>
    <cellStyle name="표준 76 3 5 3" xfId="0"/>
    <cellStyle name="표준 76 3 5 4" xfId="0"/>
    <cellStyle name="표준 76 3 5 5" xfId="0"/>
    <cellStyle name="표준 76 3 5 6" xfId="0"/>
    <cellStyle name="표준 76 3 6" xfId="0"/>
    <cellStyle name="표준 76 3 7" xfId="0"/>
    <cellStyle name="표준 76 3 8" xfId="0"/>
    <cellStyle name="표준 76 3 9" xfId="0"/>
    <cellStyle name="표준 76 3_Sheet2" xfId="0"/>
    <cellStyle name="표준 76 4" xfId="0"/>
    <cellStyle name="표준 76 4 10" xfId="0"/>
    <cellStyle name="표준 76 4 11" xfId="0"/>
    <cellStyle name="표준 76 4 2" xfId="0"/>
    <cellStyle name="표준 76 4 2 2" xfId="0"/>
    <cellStyle name="표준 76 4 2 3" xfId="0"/>
    <cellStyle name="표준 76 4 2 4" xfId="0"/>
    <cellStyle name="표준 76 4 2 5" xfId="0"/>
    <cellStyle name="표준 76 4 2 6" xfId="0"/>
    <cellStyle name="표준 76 4 3" xfId="0"/>
    <cellStyle name="표준 76 4 3 2" xfId="0"/>
    <cellStyle name="표준 76 4 3 3" xfId="0"/>
    <cellStyle name="표준 76 4 3 4" xfId="0"/>
    <cellStyle name="표준 76 4 3 5" xfId="0"/>
    <cellStyle name="표준 76 4 3 6" xfId="0"/>
    <cellStyle name="표준 76 4 4" xfId="0"/>
    <cellStyle name="표준 76 4 4 2" xfId="0"/>
    <cellStyle name="표준 76 4 4 3" xfId="0"/>
    <cellStyle name="표준 76 4 4 4" xfId="0"/>
    <cellStyle name="표준 76 4 4 5" xfId="0"/>
    <cellStyle name="표준 76 4 4 6" xfId="0"/>
    <cellStyle name="표준 76 4 5" xfId="0"/>
    <cellStyle name="표준 76 4 5 2" xfId="0"/>
    <cellStyle name="표준 76 4 5 3" xfId="0"/>
    <cellStyle name="표준 76 4 5 4" xfId="0"/>
    <cellStyle name="표준 76 4 5 5" xfId="0"/>
    <cellStyle name="표준 76 4 5 6" xfId="0"/>
    <cellStyle name="표준 76 4 6" xfId="0"/>
    <cellStyle name="표준 76 4 7" xfId="0"/>
    <cellStyle name="표준 76 4 8" xfId="0"/>
    <cellStyle name="표준 76 4 9" xfId="0"/>
    <cellStyle name="표준 76 4_Sheet2" xfId="0"/>
    <cellStyle name="표준 76 5" xfId="0"/>
    <cellStyle name="표준 76 5 10" xfId="0"/>
    <cellStyle name="표준 76 5 11" xfId="0"/>
    <cellStyle name="표준 76 5 2" xfId="0"/>
    <cellStyle name="표준 76 5 2 2" xfId="0"/>
    <cellStyle name="표준 76 5 2 3" xfId="0"/>
    <cellStyle name="표준 76 5 2 4" xfId="0"/>
    <cellStyle name="표준 76 5 2 5" xfId="0"/>
    <cellStyle name="표준 76 5 2 6" xfId="0"/>
    <cellStyle name="표준 76 5 3" xfId="0"/>
    <cellStyle name="표준 76 5 3 2" xfId="0"/>
    <cellStyle name="표준 76 5 3 3" xfId="0"/>
    <cellStyle name="표준 76 5 3 4" xfId="0"/>
    <cellStyle name="표준 76 5 3 5" xfId="0"/>
    <cellStyle name="표준 76 5 3 6" xfId="0"/>
    <cellStyle name="표준 76 5 4" xfId="0"/>
    <cellStyle name="표준 76 5 4 2" xfId="0"/>
    <cellStyle name="표준 76 5 4 3" xfId="0"/>
    <cellStyle name="표준 76 5 4 4" xfId="0"/>
    <cellStyle name="표준 76 5 4 5" xfId="0"/>
    <cellStyle name="표준 76 5 4 6" xfId="0"/>
    <cellStyle name="표준 76 5 5" xfId="0"/>
    <cellStyle name="표준 76 5 5 2" xfId="0"/>
    <cellStyle name="표준 76 5 5 3" xfId="0"/>
    <cellStyle name="표준 76 5 5 4" xfId="0"/>
    <cellStyle name="표준 76 5 5 5" xfId="0"/>
    <cellStyle name="표준 76 5 5 6" xfId="0"/>
    <cellStyle name="표준 76 5 6" xfId="0"/>
    <cellStyle name="표준 76 5 7" xfId="0"/>
    <cellStyle name="표준 76 5 8" xfId="0"/>
    <cellStyle name="표준 76 5 9" xfId="0"/>
    <cellStyle name="표준 76 5_Sheet2" xfId="0"/>
    <cellStyle name="표준 76 6" xfId="0"/>
    <cellStyle name="표준 77" xfId="0"/>
    <cellStyle name="표준 77 2" xfId="0"/>
    <cellStyle name="표준 77 2 10" xfId="0"/>
    <cellStyle name="표준 77 2 11" xfId="0"/>
    <cellStyle name="표준 77 2 12" xfId="0"/>
    <cellStyle name="표준 77 2 2" xfId="0"/>
    <cellStyle name="표준 77 2 2 2" xfId="0"/>
    <cellStyle name="표준 77 2 2 3" xfId="0"/>
    <cellStyle name="표준 77 2 2 4" xfId="0"/>
    <cellStyle name="표준 77 2 2 5" xfId="0"/>
    <cellStyle name="표준 77 2 2 6" xfId="0"/>
    <cellStyle name="표준 77 2 2 7" xfId="0"/>
    <cellStyle name="표준 77 2 2 8" xfId="0"/>
    <cellStyle name="표준 77 2 3" xfId="0"/>
    <cellStyle name="표준 77 2 3 2" xfId="0"/>
    <cellStyle name="표준 77 2 3 3" xfId="0"/>
    <cellStyle name="표준 77 2 3 4" xfId="0"/>
    <cellStyle name="표준 77 2 3 5" xfId="0"/>
    <cellStyle name="표준 77 2 3 6" xfId="0"/>
    <cellStyle name="표준 77 2 4" xfId="0"/>
    <cellStyle name="표준 77 2 4 2" xfId="0"/>
    <cellStyle name="표준 77 2 4 3" xfId="0"/>
    <cellStyle name="표준 77 2 4 4" xfId="0"/>
    <cellStyle name="표준 77 2 4 5" xfId="0"/>
    <cellStyle name="표준 77 2 4 6" xfId="0"/>
    <cellStyle name="표준 77 2 5" xfId="0"/>
    <cellStyle name="표준 77 2 5 2" xfId="0"/>
    <cellStyle name="표준 77 2 5 3" xfId="0"/>
    <cellStyle name="표준 77 2 5 4" xfId="0"/>
    <cellStyle name="표준 77 2 5 5" xfId="0"/>
    <cellStyle name="표준 77 2 5 6" xfId="0"/>
    <cellStyle name="표준 77 2 6" xfId="0"/>
    <cellStyle name="표준 77 2 7" xfId="0"/>
    <cellStyle name="표준 77 2 8" xfId="0"/>
    <cellStyle name="표준 77 2 9" xfId="0"/>
    <cellStyle name="표준 77 2_Sheet2" xfId="0"/>
    <cellStyle name="표준 77 3" xfId="0"/>
    <cellStyle name="표준 77 3 10" xfId="0"/>
    <cellStyle name="표준 77 3 11" xfId="0"/>
    <cellStyle name="표준 77 3 12" xfId="0"/>
    <cellStyle name="표준 77 3 2" xfId="0"/>
    <cellStyle name="표준 77 3 2 2" xfId="0"/>
    <cellStyle name="표준 77 3 2 3" xfId="0"/>
    <cellStyle name="표준 77 3 2 4" xfId="0"/>
    <cellStyle name="표준 77 3 2 5" xfId="0"/>
    <cellStyle name="표준 77 3 2 6" xfId="0"/>
    <cellStyle name="표준 77 3 2 7" xfId="0"/>
    <cellStyle name="표준 77 3 3" xfId="0"/>
    <cellStyle name="표준 77 3 3 2" xfId="0"/>
    <cellStyle name="표준 77 3 3 3" xfId="0"/>
    <cellStyle name="표준 77 3 3 4" xfId="0"/>
    <cellStyle name="표준 77 3 3 5" xfId="0"/>
    <cellStyle name="표준 77 3 3 6" xfId="0"/>
    <cellStyle name="표준 77 3 4" xfId="0"/>
    <cellStyle name="표준 77 3 4 2" xfId="0"/>
    <cellStyle name="표준 77 3 4 3" xfId="0"/>
    <cellStyle name="표준 77 3 4 4" xfId="0"/>
    <cellStyle name="표준 77 3 4 5" xfId="0"/>
    <cellStyle name="표준 77 3 4 6" xfId="0"/>
    <cellStyle name="표준 77 3 5" xfId="0"/>
    <cellStyle name="표준 77 3 5 2" xfId="0"/>
    <cellStyle name="표준 77 3 5 3" xfId="0"/>
    <cellStyle name="표준 77 3 5 4" xfId="0"/>
    <cellStyle name="표준 77 3 5 5" xfId="0"/>
    <cellStyle name="표준 77 3 5 6" xfId="0"/>
    <cellStyle name="표준 77 3 6" xfId="0"/>
    <cellStyle name="표준 77 3 7" xfId="0"/>
    <cellStyle name="표준 77 3 8" xfId="0"/>
    <cellStyle name="표준 77 3 9" xfId="0"/>
    <cellStyle name="표준 77 3_Sheet2" xfId="0"/>
    <cellStyle name="표준 77 4" xfId="0"/>
    <cellStyle name="표준 77 4 10" xfId="0"/>
    <cellStyle name="표준 77 4 11" xfId="0"/>
    <cellStyle name="표준 77 4 2" xfId="0"/>
    <cellStyle name="표준 77 4 2 2" xfId="0"/>
    <cellStyle name="표준 77 4 2 3" xfId="0"/>
    <cellStyle name="표준 77 4 2 4" xfId="0"/>
    <cellStyle name="표준 77 4 2 5" xfId="0"/>
    <cellStyle name="표준 77 4 2 6" xfId="0"/>
    <cellStyle name="표준 77 4 3" xfId="0"/>
    <cellStyle name="표준 77 4 3 2" xfId="0"/>
    <cellStyle name="표준 77 4 3 3" xfId="0"/>
    <cellStyle name="표준 77 4 3 4" xfId="0"/>
    <cellStyle name="표준 77 4 3 5" xfId="0"/>
    <cellStyle name="표준 77 4 3 6" xfId="0"/>
    <cellStyle name="표준 77 4 4" xfId="0"/>
    <cellStyle name="표준 77 4 4 2" xfId="0"/>
    <cellStyle name="표준 77 4 4 3" xfId="0"/>
    <cellStyle name="표준 77 4 4 4" xfId="0"/>
    <cellStyle name="표준 77 4 4 5" xfId="0"/>
    <cellStyle name="표준 77 4 4 6" xfId="0"/>
    <cellStyle name="표준 77 4 5" xfId="0"/>
    <cellStyle name="표준 77 4 5 2" xfId="0"/>
    <cellStyle name="표준 77 4 5 3" xfId="0"/>
    <cellStyle name="표준 77 4 5 4" xfId="0"/>
    <cellStyle name="표준 77 4 5 5" xfId="0"/>
    <cellStyle name="표준 77 4 5 6" xfId="0"/>
    <cellStyle name="표준 77 4 6" xfId="0"/>
    <cellStyle name="표준 77 4 7" xfId="0"/>
    <cellStyle name="표준 77 4 8" xfId="0"/>
    <cellStyle name="표준 77 4 9" xfId="0"/>
    <cellStyle name="표준 77 4_Sheet2" xfId="0"/>
    <cellStyle name="표준 77 5" xfId="0"/>
    <cellStyle name="표준 77 5 10" xfId="0"/>
    <cellStyle name="표준 77 5 11" xfId="0"/>
    <cellStyle name="표준 77 5 2" xfId="0"/>
    <cellStyle name="표준 77 5 2 2" xfId="0"/>
    <cellStyle name="표준 77 5 2 3" xfId="0"/>
    <cellStyle name="표준 77 5 2 4" xfId="0"/>
    <cellStyle name="표준 77 5 2 5" xfId="0"/>
    <cellStyle name="표준 77 5 2 6" xfId="0"/>
    <cellStyle name="표준 77 5 3" xfId="0"/>
    <cellStyle name="표준 77 5 3 2" xfId="0"/>
    <cellStyle name="표준 77 5 3 3" xfId="0"/>
    <cellStyle name="표준 77 5 3 4" xfId="0"/>
    <cellStyle name="표준 77 5 3 5" xfId="0"/>
    <cellStyle name="표준 77 5 3 6" xfId="0"/>
    <cellStyle name="표준 77 5 4" xfId="0"/>
    <cellStyle name="표준 77 5 4 2" xfId="0"/>
    <cellStyle name="표준 77 5 4 3" xfId="0"/>
    <cellStyle name="표준 77 5 4 4" xfId="0"/>
    <cellStyle name="표준 77 5 4 5" xfId="0"/>
    <cellStyle name="표준 77 5 4 6" xfId="0"/>
    <cellStyle name="표준 77 5 5" xfId="0"/>
    <cellStyle name="표준 77 5 5 2" xfId="0"/>
    <cellStyle name="표준 77 5 5 3" xfId="0"/>
    <cellStyle name="표준 77 5 5 4" xfId="0"/>
    <cellStyle name="표준 77 5 5 5" xfId="0"/>
    <cellStyle name="표준 77 5 5 6" xfId="0"/>
    <cellStyle name="표준 77 5 6" xfId="0"/>
    <cellStyle name="표준 77 5 7" xfId="0"/>
    <cellStyle name="표준 77 5 8" xfId="0"/>
    <cellStyle name="표준 77 5 9" xfId="0"/>
    <cellStyle name="표준 77 5_Sheet2" xfId="0"/>
    <cellStyle name="표준 77 6" xfId="0"/>
    <cellStyle name="표준 78" xfId="0"/>
    <cellStyle name="표준 78 2" xfId="0"/>
    <cellStyle name="표준 78 2 2" xfId="0"/>
    <cellStyle name="표준 78 2 2 2" xfId="0"/>
    <cellStyle name="표준 78 2 3" xfId="0"/>
    <cellStyle name="표준 78 3" xfId="0"/>
    <cellStyle name="표준 78 3 2" xfId="0"/>
    <cellStyle name="표준 78 3 3" xfId="0"/>
    <cellStyle name="표준 78 4" xfId="0"/>
    <cellStyle name="표준 78 5" xfId="0"/>
    <cellStyle name="표준 78 6" xfId="0"/>
    <cellStyle name="표준 79" xfId="0"/>
    <cellStyle name="표준 79 2" xfId="0"/>
    <cellStyle name="표준 79 2 2" xfId="0"/>
    <cellStyle name="표준 79 2 3" xfId="0"/>
    <cellStyle name="표준 79 3" xfId="0"/>
    <cellStyle name="표준 79 3 2" xfId="0"/>
    <cellStyle name="표준 79 3 3" xfId="0"/>
    <cellStyle name="표준 79 4" xfId="0"/>
    <cellStyle name="표준 79 5" xfId="0"/>
    <cellStyle name="표준 79 6" xfId="0"/>
    <cellStyle name="표준 8" xfId="0"/>
    <cellStyle name="표준 8 10" xfId="0"/>
    <cellStyle name="표준 8 10 2" xfId="0"/>
    <cellStyle name="표준 8 10 2 2" xfId="0"/>
    <cellStyle name="표준 8 10 2 2 2" xfId="0"/>
    <cellStyle name="표준 8 10 2 2 3" xfId="0"/>
    <cellStyle name="표준 8 10 2 3" xfId="0"/>
    <cellStyle name="표준 8 10 2 3 2" xfId="0"/>
    <cellStyle name="표준 8 10 2 4" xfId="0"/>
    <cellStyle name="표준 8 10 2 5" xfId="0"/>
    <cellStyle name="표준 8 10 3" xfId="0"/>
    <cellStyle name="표준 8 10 3 2" xfId="0"/>
    <cellStyle name="표준 8 10 3 3" xfId="0"/>
    <cellStyle name="표준 8 10 4" xfId="0"/>
    <cellStyle name="표준 8 10 4 2" xfId="0"/>
    <cellStyle name="표준 8 10 5" xfId="0"/>
    <cellStyle name="표준 8 10 6" xfId="0"/>
    <cellStyle name="표준 8 10 7" xfId="0"/>
    <cellStyle name="표준 8 11" xfId="0"/>
    <cellStyle name="표준 8 11 2" xfId="0"/>
    <cellStyle name="표준 8 11 2 2" xfId="0"/>
    <cellStyle name="표준 8 11 2 3" xfId="0"/>
    <cellStyle name="표준 8 11 3" xfId="0"/>
    <cellStyle name="표준 8 11 3 2" xfId="0"/>
    <cellStyle name="표준 8 11 4" xfId="0"/>
    <cellStyle name="표준 8 11 5" xfId="0"/>
    <cellStyle name="표준 8 11 6" xfId="0"/>
    <cellStyle name="표준 8 12" xfId="0"/>
    <cellStyle name="표준 8 12 2" xfId="0"/>
    <cellStyle name="표준 8 12 3" xfId="0"/>
    <cellStyle name="표준 8 12 4" xfId="0"/>
    <cellStyle name="표준 8 12 5" xfId="0"/>
    <cellStyle name="표준 8 13" xfId="0"/>
    <cellStyle name="표준 8 13 2" xfId="0"/>
    <cellStyle name="표준 8 13 3" xfId="0"/>
    <cellStyle name="표준 8 13 4" xfId="0"/>
    <cellStyle name="표준 8 14" xfId="0"/>
    <cellStyle name="표준 8 14 2" xfId="0"/>
    <cellStyle name="표준 8 15" xfId="0"/>
    <cellStyle name="표준 8 15 2" xfId="0"/>
    <cellStyle name="표준 8 16" xfId="0"/>
    <cellStyle name="표준 8 16 2" xfId="0"/>
    <cellStyle name="표준 8 17" xfId="0"/>
    <cellStyle name="표준 8 17 2" xfId="0"/>
    <cellStyle name="표준 8 18" xfId="0"/>
    <cellStyle name="표준 8 19" xfId="0"/>
    <cellStyle name="표준 8 2" xfId="0"/>
    <cellStyle name="표준 8 2 10" xfId="0"/>
    <cellStyle name="표준 8 2 10 2" xfId="0"/>
    <cellStyle name="표준 8 2 10 2 2" xfId="0"/>
    <cellStyle name="표준 8 2 10 2 3" xfId="0"/>
    <cellStyle name="표준 8 2 10 3" xfId="0"/>
    <cellStyle name="표준 8 2 10 3 2" xfId="0"/>
    <cellStyle name="표준 8 2 10 4" xfId="0"/>
    <cellStyle name="표준 8 2 10 5" xfId="0"/>
    <cellStyle name="표준 8 2 11" xfId="0"/>
    <cellStyle name="표준 8 2 11 2" xfId="0"/>
    <cellStyle name="표준 8 2 11 3" xfId="0"/>
    <cellStyle name="표준 8 2 11 4" xfId="0"/>
    <cellStyle name="표준 8 2 12" xfId="0"/>
    <cellStyle name="표준 8 2 12 2" xfId="0"/>
    <cellStyle name="표준 8 2 12 3" xfId="0"/>
    <cellStyle name="표준 8 2 13" xfId="0"/>
    <cellStyle name="표준 8 2 14" xfId="0"/>
    <cellStyle name="표준 8 2 15" xfId="0"/>
    <cellStyle name="표준 8 2 16" xfId="0"/>
    <cellStyle name="표준 8 2 17" xfId="0"/>
    <cellStyle name="표준 8 2 2" xfId="0"/>
    <cellStyle name="표준 8 2 2 10" xfId="0"/>
    <cellStyle name="표준 8 2 2 10 2" xfId="0"/>
    <cellStyle name="표준 8 2 2 10 3" xfId="0"/>
    <cellStyle name="표준 8 2 2 11" xfId="0"/>
    <cellStyle name="표준 8 2 2 12" xfId="0"/>
    <cellStyle name="표준 8 2 2 13" xfId="0"/>
    <cellStyle name="표준 8 2 2 14" xfId="0"/>
    <cellStyle name="표준 8 2 2 15" xfId="0"/>
    <cellStyle name="표준 8 2 2 2" xfId="0"/>
    <cellStyle name="표준 8 2 2 2 10" xfId="0"/>
    <cellStyle name="표준 8 2 2 2 11" xfId="0"/>
    <cellStyle name="표준 8 2 2 2 12" xfId="0"/>
    <cellStyle name="표준 8 2 2 2 2" xfId="0"/>
    <cellStyle name="표준 8 2 2 2 2 10" xfId="0"/>
    <cellStyle name="표준 8 2 2 2 2 2" xfId="0"/>
    <cellStyle name="표준 8 2 2 2 2 2 2" xfId="0"/>
    <cellStyle name="표준 8 2 2 2 2 2 2 2" xfId="0"/>
    <cellStyle name="표준 8 2 2 2 2 2 2 2 2" xfId="0"/>
    <cellStyle name="표준 8 2 2 2 2 2 2 2 2 2" xfId="0"/>
    <cellStyle name="표준 8 2 2 2 2 2 2 2 2 2 2" xfId="0"/>
    <cellStyle name="표준 8 2 2 2 2 2 2 2 2 2 3" xfId="0"/>
    <cellStyle name="표준 8 2 2 2 2 2 2 2 2 3" xfId="0"/>
    <cellStyle name="표준 8 2 2 2 2 2 2 2 2 3 2" xfId="0"/>
    <cellStyle name="표준 8 2 2 2 2 2 2 2 2 4" xfId="0"/>
    <cellStyle name="표준 8 2 2 2 2 2 2 2 2 5" xfId="0"/>
    <cellStyle name="표준 8 2 2 2 2 2 2 2 3" xfId="0"/>
    <cellStyle name="표준 8 2 2 2 2 2 2 2 3 2" xfId="0"/>
    <cellStyle name="표준 8 2 2 2 2 2 2 2 3 3" xfId="0"/>
    <cellStyle name="표준 8 2 2 2 2 2 2 2 4" xfId="0"/>
    <cellStyle name="표준 8 2 2 2 2 2 2 2 4 2" xfId="0"/>
    <cellStyle name="표준 8 2 2 2 2 2 2 2 5" xfId="0"/>
    <cellStyle name="표준 8 2 2 2 2 2 2 2 6" xfId="0"/>
    <cellStyle name="표준 8 2 2 2 2 2 2 3" xfId="0"/>
    <cellStyle name="표준 8 2 2 2 2 2 2 3 2" xfId="0"/>
    <cellStyle name="표준 8 2 2 2 2 2 2 3 2 2" xfId="0"/>
    <cellStyle name="표준 8 2 2 2 2 2 2 3 2 3" xfId="0"/>
    <cellStyle name="표준 8 2 2 2 2 2 2 3 3" xfId="0"/>
    <cellStyle name="표준 8 2 2 2 2 2 2 3 3 2" xfId="0"/>
    <cellStyle name="표준 8 2 2 2 2 2 2 3 4" xfId="0"/>
    <cellStyle name="표준 8 2 2 2 2 2 2 3 5" xfId="0"/>
    <cellStyle name="표준 8 2 2 2 2 2 2 4" xfId="0"/>
    <cellStyle name="표준 8 2 2 2 2 2 2 4 2" xfId="0"/>
    <cellStyle name="표준 8 2 2 2 2 2 2 4 3" xfId="0"/>
    <cellStyle name="표준 8 2 2 2 2 2 2 5" xfId="0"/>
    <cellStyle name="표준 8 2 2 2 2 2 2 5 2" xfId="0"/>
    <cellStyle name="표준 8 2 2 2 2 2 2 6" xfId="0"/>
    <cellStyle name="표준 8 2 2 2 2 2 2 7" xfId="0"/>
    <cellStyle name="표준 8 2 2 2 2 2 3" xfId="0"/>
    <cellStyle name="표준 8 2 2 2 2 2 3 2" xfId="0"/>
    <cellStyle name="표준 8 2 2 2 2 2 3 2 2" xfId="0"/>
    <cellStyle name="표준 8 2 2 2 2 2 3 2 2 2" xfId="0"/>
    <cellStyle name="표준 8 2 2 2 2 2 3 2 2 3" xfId="0"/>
    <cellStyle name="표준 8 2 2 2 2 2 3 2 3" xfId="0"/>
    <cellStyle name="표준 8 2 2 2 2 2 3 2 3 2" xfId="0"/>
    <cellStyle name="표준 8 2 2 2 2 2 3 2 4" xfId="0"/>
    <cellStyle name="표준 8 2 2 2 2 2 3 2 5" xfId="0"/>
    <cellStyle name="표준 8 2 2 2 2 2 3 3" xfId="0"/>
    <cellStyle name="표준 8 2 2 2 2 2 3 3 2" xfId="0"/>
    <cellStyle name="표준 8 2 2 2 2 2 3 3 3" xfId="0"/>
    <cellStyle name="표준 8 2 2 2 2 2 3 4" xfId="0"/>
    <cellStyle name="표준 8 2 2 2 2 2 3 4 2" xfId="0"/>
    <cellStyle name="표준 8 2 2 2 2 2 3 5" xfId="0"/>
    <cellStyle name="표준 8 2 2 2 2 2 3 6" xfId="0"/>
    <cellStyle name="표준 8 2 2 2 2 2 4" xfId="0"/>
    <cellStyle name="표준 8 2 2 2 2 2 4 2" xfId="0"/>
    <cellStyle name="표준 8 2 2 2 2 2 4 2 2" xfId="0"/>
    <cellStyle name="표준 8 2 2 2 2 2 4 2 3" xfId="0"/>
    <cellStyle name="표준 8 2 2 2 2 2 4 3" xfId="0"/>
    <cellStyle name="표준 8 2 2 2 2 2 4 3 2" xfId="0"/>
    <cellStyle name="표준 8 2 2 2 2 2 4 4" xfId="0"/>
    <cellStyle name="표준 8 2 2 2 2 2 4 5" xfId="0"/>
    <cellStyle name="표준 8 2 2 2 2 2 5" xfId="0"/>
    <cellStyle name="표준 8 2 2 2 2 2 5 2" xfId="0"/>
    <cellStyle name="표준 8 2 2 2 2 2 5 3" xfId="0"/>
    <cellStyle name="표준 8 2 2 2 2 2 5 4" xfId="0"/>
    <cellStyle name="표준 8 2 2 2 2 2 6" xfId="0"/>
    <cellStyle name="표준 8 2 2 2 2 2 6 2" xfId="0"/>
    <cellStyle name="표준 8 2 2 2 2 2 6 3" xfId="0"/>
    <cellStyle name="표준 8 2 2 2 2 2 7" xfId="0"/>
    <cellStyle name="표준 8 2 2 2 2 2 8" xfId="0"/>
    <cellStyle name="표준 8 2 2 2 2 2 9" xfId="0"/>
    <cellStyle name="표준 8 2 2 2 2 3" xfId="0"/>
    <cellStyle name="표준 8 2 2 2 2 3 2" xfId="0"/>
    <cellStyle name="표준 8 2 2 2 2 3 2 2" xfId="0"/>
    <cellStyle name="표준 8 2 2 2 2 3 2 2 2" xfId="0"/>
    <cellStyle name="표준 8 2 2 2 2 3 2 2 2 2" xfId="0"/>
    <cellStyle name="표준 8 2 2 2 2 3 2 2 2 3" xfId="0"/>
    <cellStyle name="표준 8 2 2 2 2 3 2 2 3" xfId="0"/>
    <cellStyle name="표준 8 2 2 2 2 3 2 2 3 2" xfId="0"/>
    <cellStyle name="표준 8 2 2 2 2 3 2 2 4" xfId="0"/>
    <cellStyle name="표준 8 2 2 2 2 3 2 2 5" xfId="0"/>
    <cellStyle name="표준 8 2 2 2 2 3 2 3" xfId="0"/>
    <cellStyle name="표준 8 2 2 2 2 3 2 3 2" xfId="0"/>
    <cellStyle name="표준 8 2 2 2 2 3 2 3 3" xfId="0"/>
    <cellStyle name="표준 8 2 2 2 2 3 2 4" xfId="0"/>
    <cellStyle name="표준 8 2 2 2 2 3 2 4 2" xfId="0"/>
    <cellStyle name="표준 8 2 2 2 2 3 2 5" xfId="0"/>
    <cellStyle name="표준 8 2 2 2 2 3 2 6" xfId="0"/>
    <cellStyle name="표준 8 2 2 2 2 3 3" xfId="0"/>
    <cellStyle name="표준 8 2 2 2 2 3 3 2" xfId="0"/>
    <cellStyle name="표준 8 2 2 2 2 3 3 2 2" xfId="0"/>
    <cellStyle name="표준 8 2 2 2 2 3 3 2 3" xfId="0"/>
    <cellStyle name="표준 8 2 2 2 2 3 3 3" xfId="0"/>
    <cellStyle name="표준 8 2 2 2 2 3 3 3 2" xfId="0"/>
    <cellStyle name="표준 8 2 2 2 2 3 3 4" xfId="0"/>
    <cellStyle name="표준 8 2 2 2 2 3 3 5" xfId="0"/>
    <cellStyle name="표준 8 2 2 2 2 3 4" xfId="0"/>
    <cellStyle name="표준 8 2 2 2 2 3 4 2" xfId="0"/>
    <cellStyle name="표준 8 2 2 2 2 3 4 3" xfId="0"/>
    <cellStyle name="표준 8 2 2 2 2 3 5" xfId="0"/>
    <cellStyle name="표준 8 2 2 2 2 3 5 2" xfId="0"/>
    <cellStyle name="표준 8 2 2 2 2 3 6" xfId="0"/>
    <cellStyle name="표준 8 2 2 2 2 3 7" xfId="0"/>
    <cellStyle name="표준 8 2 2 2 2 4" xfId="0"/>
    <cellStyle name="표준 8 2 2 2 2 4 2" xfId="0"/>
    <cellStyle name="표준 8 2 2 2 2 4 2 2" xfId="0"/>
    <cellStyle name="표준 8 2 2 2 2 4 2 2 2" xfId="0"/>
    <cellStyle name="표준 8 2 2 2 2 4 2 2 3" xfId="0"/>
    <cellStyle name="표준 8 2 2 2 2 4 2 3" xfId="0"/>
    <cellStyle name="표준 8 2 2 2 2 4 2 3 2" xfId="0"/>
    <cellStyle name="표준 8 2 2 2 2 4 2 4" xfId="0"/>
    <cellStyle name="표준 8 2 2 2 2 4 2 5" xfId="0"/>
    <cellStyle name="표준 8 2 2 2 2 4 3" xfId="0"/>
    <cellStyle name="표준 8 2 2 2 2 4 3 2" xfId="0"/>
    <cellStyle name="표준 8 2 2 2 2 4 3 3" xfId="0"/>
    <cellStyle name="표준 8 2 2 2 2 4 4" xfId="0"/>
    <cellStyle name="표준 8 2 2 2 2 4 4 2" xfId="0"/>
    <cellStyle name="표준 8 2 2 2 2 4 5" xfId="0"/>
    <cellStyle name="표준 8 2 2 2 2 4 6" xfId="0"/>
    <cellStyle name="표준 8 2 2 2 2 5" xfId="0"/>
    <cellStyle name="표준 8 2 2 2 2 5 2" xfId="0"/>
    <cellStyle name="표준 8 2 2 2 2 5 2 2" xfId="0"/>
    <cellStyle name="표준 8 2 2 2 2 5 2 3" xfId="0"/>
    <cellStyle name="표준 8 2 2 2 2 5 3" xfId="0"/>
    <cellStyle name="표준 8 2 2 2 2 5 3 2" xfId="0"/>
    <cellStyle name="표준 8 2 2 2 2 5 4" xfId="0"/>
    <cellStyle name="표준 8 2 2 2 2 5 5" xfId="0"/>
    <cellStyle name="표준 8 2 2 2 2 6" xfId="0"/>
    <cellStyle name="표준 8 2 2 2 2 6 2" xfId="0"/>
    <cellStyle name="표준 8 2 2 2 2 6 3" xfId="0"/>
    <cellStyle name="표준 8 2 2 2 2 6 4" xfId="0"/>
    <cellStyle name="표준 8 2 2 2 2 7" xfId="0"/>
    <cellStyle name="표준 8 2 2 2 2 7 2" xfId="0"/>
    <cellStyle name="표준 8 2 2 2 2 7 3" xfId="0"/>
    <cellStyle name="표준 8 2 2 2 2 8" xfId="0"/>
    <cellStyle name="표준 8 2 2 2 2 9" xfId="0"/>
    <cellStyle name="표준 8 2 2 2 3" xfId="0"/>
    <cellStyle name="표준 8 2 2 2 3 2" xfId="0"/>
    <cellStyle name="표준 8 2 2 2 3 2 2" xfId="0"/>
    <cellStyle name="표준 8 2 2 2 3 2 2 2" xfId="0"/>
    <cellStyle name="표준 8 2 2 2 3 2 2 2 2" xfId="0"/>
    <cellStyle name="표준 8 2 2 2 3 2 2 2 2 2" xfId="0"/>
    <cellStyle name="표준 8 2 2 2 3 2 2 2 2 3" xfId="0"/>
    <cellStyle name="표준 8 2 2 2 3 2 2 2 3" xfId="0"/>
    <cellStyle name="표준 8 2 2 2 3 2 2 2 3 2" xfId="0"/>
    <cellStyle name="표준 8 2 2 2 3 2 2 2 4" xfId="0"/>
    <cellStyle name="표준 8 2 2 2 3 2 2 2 5" xfId="0"/>
    <cellStyle name="표준 8 2 2 2 3 2 2 3" xfId="0"/>
    <cellStyle name="표준 8 2 2 2 3 2 2 3 2" xfId="0"/>
    <cellStyle name="표준 8 2 2 2 3 2 2 3 3" xfId="0"/>
    <cellStyle name="표준 8 2 2 2 3 2 2 4" xfId="0"/>
    <cellStyle name="표준 8 2 2 2 3 2 2 4 2" xfId="0"/>
    <cellStyle name="표준 8 2 2 2 3 2 2 5" xfId="0"/>
    <cellStyle name="표준 8 2 2 2 3 2 2 6" xfId="0"/>
    <cellStyle name="표준 8 2 2 2 3 2 3" xfId="0"/>
    <cellStyle name="표준 8 2 2 2 3 2 3 2" xfId="0"/>
    <cellStyle name="표준 8 2 2 2 3 2 3 2 2" xfId="0"/>
    <cellStyle name="표준 8 2 2 2 3 2 3 2 3" xfId="0"/>
    <cellStyle name="표준 8 2 2 2 3 2 3 3" xfId="0"/>
    <cellStyle name="표준 8 2 2 2 3 2 3 3 2" xfId="0"/>
    <cellStyle name="표준 8 2 2 2 3 2 3 4" xfId="0"/>
    <cellStyle name="표준 8 2 2 2 3 2 3 5" xfId="0"/>
    <cellStyle name="표준 8 2 2 2 3 2 4" xfId="0"/>
    <cellStyle name="표준 8 2 2 2 3 2 4 2" xfId="0"/>
    <cellStyle name="표준 8 2 2 2 3 2 4 3" xfId="0"/>
    <cellStyle name="표준 8 2 2 2 3 2 5" xfId="0"/>
    <cellStyle name="표준 8 2 2 2 3 2 5 2" xfId="0"/>
    <cellStyle name="표준 8 2 2 2 3 2 6" xfId="0"/>
    <cellStyle name="표준 8 2 2 2 3 2 7" xfId="0"/>
    <cellStyle name="표준 8 2 2 2 3 3" xfId="0"/>
    <cellStyle name="표준 8 2 2 2 3 3 2" xfId="0"/>
    <cellStyle name="표준 8 2 2 2 3 3 2 2" xfId="0"/>
    <cellStyle name="표준 8 2 2 2 3 3 2 2 2" xfId="0"/>
    <cellStyle name="표준 8 2 2 2 3 3 2 2 3" xfId="0"/>
    <cellStyle name="표준 8 2 2 2 3 3 2 3" xfId="0"/>
    <cellStyle name="표준 8 2 2 2 3 3 2 3 2" xfId="0"/>
    <cellStyle name="표준 8 2 2 2 3 3 2 4" xfId="0"/>
    <cellStyle name="표준 8 2 2 2 3 3 2 5" xfId="0"/>
    <cellStyle name="표준 8 2 2 2 3 3 3" xfId="0"/>
    <cellStyle name="표준 8 2 2 2 3 3 3 2" xfId="0"/>
    <cellStyle name="표준 8 2 2 2 3 3 3 3" xfId="0"/>
    <cellStyle name="표준 8 2 2 2 3 3 4" xfId="0"/>
    <cellStyle name="표준 8 2 2 2 3 3 4 2" xfId="0"/>
    <cellStyle name="표준 8 2 2 2 3 3 5" xfId="0"/>
    <cellStyle name="표준 8 2 2 2 3 3 6" xfId="0"/>
    <cellStyle name="표준 8 2 2 2 3 4" xfId="0"/>
    <cellStyle name="표준 8 2 2 2 3 4 2" xfId="0"/>
    <cellStyle name="표준 8 2 2 2 3 4 2 2" xfId="0"/>
    <cellStyle name="표준 8 2 2 2 3 4 2 3" xfId="0"/>
    <cellStyle name="표준 8 2 2 2 3 4 3" xfId="0"/>
    <cellStyle name="표준 8 2 2 2 3 4 3 2" xfId="0"/>
    <cellStyle name="표준 8 2 2 2 3 4 4" xfId="0"/>
    <cellStyle name="표준 8 2 2 2 3 4 5" xfId="0"/>
    <cellStyle name="표준 8 2 2 2 3 5" xfId="0"/>
    <cellStyle name="표준 8 2 2 2 3 5 2" xfId="0"/>
    <cellStyle name="표준 8 2 2 2 3 5 3" xfId="0"/>
    <cellStyle name="표준 8 2 2 2 3 5 4" xfId="0"/>
    <cellStyle name="표준 8 2 2 2 3 6" xfId="0"/>
    <cellStyle name="표준 8 2 2 2 3 6 2" xfId="0"/>
    <cellStyle name="표준 8 2 2 2 3 6 3" xfId="0"/>
    <cellStyle name="표준 8 2 2 2 3 7" xfId="0"/>
    <cellStyle name="표준 8 2 2 2 3 8" xfId="0"/>
    <cellStyle name="표준 8 2 2 2 3 9" xfId="0"/>
    <cellStyle name="표준 8 2 2 2 4" xfId="0"/>
    <cellStyle name="표준 8 2 2 2 4 2" xfId="0"/>
    <cellStyle name="표준 8 2 2 2 4 2 2" xfId="0"/>
    <cellStyle name="표준 8 2 2 2 4 2 2 2" xfId="0"/>
    <cellStyle name="표준 8 2 2 2 4 2 2 2 2" xfId="0"/>
    <cellStyle name="표준 8 2 2 2 4 2 2 2 3" xfId="0"/>
    <cellStyle name="표준 8 2 2 2 4 2 2 3" xfId="0"/>
    <cellStyle name="표준 8 2 2 2 4 2 2 3 2" xfId="0"/>
    <cellStyle name="표준 8 2 2 2 4 2 2 4" xfId="0"/>
    <cellStyle name="표준 8 2 2 2 4 2 2 5" xfId="0"/>
    <cellStyle name="표준 8 2 2 2 4 2 3" xfId="0"/>
    <cellStyle name="표준 8 2 2 2 4 2 3 2" xfId="0"/>
    <cellStyle name="표준 8 2 2 2 4 2 3 3" xfId="0"/>
    <cellStyle name="표준 8 2 2 2 4 2 4" xfId="0"/>
    <cellStyle name="표준 8 2 2 2 4 2 4 2" xfId="0"/>
    <cellStyle name="표준 8 2 2 2 4 2 5" xfId="0"/>
    <cellStyle name="표준 8 2 2 2 4 2 6" xfId="0"/>
    <cellStyle name="표준 8 2 2 2 4 3" xfId="0"/>
    <cellStyle name="표준 8 2 2 2 4 3 2" xfId="0"/>
    <cellStyle name="표준 8 2 2 2 4 3 2 2" xfId="0"/>
    <cellStyle name="표준 8 2 2 2 4 3 2 3" xfId="0"/>
    <cellStyle name="표준 8 2 2 2 4 3 3" xfId="0"/>
    <cellStyle name="표준 8 2 2 2 4 3 3 2" xfId="0"/>
    <cellStyle name="표준 8 2 2 2 4 3 4" xfId="0"/>
    <cellStyle name="표준 8 2 2 2 4 3 5" xfId="0"/>
    <cellStyle name="표준 8 2 2 2 4 4" xfId="0"/>
    <cellStyle name="표준 8 2 2 2 4 4 2" xfId="0"/>
    <cellStyle name="표준 8 2 2 2 4 4 3" xfId="0"/>
    <cellStyle name="표준 8 2 2 2 4 4 4" xfId="0"/>
    <cellStyle name="표준 8 2 2 2 4 5" xfId="0"/>
    <cellStyle name="표준 8 2 2 2 4 5 2" xfId="0"/>
    <cellStyle name="표준 8 2 2 2 4 5 3" xfId="0"/>
    <cellStyle name="표준 8 2 2 2 4 6" xfId="0"/>
    <cellStyle name="표준 8 2 2 2 4 7" xfId="0"/>
    <cellStyle name="표준 8 2 2 2 4 8" xfId="0"/>
    <cellStyle name="표준 8 2 2 2 5" xfId="0"/>
    <cellStyle name="표준 8 2 2 2 5 2" xfId="0"/>
    <cellStyle name="표준 8 2 2 2 5 2 2" xfId="0"/>
    <cellStyle name="표준 8 2 2 2 5 2 2 2" xfId="0"/>
    <cellStyle name="표준 8 2 2 2 5 2 2 2 2" xfId="0"/>
    <cellStyle name="표준 8 2 2 2 5 2 2 2 3" xfId="0"/>
    <cellStyle name="표준 8 2 2 2 5 2 2 3" xfId="0"/>
    <cellStyle name="표준 8 2 2 2 5 2 2 3 2" xfId="0"/>
    <cellStyle name="표준 8 2 2 2 5 2 2 4" xfId="0"/>
    <cellStyle name="표준 8 2 2 2 5 2 2 5" xfId="0"/>
    <cellStyle name="표준 8 2 2 2 5 2 3" xfId="0"/>
    <cellStyle name="표준 8 2 2 2 5 2 3 2" xfId="0"/>
    <cellStyle name="표준 8 2 2 2 5 2 3 3" xfId="0"/>
    <cellStyle name="표준 8 2 2 2 5 2 4" xfId="0"/>
    <cellStyle name="표준 8 2 2 2 5 2 4 2" xfId="0"/>
    <cellStyle name="표준 8 2 2 2 5 2 5" xfId="0"/>
    <cellStyle name="표준 8 2 2 2 5 2 6" xfId="0"/>
    <cellStyle name="표준 8 2 2 2 5 3" xfId="0"/>
    <cellStyle name="표준 8 2 2 2 5 3 2" xfId="0"/>
    <cellStyle name="표준 8 2 2 2 5 3 2 2" xfId="0"/>
    <cellStyle name="표준 8 2 2 2 5 3 2 3" xfId="0"/>
    <cellStyle name="표준 8 2 2 2 5 3 3" xfId="0"/>
    <cellStyle name="표준 8 2 2 2 5 3 3 2" xfId="0"/>
    <cellStyle name="표준 8 2 2 2 5 3 4" xfId="0"/>
    <cellStyle name="표준 8 2 2 2 5 3 5" xfId="0"/>
    <cellStyle name="표준 8 2 2 2 5 4" xfId="0"/>
    <cellStyle name="표준 8 2 2 2 5 4 2" xfId="0"/>
    <cellStyle name="표준 8 2 2 2 5 4 3" xfId="0"/>
    <cellStyle name="표준 8 2 2 2 5 5" xfId="0"/>
    <cellStyle name="표준 8 2 2 2 5 5 2" xfId="0"/>
    <cellStyle name="표준 8 2 2 2 5 6" xfId="0"/>
    <cellStyle name="표준 8 2 2 2 5 7" xfId="0"/>
    <cellStyle name="표준 8 2 2 2 6" xfId="0"/>
    <cellStyle name="표준 8 2 2 2 6 2" xfId="0"/>
    <cellStyle name="표준 8 2 2 2 6 2 2" xfId="0"/>
    <cellStyle name="표준 8 2 2 2 6 2 2 2" xfId="0"/>
    <cellStyle name="표준 8 2 2 2 6 2 2 3" xfId="0"/>
    <cellStyle name="표준 8 2 2 2 6 2 3" xfId="0"/>
    <cellStyle name="표준 8 2 2 2 6 2 3 2" xfId="0"/>
    <cellStyle name="표준 8 2 2 2 6 2 4" xfId="0"/>
    <cellStyle name="표준 8 2 2 2 6 2 5" xfId="0"/>
    <cellStyle name="표준 8 2 2 2 6 3" xfId="0"/>
    <cellStyle name="표준 8 2 2 2 6 3 2" xfId="0"/>
    <cellStyle name="표준 8 2 2 2 6 3 3" xfId="0"/>
    <cellStyle name="표준 8 2 2 2 6 4" xfId="0"/>
    <cellStyle name="표준 8 2 2 2 6 4 2" xfId="0"/>
    <cellStyle name="표준 8 2 2 2 6 5" xfId="0"/>
    <cellStyle name="표준 8 2 2 2 6 6" xfId="0"/>
    <cellStyle name="표준 8 2 2 2 7" xfId="0"/>
    <cellStyle name="표준 8 2 2 2 7 2" xfId="0"/>
    <cellStyle name="표준 8 2 2 2 7 2 2" xfId="0"/>
    <cellStyle name="표준 8 2 2 2 7 2 3" xfId="0"/>
    <cellStyle name="표준 8 2 2 2 7 3" xfId="0"/>
    <cellStyle name="표준 8 2 2 2 7 3 2" xfId="0"/>
    <cellStyle name="표준 8 2 2 2 7 4" xfId="0"/>
    <cellStyle name="표준 8 2 2 2 7 5" xfId="0"/>
    <cellStyle name="표준 8 2 2 2 8" xfId="0"/>
    <cellStyle name="표준 8 2 2 2 8 2" xfId="0"/>
    <cellStyle name="표준 8 2 2 2 8 3" xfId="0"/>
    <cellStyle name="표준 8 2 2 2 8 4" xfId="0"/>
    <cellStyle name="표준 8 2 2 2 9" xfId="0"/>
    <cellStyle name="표준 8 2 2 2 9 2" xfId="0"/>
    <cellStyle name="표준 8 2 2 2 9 3" xfId="0"/>
    <cellStyle name="표준 8 2 2 3" xfId="0"/>
    <cellStyle name="표준 8 2 2 3 10" xfId="0"/>
    <cellStyle name="표준 8 2 2 3 2" xfId="0"/>
    <cellStyle name="표준 8 2 2 3 2 2" xfId="0"/>
    <cellStyle name="표준 8 2 2 3 2 2 2" xfId="0"/>
    <cellStyle name="표준 8 2 2 3 2 2 2 2" xfId="0"/>
    <cellStyle name="표준 8 2 2 3 2 2 2 2 2" xfId="0"/>
    <cellStyle name="표준 8 2 2 3 2 2 2 2 2 2" xfId="0"/>
    <cellStyle name="표준 8 2 2 3 2 2 2 2 2 3" xfId="0"/>
    <cellStyle name="표준 8 2 2 3 2 2 2 2 3" xfId="0"/>
    <cellStyle name="표준 8 2 2 3 2 2 2 2 3 2" xfId="0"/>
    <cellStyle name="표준 8 2 2 3 2 2 2 2 4" xfId="0"/>
    <cellStyle name="표준 8 2 2 3 2 2 2 2 5" xfId="0"/>
    <cellStyle name="표준 8 2 2 3 2 2 2 3" xfId="0"/>
    <cellStyle name="표준 8 2 2 3 2 2 2 3 2" xfId="0"/>
    <cellStyle name="표준 8 2 2 3 2 2 2 3 3" xfId="0"/>
    <cellStyle name="표준 8 2 2 3 2 2 2 4" xfId="0"/>
    <cellStyle name="표준 8 2 2 3 2 2 2 4 2" xfId="0"/>
    <cellStyle name="표준 8 2 2 3 2 2 2 5" xfId="0"/>
    <cellStyle name="표준 8 2 2 3 2 2 2 6" xfId="0"/>
    <cellStyle name="표준 8 2 2 3 2 2 3" xfId="0"/>
    <cellStyle name="표준 8 2 2 3 2 2 3 2" xfId="0"/>
    <cellStyle name="표준 8 2 2 3 2 2 3 2 2" xfId="0"/>
    <cellStyle name="표준 8 2 2 3 2 2 3 2 3" xfId="0"/>
    <cellStyle name="표준 8 2 2 3 2 2 3 3" xfId="0"/>
    <cellStyle name="표준 8 2 2 3 2 2 3 3 2" xfId="0"/>
    <cellStyle name="표준 8 2 2 3 2 2 3 4" xfId="0"/>
    <cellStyle name="표준 8 2 2 3 2 2 3 5" xfId="0"/>
    <cellStyle name="표준 8 2 2 3 2 2 4" xfId="0"/>
    <cellStyle name="표준 8 2 2 3 2 2 4 2" xfId="0"/>
    <cellStyle name="표준 8 2 2 3 2 2 4 3" xfId="0"/>
    <cellStyle name="표준 8 2 2 3 2 2 5" xfId="0"/>
    <cellStyle name="표준 8 2 2 3 2 2 5 2" xfId="0"/>
    <cellStyle name="표준 8 2 2 3 2 2 6" xfId="0"/>
    <cellStyle name="표준 8 2 2 3 2 2 7" xfId="0"/>
    <cellStyle name="표준 8 2 2 3 2 3" xfId="0"/>
    <cellStyle name="표준 8 2 2 3 2 3 2" xfId="0"/>
    <cellStyle name="표준 8 2 2 3 2 3 2 2" xfId="0"/>
    <cellStyle name="표준 8 2 2 3 2 3 2 2 2" xfId="0"/>
    <cellStyle name="표준 8 2 2 3 2 3 2 2 3" xfId="0"/>
    <cellStyle name="표준 8 2 2 3 2 3 2 3" xfId="0"/>
    <cellStyle name="표준 8 2 2 3 2 3 2 3 2" xfId="0"/>
    <cellStyle name="표준 8 2 2 3 2 3 2 4" xfId="0"/>
    <cellStyle name="표준 8 2 2 3 2 3 2 5" xfId="0"/>
    <cellStyle name="표준 8 2 2 3 2 3 3" xfId="0"/>
    <cellStyle name="표준 8 2 2 3 2 3 3 2" xfId="0"/>
    <cellStyle name="표준 8 2 2 3 2 3 3 3" xfId="0"/>
    <cellStyle name="표준 8 2 2 3 2 3 4" xfId="0"/>
    <cellStyle name="표준 8 2 2 3 2 3 4 2" xfId="0"/>
    <cellStyle name="표준 8 2 2 3 2 3 5" xfId="0"/>
    <cellStyle name="표준 8 2 2 3 2 3 6" xfId="0"/>
    <cellStyle name="표준 8 2 2 3 2 4" xfId="0"/>
    <cellStyle name="표준 8 2 2 3 2 4 2" xfId="0"/>
    <cellStyle name="표준 8 2 2 3 2 4 2 2" xfId="0"/>
    <cellStyle name="표준 8 2 2 3 2 4 2 3" xfId="0"/>
    <cellStyle name="표준 8 2 2 3 2 4 3" xfId="0"/>
    <cellStyle name="표준 8 2 2 3 2 4 3 2" xfId="0"/>
    <cellStyle name="표준 8 2 2 3 2 4 4" xfId="0"/>
    <cellStyle name="표준 8 2 2 3 2 4 5" xfId="0"/>
    <cellStyle name="표준 8 2 2 3 2 5" xfId="0"/>
    <cellStyle name="표준 8 2 2 3 2 5 2" xfId="0"/>
    <cellStyle name="표준 8 2 2 3 2 5 3" xfId="0"/>
    <cellStyle name="표준 8 2 2 3 2 5 4" xfId="0"/>
    <cellStyle name="표준 8 2 2 3 2 6" xfId="0"/>
    <cellStyle name="표준 8 2 2 3 2 6 2" xfId="0"/>
    <cellStyle name="표준 8 2 2 3 2 6 3" xfId="0"/>
    <cellStyle name="표준 8 2 2 3 2 7" xfId="0"/>
    <cellStyle name="표준 8 2 2 3 2 8" xfId="0"/>
    <cellStyle name="표준 8 2 2 3 2 9" xfId="0"/>
    <cellStyle name="표준 8 2 2 3 3" xfId="0"/>
    <cellStyle name="표준 8 2 2 3 3 2" xfId="0"/>
    <cellStyle name="표준 8 2 2 3 3 2 2" xfId="0"/>
    <cellStyle name="표준 8 2 2 3 3 2 2 2" xfId="0"/>
    <cellStyle name="표준 8 2 2 3 3 2 2 2 2" xfId="0"/>
    <cellStyle name="표준 8 2 2 3 3 2 2 2 3" xfId="0"/>
    <cellStyle name="표준 8 2 2 3 3 2 2 3" xfId="0"/>
    <cellStyle name="표준 8 2 2 3 3 2 2 3 2" xfId="0"/>
    <cellStyle name="표준 8 2 2 3 3 2 2 4" xfId="0"/>
    <cellStyle name="표준 8 2 2 3 3 2 2 5" xfId="0"/>
    <cellStyle name="표준 8 2 2 3 3 2 3" xfId="0"/>
    <cellStyle name="표준 8 2 2 3 3 2 3 2" xfId="0"/>
    <cellStyle name="표준 8 2 2 3 3 2 3 3" xfId="0"/>
    <cellStyle name="표준 8 2 2 3 3 2 4" xfId="0"/>
    <cellStyle name="표준 8 2 2 3 3 2 4 2" xfId="0"/>
    <cellStyle name="표준 8 2 2 3 3 2 5" xfId="0"/>
    <cellStyle name="표준 8 2 2 3 3 2 6" xfId="0"/>
    <cellStyle name="표준 8 2 2 3 3 3" xfId="0"/>
    <cellStyle name="표준 8 2 2 3 3 3 2" xfId="0"/>
    <cellStyle name="표준 8 2 2 3 3 3 2 2" xfId="0"/>
    <cellStyle name="표준 8 2 2 3 3 3 2 3" xfId="0"/>
    <cellStyle name="표준 8 2 2 3 3 3 3" xfId="0"/>
    <cellStyle name="표준 8 2 2 3 3 3 3 2" xfId="0"/>
    <cellStyle name="표준 8 2 2 3 3 3 4" xfId="0"/>
    <cellStyle name="표준 8 2 2 3 3 3 5" xfId="0"/>
    <cellStyle name="표준 8 2 2 3 3 4" xfId="0"/>
    <cellStyle name="표준 8 2 2 3 3 4 2" xfId="0"/>
    <cellStyle name="표준 8 2 2 3 3 4 3" xfId="0"/>
    <cellStyle name="표준 8 2 2 3 3 5" xfId="0"/>
    <cellStyle name="표준 8 2 2 3 3 5 2" xfId="0"/>
    <cellStyle name="표준 8 2 2 3 3 6" xfId="0"/>
    <cellStyle name="표준 8 2 2 3 3 7" xfId="0"/>
    <cellStyle name="표준 8 2 2 3 4" xfId="0"/>
    <cellStyle name="표준 8 2 2 3 4 2" xfId="0"/>
    <cellStyle name="표준 8 2 2 3 4 2 2" xfId="0"/>
    <cellStyle name="표준 8 2 2 3 4 2 2 2" xfId="0"/>
    <cellStyle name="표준 8 2 2 3 4 2 2 3" xfId="0"/>
    <cellStyle name="표준 8 2 2 3 4 2 3" xfId="0"/>
    <cellStyle name="표준 8 2 2 3 4 2 3 2" xfId="0"/>
    <cellStyle name="표준 8 2 2 3 4 2 4" xfId="0"/>
    <cellStyle name="표준 8 2 2 3 4 2 5" xfId="0"/>
    <cellStyle name="표준 8 2 2 3 4 3" xfId="0"/>
    <cellStyle name="표준 8 2 2 3 4 3 2" xfId="0"/>
    <cellStyle name="표준 8 2 2 3 4 3 3" xfId="0"/>
    <cellStyle name="표준 8 2 2 3 4 4" xfId="0"/>
    <cellStyle name="표준 8 2 2 3 4 4 2" xfId="0"/>
    <cellStyle name="표준 8 2 2 3 4 5" xfId="0"/>
    <cellStyle name="표준 8 2 2 3 4 6" xfId="0"/>
    <cellStyle name="표준 8 2 2 3 5" xfId="0"/>
    <cellStyle name="표준 8 2 2 3 5 2" xfId="0"/>
    <cellStyle name="표준 8 2 2 3 5 2 2" xfId="0"/>
    <cellStyle name="표준 8 2 2 3 5 2 3" xfId="0"/>
    <cellStyle name="표준 8 2 2 3 5 3" xfId="0"/>
    <cellStyle name="표준 8 2 2 3 5 3 2" xfId="0"/>
    <cellStyle name="표준 8 2 2 3 5 4" xfId="0"/>
    <cellStyle name="표준 8 2 2 3 5 5" xfId="0"/>
    <cellStyle name="표준 8 2 2 3 6" xfId="0"/>
    <cellStyle name="표준 8 2 2 3 6 2" xfId="0"/>
    <cellStyle name="표준 8 2 2 3 6 3" xfId="0"/>
    <cellStyle name="표준 8 2 2 3 6 4" xfId="0"/>
    <cellStyle name="표준 8 2 2 3 7" xfId="0"/>
    <cellStyle name="표준 8 2 2 3 7 2" xfId="0"/>
    <cellStyle name="표준 8 2 2 3 7 3" xfId="0"/>
    <cellStyle name="표준 8 2 2 3 8" xfId="0"/>
    <cellStyle name="표준 8 2 2 3 9" xfId="0"/>
    <cellStyle name="표준 8 2 2 4" xfId="0"/>
    <cellStyle name="표준 8 2 2 4 2" xfId="0"/>
    <cellStyle name="표준 8 2 2 4 2 2" xfId="0"/>
    <cellStyle name="표준 8 2 2 4 2 2 2" xfId="0"/>
    <cellStyle name="표준 8 2 2 4 2 2 2 2" xfId="0"/>
    <cellStyle name="표준 8 2 2 4 2 2 2 2 2" xfId="0"/>
    <cellStyle name="표준 8 2 2 4 2 2 2 2 3" xfId="0"/>
    <cellStyle name="표준 8 2 2 4 2 2 2 3" xfId="0"/>
    <cellStyle name="표준 8 2 2 4 2 2 2 3 2" xfId="0"/>
    <cellStyle name="표준 8 2 2 4 2 2 2 4" xfId="0"/>
    <cellStyle name="표준 8 2 2 4 2 2 2 5" xfId="0"/>
    <cellStyle name="표준 8 2 2 4 2 2 3" xfId="0"/>
    <cellStyle name="표준 8 2 2 4 2 2 3 2" xfId="0"/>
    <cellStyle name="표준 8 2 2 4 2 2 3 3" xfId="0"/>
    <cellStyle name="표준 8 2 2 4 2 2 4" xfId="0"/>
    <cellStyle name="표준 8 2 2 4 2 2 4 2" xfId="0"/>
    <cellStyle name="표준 8 2 2 4 2 2 5" xfId="0"/>
    <cellStyle name="표준 8 2 2 4 2 2 6" xfId="0"/>
    <cellStyle name="표준 8 2 2 4 2 3" xfId="0"/>
    <cellStyle name="표준 8 2 2 4 2 3 2" xfId="0"/>
    <cellStyle name="표준 8 2 2 4 2 3 2 2" xfId="0"/>
    <cellStyle name="표준 8 2 2 4 2 3 2 3" xfId="0"/>
    <cellStyle name="표준 8 2 2 4 2 3 3" xfId="0"/>
    <cellStyle name="표준 8 2 2 4 2 3 3 2" xfId="0"/>
    <cellStyle name="표준 8 2 2 4 2 3 4" xfId="0"/>
    <cellStyle name="표준 8 2 2 4 2 3 5" xfId="0"/>
    <cellStyle name="표준 8 2 2 4 2 4" xfId="0"/>
    <cellStyle name="표준 8 2 2 4 2 4 2" xfId="0"/>
    <cellStyle name="표준 8 2 2 4 2 4 3" xfId="0"/>
    <cellStyle name="표준 8 2 2 4 2 5" xfId="0"/>
    <cellStyle name="표준 8 2 2 4 2 5 2" xfId="0"/>
    <cellStyle name="표준 8 2 2 4 2 6" xfId="0"/>
    <cellStyle name="표준 8 2 2 4 2 7" xfId="0"/>
    <cellStyle name="표준 8 2 2 4 3" xfId="0"/>
    <cellStyle name="표준 8 2 2 4 3 2" xfId="0"/>
    <cellStyle name="표준 8 2 2 4 3 2 2" xfId="0"/>
    <cellStyle name="표준 8 2 2 4 3 2 2 2" xfId="0"/>
    <cellStyle name="표준 8 2 2 4 3 2 2 3" xfId="0"/>
    <cellStyle name="표준 8 2 2 4 3 2 3" xfId="0"/>
    <cellStyle name="표준 8 2 2 4 3 2 3 2" xfId="0"/>
    <cellStyle name="표준 8 2 2 4 3 2 4" xfId="0"/>
    <cellStyle name="표준 8 2 2 4 3 2 5" xfId="0"/>
    <cellStyle name="표준 8 2 2 4 3 3" xfId="0"/>
    <cellStyle name="표준 8 2 2 4 3 3 2" xfId="0"/>
    <cellStyle name="표준 8 2 2 4 3 3 3" xfId="0"/>
    <cellStyle name="표준 8 2 2 4 3 4" xfId="0"/>
    <cellStyle name="표준 8 2 2 4 3 4 2" xfId="0"/>
    <cellStyle name="표준 8 2 2 4 3 5" xfId="0"/>
    <cellStyle name="표준 8 2 2 4 3 6" xfId="0"/>
    <cellStyle name="표준 8 2 2 4 4" xfId="0"/>
    <cellStyle name="표준 8 2 2 4 4 2" xfId="0"/>
    <cellStyle name="표준 8 2 2 4 4 2 2" xfId="0"/>
    <cellStyle name="표준 8 2 2 4 4 2 3" xfId="0"/>
    <cellStyle name="표준 8 2 2 4 4 3" xfId="0"/>
    <cellStyle name="표준 8 2 2 4 4 3 2" xfId="0"/>
    <cellStyle name="표준 8 2 2 4 4 4" xfId="0"/>
    <cellStyle name="표준 8 2 2 4 4 5" xfId="0"/>
    <cellStyle name="표준 8 2 2 4 5" xfId="0"/>
    <cellStyle name="표준 8 2 2 4 5 2" xfId="0"/>
    <cellStyle name="표준 8 2 2 4 5 3" xfId="0"/>
    <cellStyle name="표준 8 2 2 4 5 4" xfId="0"/>
    <cellStyle name="표준 8 2 2 4 6" xfId="0"/>
    <cellStyle name="표준 8 2 2 4 6 2" xfId="0"/>
    <cellStyle name="표준 8 2 2 4 6 3" xfId="0"/>
    <cellStyle name="표준 8 2 2 4 7" xfId="0"/>
    <cellStyle name="표준 8 2 2 4 8" xfId="0"/>
    <cellStyle name="표준 8 2 2 4 9" xfId="0"/>
    <cellStyle name="표준 8 2 2 5" xfId="0"/>
    <cellStyle name="표준 8 2 2 5 2" xfId="0"/>
    <cellStyle name="표준 8 2 2 5 2 2" xfId="0"/>
    <cellStyle name="표준 8 2 2 5 2 2 2" xfId="0"/>
    <cellStyle name="표준 8 2 2 5 2 2 2 2" xfId="0"/>
    <cellStyle name="표준 8 2 2 5 2 2 2 3" xfId="0"/>
    <cellStyle name="표준 8 2 2 5 2 2 3" xfId="0"/>
    <cellStyle name="표준 8 2 2 5 2 2 3 2" xfId="0"/>
    <cellStyle name="표준 8 2 2 5 2 2 4" xfId="0"/>
    <cellStyle name="표준 8 2 2 5 2 2 5" xfId="0"/>
    <cellStyle name="표준 8 2 2 5 2 3" xfId="0"/>
    <cellStyle name="표준 8 2 2 5 2 3 2" xfId="0"/>
    <cellStyle name="표준 8 2 2 5 2 3 3" xfId="0"/>
    <cellStyle name="표준 8 2 2 5 2 4" xfId="0"/>
    <cellStyle name="표준 8 2 2 5 2 4 2" xfId="0"/>
    <cellStyle name="표준 8 2 2 5 2 5" xfId="0"/>
    <cellStyle name="표준 8 2 2 5 2 6" xfId="0"/>
    <cellStyle name="표준 8 2 2 5 3" xfId="0"/>
    <cellStyle name="표준 8 2 2 5 3 2" xfId="0"/>
    <cellStyle name="표준 8 2 2 5 3 2 2" xfId="0"/>
    <cellStyle name="표준 8 2 2 5 3 2 3" xfId="0"/>
    <cellStyle name="표준 8 2 2 5 3 3" xfId="0"/>
    <cellStyle name="표준 8 2 2 5 3 3 2" xfId="0"/>
    <cellStyle name="표준 8 2 2 5 3 4" xfId="0"/>
    <cellStyle name="표준 8 2 2 5 3 5" xfId="0"/>
    <cellStyle name="표준 8 2 2 5 4" xfId="0"/>
    <cellStyle name="표준 8 2 2 5 4 2" xfId="0"/>
    <cellStyle name="표준 8 2 2 5 4 3" xfId="0"/>
    <cellStyle name="표준 8 2 2 5 4 4" xfId="0"/>
    <cellStyle name="표준 8 2 2 5 5" xfId="0"/>
    <cellStyle name="표준 8 2 2 5 5 2" xfId="0"/>
    <cellStyle name="표준 8 2 2 5 5 3" xfId="0"/>
    <cellStyle name="표준 8 2 2 5 6" xfId="0"/>
    <cellStyle name="표준 8 2 2 5 7" xfId="0"/>
    <cellStyle name="표준 8 2 2 5 8" xfId="0"/>
    <cellStyle name="표준 8 2 2 6" xfId="0"/>
    <cellStyle name="표준 8 2 2 6 2" xfId="0"/>
    <cellStyle name="표준 8 2 2 6 2 2" xfId="0"/>
    <cellStyle name="표준 8 2 2 6 2 2 2" xfId="0"/>
    <cellStyle name="표준 8 2 2 6 2 2 2 2" xfId="0"/>
    <cellStyle name="표준 8 2 2 6 2 2 2 3" xfId="0"/>
    <cellStyle name="표준 8 2 2 6 2 2 3" xfId="0"/>
    <cellStyle name="표준 8 2 2 6 2 2 3 2" xfId="0"/>
    <cellStyle name="표준 8 2 2 6 2 2 4" xfId="0"/>
    <cellStyle name="표준 8 2 2 6 2 2 5" xfId="0"/>
    <cellStyle name="표준 8 2 2 6 2 3" xfId="0"/>
    <cellStyle name="표준 8 2 2 6 2 3 2" xfId="0"/>
    <cellStyle name="표준 8 2 2 6 2 3 3" xfId="0"/>
    <cellStyle name="표준 8 2 2 6 2 4" xfId="0"/>
    <cellStyle name="표준 8 2 2 6 2 4 2" xfId="0"/>
    <cellStyle name="표준 8 2 2 6 2 5" xfId="0"/>
    <cellStyle name="표준 8 2 2 6 2 6" xfId="0"/>
    <cellStyle name="표준 8 2 2 6 3" xfId="0"/>
    <cellStyle name="표준 8 2 2 6 3 2" xfId="0"/>
    <cellStyle name="표준 8 2 2 6 3 2 2" xfId="0"/>
    <cellStyle name="표준 8 2 2 6 3 2 3" xfId="0"/>
    <cellStyle name="표준 8 2 2 6 3 3" xfId="0"/>
    <cellStyle name="표준 8 2 2 6 3 3 2" xfId="0"/>
    <cellStyle name="표준 8 2 2 6 3 4" xfId="0"/>
    <cellStyle name="표준 8 2 2 6 3 5" xfId="0"/>
    <cellStyle name="표준 8 2 2 6 4" xfId="0"/>
    <cellStyle name="표준 8 2 2 6 4 2" xfId="0"/>
    <cellStyle name="표준 8 2 2 6 4 3" xfId="0"/>
    <cellStyle name="표준 8 2 2 6 5" xfId="0"/>
    <cellStyle name="표준 8 2 2 6 5 2" xfId="0"/>
    <cellStyle name="표준 8 2 2 6 6" xfId="0"/>
    <cellStyle name="표준 8 2 2 6 7" xfId="0"/>
    <cellStyle name="표준 8 2 2 7" xfId="0"/>
    <cellStyle name="표준 8 2 2 7 2" xfId="0"/>
    <cellStyle name="표준 8 2 2 7 2 2" xfId="0"/>
    <cellStyle name="표준 8 2 2 7 2 2 2" xfId="0"/>
    <cellStyle name="표준 8 2 2 7 2 2 3" xfId="0"/>
    <cellStyle name="표준 8 2 2 7 2 3" xfId="0"/>
    <cellStyle name="표준 8 2 2 7 2 3 2" xfId="0"/>
    <cellStyle name="표준 8 2 2 7 2 4" xfId="0"/>
    <cellStyle name="표준 8 2 2 7 2 5" xfId="0"/>
    <cellStyle name="표준 8 2 2 7 3" xfId="0"/>
    <cellStyle name="표준 8 2 2 7 3 2" xfId="0"/>
    <cellStyle name="표준 8 2 2 7 3 3" xfId="0"/>
    <cellStyle name="표준 8 2 2 7 4" xfId="0"/>
    <cellStyle name="표준 8 2 2 7 4 2" xfId="0"/>
    <cellStyle name="표준 8 2 2 7 5" xfId="0"/>
    <cellStyle name="표준 8 2 2 7 6" xfId="0"/>
    <cellStyle name="표준 8 2 2 8" xfId="0"/>
    <cellStyle name="표준 8 2 2 8 2" xfId="0"/>
    <cellStyle name="표준 8 2 2 8 2 2" xfId="0"/>
    <cellStyle name="표준 8 2 2 8 2 3" xfId="0"/>
    <cellStyle name="표준 8 2 2 8 3" xfId="0"/>
    <cellStyle name="표준 8 2 2 8 3 2" xfId="0"/>
    <cellStyle name="표준 8 2 2 8 4" xfId="0"/>
    <cellStyle name="표준 8 2 2 8 5" xfId="0"/>
    <cellStyle name="표준 8 2 2 9" xfId="0"/>
    <cellStyle name="표준 8 2 2 9 2" xfId="0"/>
    <cellStyle name="표준 8 2 2 9 3" xfId="0"/>
    <cellStyle name="표준 8 2 2 9 4" xfId="0"/>
    <cellStyle name="표준 8 2 3" xfId="0"/>
    <cellStyle name="표준 8 2 3 10" xfId="0"/>
    <cellStyle name="표준 8 2 3 11" xfId="0"/>
    <cellStyle name="표준 8 2 3 12" xfId="0"/>
    <cellStyle name="표준 8 2 3 13" xfId="0"/>
    <cellStyle name="표준 8 2 3 2" xfId="0"/>
    <cellStyle name="표준 8 2 3 2 10" xfId="0"/>
    <cellStyle name="표준 8 2 3 2 11" xfId="0"/>
    <cellStyle name="표준 8 2 3 2 2" xfId="0"/>
    <cellStyle name="표준 8 2 3 2 2 2" xfId="0"/>
    <cellStyle name="표준 8 2 3 2 2 2 2" xfId="0"/>
    <cellStyle name="표준 8 2 3 2 2 2 2 2" xfId="0"/>
    <cellStyle name="표준 8 2 3 2 2 2 2 2 2" xfId="0"/>
    <cellStyle name="표준 8 2 3 2 2 2 2 2 2 2" xfId="0"/>
    <cellStyle name="표준 8 2 3 2 2 2 2 2 2 3" xfId="0"/>
    <cellStyle name="표준 8 2 3 2 2 2 2 2 3" xfId="0"/>
    <cellStyle name="표준 8 2 3 2 2 2 2 2 3 2" xfId="0"/>
    <cellStyle name="표준 8 2 3 2 2 2 2 2 4" xfId="0"/>
    <cellStyle name="표준 8 2 3 2 2 2 2 2 5" xfId="0"/>
    <cellStyle name="표준 8 2 3 2 2 2 2 3" xfId="0"/>
    <cellStyle name="표준 8 2 3 2 2 2 2 3 2" xfId="0"/>
    <cellStyle name="표준 8 2 3 2 2 2 2 3 3" xfId="0"/>
    <cellStyle name="표준 8 2 3 2 2 2 2 4" xfId="0"/>
    <cellStyle name="표준 8 2 3 2 2 2 2 4 2" xfId="0"/>
    <cellStyle name="표준 8 2 3 2 2 2 2 5" xfId="0"/>
    <cellStyle name="표준 8 2 3 2 2 2 2 6" xfId="0"/>
    <cellStyle name="표준 8 2 3 2 2 2 3" xfId="0"/>
    <cellStyle name="표준 8 2 3 2 2 2 3 2" xfId="0"/>
    <cellStyle name="표준 8 2 3 2 2 2 3 2 2" xfId="0"/>
    <cellStyle name="표준 8 2 3 2 2 2 3 2 3" xfId="0"/>
    <cellStyle name="표준 8 2 3 2 2 2 3 3" xfId="0"/>
    <cellStyle name="표준 8 2 3 2 2 2 3 3 2" xfId="0"/>
    <cellStyle name="표준 8 2 3 2 2 2 3 4" xfId="0"/>
    <cellStyle name="표준 8 2 3 2 2 2 3 5" xfId="0"/>
    <cellStyle name="표준 8 2 3 2 2 2 4" xfId="0"/>
    <cellStyle name="표준 8 2 3 2 2 2 4 2" xfId="0"/>
    <cellStyle name="표준 8 2 3 2 2 2 4 3" xfId="0"/>
    <cellStyle name="표준 8 2 3 2 2 2 5" xfId="0"/>
    <cellStyle name="표준 8 2 3 2 2 2 5 2" xfId="0"/>
    <cellStyle name="표준 8 2 3 2 2 2 6" xfId="0"/>
    <cellStyle name="표준 8 2 3 2 2 2 7" xfId="0"/>
    <cellStyle name="표준 8 2 3 2 2 3" xfId="0"/>
    <cellStyle name="표준 8 2 3 2 2 3 2" xfId="0"/>
    <cellStyle name="표준 8 2 3 2 2 3 2 2" xfId="0"/>
    <cellStyle name="표준 8 2 3 2 2 3 2 2 2" xfId="0"/>
    <cellStyle name="표준 8 2 3 2 2 3 2 2 3" xfId="0"/>
    <cellStyle name="표준 8 2 3 2 2 3 2 3" xfId="0"/>
    <cellStyle name="표준 8 2 3 2 2 3 2 3 2" xfId="0"/>
    <cellStyle name="표준 8 2 3 2 2 3 2 4" xfId="0"/>
    <cellStyle name="표준 8 2 3 2 2 3 2 5" xfId="0"/>
    <cellStyle name="표준 8 2 3 2 2 3 3" xfId="0"/>
    <cellStyle name="표준 8 2 3 2 2 3 3 2" xfId="0"/>
    <cellStyle name="표준 8 2 3 2 2 3 3 3" xfId="0"/>
    <cellStyle name="표준 8 2 3 2 2 3 4" xfId="0"/>
    <cellStyle name="표준 8 2 3 2 2 3 4 2" xfId="0"/>
    <cellStyle name="표준 8 2 3 2 2 3 5" xfId="0"/>
    <cellStyle name="표준 8 2 3 2 2 3 6" xfId="0"/>
    <cellStyle name="표준 8 2 3 2 2 4" xfId="0"/>
    <cellStyle name="표준 8 2 3 2 2 4 2" xfId="0"/>
    <cellStyle name="표준 8 2 3 2 2 4 2 2" xfId="0"/>
    <cellStyle name="표준 8 2 3 2 2 4 2 3" xfId="0"/>
    <cellStyle name="표준 8 2 3 2 2 4 3" xfId="0"/>
    <cellStyle name="표준 8 2 3 2 2 4 3 2" xfId="0"/>
    <cellStyle name="표준 8 2 3 2 2 4 4" xfId="0"/>
    <cellStyle name="표준 8 2 3 2 2 4 5" xfId="0"/>
    <cellStyle name="표준 8 2 3 2 2 5" xfId="0"/>
    <cellStyle name="표준 8 2 3 2 2 5 2" xfId="0"/>
    <cellStyle name="표준 8 2 3 2 2 5 3" xfId="0"/>
    <cellStyle name="표준 8 2 3 2 2 5 4" xfId="0"/>
    <cellStyle name="표준 8 2 3 2 2 6" xfId="0"/>
    <cellStyle name="표준 8 2 3 2 2 6 2" xfId="0"/>
    <cellStyle name="표준 8 2 3 2 2 6 3" xfId="0"/>
    <cellStyle name="표준 8 2 3 2 2 7" xfId="0"/>
    <cellStyle name="표준 8 2 3 2 2 8" xfId="0"/>
    <cellStyle name="표준 8 2 3 2 2 9" xfId="0"/>
    <cellStyle name="표준 8 2 3 2 3" xfId="0"/>
    <cellStyle name="표준 8 2 3 2 3 2" xfId="0"/>
    <cellStyle name="표준 8 2 3 2 3 2 2" xfId="0"/>
    <cellStyle name="표준 8 2 3 2 3 2 2 2" xfId="0"/>
    <cellStyle name="표준 8 2 3 2 3 2 2 2 2" xfId="0"/>
    <cellStyle name="표준 8 2 3 2 3 2 2 2 3" xfId="0"/>
    <cellStyle name="표준 8 2 3 2 3 2 2 3" xfId="0"/>
    <cellStyle name="표준 8 2 3 2 3 2 2 3 2" xfId="0"/>
    <cellStyle name="표준 8 2 3 2 3 2 2 4" xfId="0"/>
    <cellStyle name="표준 8 2 3 2 3 2 2 5" xfId="0"/>
    <cellStyle name="표준 8 2 3 2 3 2 3" xfId="0"/>
    <cellStyle name="표준 8 2 3 2 3 2 3 2" xfId="0"/>
    <cellStyle name="표준 8 2 3 2 3 2 3 3" xfId="0"/>
    <cellStyle name="표준 8 2 3 2 3 2 4" xfId="0"/>
    <cellStyle name="표준 8 2 3 2 3 2 4 2" xfId="0"/>
    <cellStyle name="표준 8 2 3 2 3 2 5" xfId="0"/>
    <cellStyle name="표준 8 2 3 2 3 2 6" xfId="0"/>
    <cellStyle name="표준 8 2 3 2 3 3" xfId="0"/>
    <cellStyle name="표준 8 2 3 2 3 3 2" xfId="0"/>
    <cellStyle name="표준 8 2 3 2 3 3 2 2" xfId="0"/>
    <cellStyle name="표준 8 2 3 2 3 3 2 3" xfId="0"/>
    <cellStyle name="표준 8 2 3 2 3 3 3" xfId="0"/>
    <cellStyle name="표준 8 2 3 2 3 3 3 2" xfId="0"/>
    <cellStyle name="표준 8 2 3 2 3 3 4" xfId="0"/>
    <cellStyle name="표준 8 2 3 2 3 3 5" xfId="0"/>
    <cellStyle name="표준 8 2 3 2 3 4" xfId="0"/>
    <cellStyle name="표준 8 2 3 2 3 4 2" xfId="0"/>
    <cellStyle name="표준 8 2 3 2 3 4 3" xfId="0"/>
    <cellStyle name="표준 8 2 3 2 3 5" xfId="0"/>
    <cellStyle name="표준 8 2 3 2 3 5 2" xfId="0"/>
    <cellStyle name="표준 8 2 3 2 3 6" xfId="0"/>
    <cellStyle name="표준 8 2 3 2 3 7" xfId="0"/>
    <cellStyle name="표준 8 2 3 2 4" xfId="0"/>
    <cellStyle name="표준 8 2 3 2 4 2" xfId="0"/>
    <cellStyle name="표준 8 2 3 2 4 2 2" xfId="0"/>
    <cellStyle name="표준 8 2 3 2 4 2 2 2" xfId="0"/>
    <cellStyle name="표준 8 2 3 2 4 2 2 3" xfId="0"/>
    <cellStyle name="표준 8 2 3 2 4 2 3" xfId="0"/>
    <cellStyle name="표준 8 2 3 2 4 2 3 2" xfId="0"/>
    <cellStyle name="표준 8 2 3 2 4 2 4" xfId="0"/>
    <cellStyle name="표준 8 2 3 2 4 2 5" xfId="0"/>
    <cellStyle name="표준 8 2 3 2 4 3" xfId="0"/>
    <cellStyle name="표준 8 2 3 2 4 3 2" xfId="0"/>
    <cellStyle name="표준 8 2 3 2 4 3 3" xfId="0"/>
    <cellStyle name="표준 8 2 3 2 4 4" xfId="0"/>
    <cellStyle name="표준 8 2 3 2 4 4 2" xfId="0"/>
    <cellStyle name="표준 8 2 3 2 4 5" xfId="0"/>
    <cellStyle name="표준 8 2 3 2 4 6" xfId="0"/>
    <cellStyle name="표준 8 2 3 2 5" xfId="0"/>
    <cellStyle name="표준 8 2 3 2 5 2" xfId="0"/>
    <cellStyle name="표준 8 2 3 2 5 2 2" xfId="0"/>
    <cellStyle name="표준 8 2 3 2 5 2 3" xfId="0"/>
    <cellStyle name="표준 8 2 3 2 5 3" xfId="0"/>
    <cellStyle name="표준 8 2 3 2 5 3 2" xfId="0"/>
    <cellStyle name="표준 8 2 3 2 5 4" xfId="0"/>
    <cellStyle name="표준 8 2 3 2 5 5" xfId="0"/>
    <cellStyle name="표준 8 2 3 2 6" xfId="0"/>
    <cellStyle name="표준 8 2 3 2 6 2" xfId="0"/>
    <cellStyle name="표준 8 2 3 2 6 3" xfId="0"/>
    <cellStyle name="표준 8 2 3 2 6 4" xfId="0"/>
    <cellStyle name="표준 8 2 3 2 7" xfId="0"/>
    <cellStyle name="표준 8 2 3 2 7 2" xfId="0"/>
    <cellStyle name="표준 8 2 3 2 7 3" xfId="0"/>
    <cellStyle name="표준 8 2 3 2 8" xfId="0"/>
    <cellStyle name="표준 8 2 3 2 9" xfId="0"/>
    <cellStyle name="표준 8 2 3 3" xfId="0"/>
    <cellStyle name="표준 8 2 3 3 10" xfId="0"/>
    <cellStyle name="표준 8 2 3 3 2" xfId="0"/>
    <cellStyle name="표준 8 2 3 3 2 2" xfId="0"/>
    <cellStyle name="표준 8 2 3 3 2 2 2" xfId="0"/>
    <cellStyle name="표준 8 2 3 3 2 2 2 2" xfId="0"/>
    <cellStyle name="표준 8 2 3 3 2 2 2 2 2" xfId="0"/>
    <cellStyle name="표준 8 2 3 3 2 2 2 2 3" xfId="0"/>
    <cellStyle name="표준 8 2 3 3 2 2 2 3" xfId="0"/>
    <cellStyle name="표준 8 2 3 3 2 2 2 3 2" xfId="0"/>
    <cellStyle name="표준 8 2 3 3 2 2 2 4" xfId="0"/>
    <cellStyle name="표준 8 2 3 3 2 2 2 5" xfId="0"/>
    <cellStyle name="표준 8 2 3 3 2 2 3" xfId="0"/>
    <cellStyle name="표준 8 2 3 3 2 2 3 2" xfId="0"/>
    <cellStyle name="표준 8 2 3 3 2 2 3 3" xfId="0"/>
    <cellStyle name="표준 8 2 3 3 2 2 4" xfId="0"/>
    <cellStyle name="표준 8 2 3 3 2 2 4 2" xfId="0"/>
    <cellStyle name="표준 8 2 3 3 2 2 5" xfId="0"/>
    <cellStyle name="표준 8 2 3 3 2 2 6" xfId="0"/>
    <cellStyle name="표준 8 2 3 3 2 3" xfId="0"/>
    <cellStyle name="표준 8 2 3 3 2 3 2" xfId="0"/>
    <cellStyle name="표준 8 2 3 3 2 3 2 2" xfId="0"/>
    <cellStyle name="표준 8 2 3 3 2 3 2 3" xfId="0"/>
    <cellStyle name="표준 8 2 3 3 2 3 3" xfId="0"/>
    <cellStyle name="표준 8 2 3 3 2 3 3 2" xfId="0"/>
    <cellStyle name="표준 8 2 3 3 2 3 4" xfId="0"/>
    <cellStyle name="표준 8 2 3 3 2 3 5" xfId="0"/>
    <cellStyle name="표준 8 2 3 3 2 4" xfId="0"/>
    <cellStyle name="표준 8 2 3 3 2 4 2" xfId="0"/>
    <cellStyle name="표준 8 2 3 3 2 4 3" xfId="0"/>
    <cellStyle name="표준 8 2 3 3 2 5" xfId="0"/>
    <cellStyle name="표준 8 2 3 3 2 5 2" xfId="0"/>
    <cellStyle name="표준 8 2 3 3 2 6" xfId="0"/>
    <cellStyle name="표준 8 2 3 3 2 7" xfId="0"/>
    <cellStyle name="표준 8 2 3 3 3" xfId="0"/>
    <cellStyle name="표준 8 2 3 3 3 2" xfId="0"/>
    <cellStyle name="표준 8 2 3 3 3 2 2" xfId="0"/>
    <cellStyle name="표준 8 2 3 3 3 2 2 2" xfId="0"/>
    <cellStyle name="표준 8 2 3 3 3 2 2 3" xfId="0"/>
    <cellStyle name="표준 8 2 3 3 3 2 3" xfId="0"/>
    <cellStyle name="표준 8 2 3 3 3 2 3 2" xfId="0"/>
    <cellStyle name="표준 8 2 3 3 3 2 4" xfId="0"/>
    <cellStyle name="표준 8 2 3 3 3 2 5" xfId="0"/>
    <cellStyle name="표준 8 2 3 3 3 3" xfId="0"/>
    <cellStyle name="표준 8 2 3 3 3 3 2" xfId="0"/>
    <cellStyle name="표준 8 2 3 3 3 3 3" xfId="0"/>
    <cellStyle name="표준 8 2 3 3 3 4" xfId="0"/>
    <cellStyle name="표준 8 2 3 3 3 4 2" xfId="0"/>
    <cellStyle name="표준 8 2 3 3 3 5" xfId="0"/>
    <cellStyle name="표준 8 2 3 3 3 6" xfId="0"/>
    <cellStyle name="표준 8 2 3 3 4" xfId="0"/>
    <cellStyle name="표준 8 2 3 3 4 2" xfId="0"/>
    <cellStyle name="표준 8 2 3 3 4 2 2" xfId="0"/>
    <cellStyle name="표준 8 2 3 3 4 2 3" xfId="0"/>
    <cellStyle name="표준 8 2 3 3 4 3" xfId="0"/>
    <cellStyle name="표준 8 2 3 3 4 3 2" xfId="0"/>
    <cellStyle name="표준 8 2 3 3 4 4" xfId="0"/>
    <cellStyle name="표준 8 2 3 3 4 5" xfId="0"/>
    <cellStyle name="표준 8 2 3 3 5" xfId="0"/>
    <cellStyle name="표준 8 2 3 3 5 2" xfId="0"/>
    <cellStyle name="표준 8 2 3 3 5 3" xfId="0"/>
    <cellStyle name="표준 8 2 3 3 5 4" xfId="0"/>
    <cellStyle name="표준 8 2 3 3 6" xfId="0"/>
    <cellStyle name="표준 8 2 3 3 6 2" xfId="0"/>
    <cellStyle name="표준 8 2 3 3 6 3" xfId="0"/>
    <cellStyle name="표준 8 2 3 3 7" xfId="0"/>
    <cellStyle name="표준 8 2 3 3 8" xfId="0"/>
    <cellStyle name="표준 8 2 3 3 9" xfId="0"/>
    <cellStyle name="표준 8 2 3 4" xfId="0"/>
    <cellStyle name="표준 8 2 3 4 2" xfId="0"/>
    <cellStyle name="표준 8 2 3 4 2 2" xfId="0"/>
    <cellStyle name="표준 8 2 3 4 2 2 2" xfId="0"/>
    <cellStyle name="표준 8 2 3 4 2 2 2 2" xfId="0"/>
    <cellStyle name="표준 8 2 3 4 2 2 2 3" xfId="0"/>
    <cellStyle name="표준 8 2 3 4 2 2 3" xfId="0"/>
    <cellStyle name="표준 8 2 3 4 2 2 3 2" xfId="0"/>
    <cellStyle name="표준 8 2 3 4 2 2 4" xfId="0"/>
    <cellStyle name="표준 8 2 3 4 2 2 5" xfId="0"/>
    <cellStyle name="표준 8 2 3 4 2 3" xfId="0"/>
    <cellStyle name="표준 8 2 3 4 2 3 2" xfId="0"/>
    <cellStyle name="표준 8 2 3 4 2 3 3" xfId="0"/>
    <cellStyle name="표준 8 2 3 4 2 4" xfId="0"/>
    <cellStyle name="표준 8 2 3 4 2 4 2" xfId="0"/>
    <cellStyle name="표준 8 2 3 4 2 5" xfId="0"/>
    <cellStyle name="표준 8 2 3 4 2 6" xfId="0"/>
    <cellStyle name="표준 8 2 3 4 3" xfId="0"/>
    <cellStyle name="표준 8 2 3 4 3 2" xfId="0"/>
    <cellStyle name="표준 8 2 3 4 3 2 2" xfId="0"/>
    <cellStyle name="표준 8 2 3 4 3 2 3" xfId="0"/>
    <cellStyle name="표준 8 2 3 4 3 3" xfId="0"/>
    <cellStyle name="표준 8 2 3 4 3 3 2" xfId="0"/>
    <cellStyle name="표준 8 2 3 4 3 4" xfId="0"/>
    <cellStyle name="표준 8 2 3 4 3 5" xfId="0"/>
    <cellStyle name="표준 8 2 3 4 4" xfId="0"/>
    <cellStyle name="표준 8 2 3 4 4 2" xfId="0"/>
    <cellStyle name="표준 8 2 3 4 4 3" xfId="0"/>
    <cellStyle name="표준 8 2 3 4 4 4" xfId="0"/>
    <cellStyle name="표준 8 2 3 4 5" xfId="0"/>
    <cellStyle name="표준 8 2 3 4 5 2" xfId="0"/>
    <cellStyle name="표준 8 2 3 4 5 3" xfId="0"/>
    <cellStyle name="표준 8 2 3 4 6" xfId="0"/>
    <cellStyle name="표준 8 2 3 4 7" xfId="0"/>
    <cellStyle name="표준 8 2 3 4 8" xfId="0"/>
    <cellStyle name="표준 8 2 3 5" xfId="0"/>
    <cellStyle name="표준 8 2 3 5 2" xfId="0"/>
    <cellStyle name="표준 8 2 3 5 2 2" xfId="0"/>
    <cellStyle name="표준 8 2 3 5 2 2 2" xfId="0"/>
    <cellStyle name="표준 8 2 3 5 2 2 2 2" xfId="0"/>
    <cellStyle name="표준 8 2 3 5 2 2 2 3" xfId="0"/>
    <cellStyle name="표준 8 2 3 5 2 2 3" xfId="0"/>
    <cellStyle name="표준 8 2 3 5 2 2 3 2" xfId="0"/>
    <cellStyle name="표준 8 2 3 5 2 2 4" xfId="0"/>
    <cellStyle name="표준 8 2 3 5 2 2 5" xfId="0"/>
    <cellStyle name="표준 8 2 3 5 2 3" xfId="0"/>
    <cellStyle name="표준 8 2 3 5 2 3 2" xfId="0"/>
    <cellStyle name="표준 8 2 3 5 2 3 3" xfId="0"/>
    <cellStyle name="표준 8 2 3 5 2 4" xfId="0"/>
    <cellStyle name="표준 8 2 3 5 2 4 2" xfId="0"/>
    <cellStyle name="표준 8 2 3 5 2 5" xfId="0"/>
    <cellStyle name="표준 8 2 3 5 2 6" xfId="0"/>
    <cellStyle name="표준 8 2 3 5 3" xfId="0"/>
    <cellStyle name="표준 8 2 3 5 3 2" xfId="0"/>
    <cellStyle name="표준 8 2 3 5 3 2 2" xfId="0"/>
    <cellStyle name="표준 8 2 3 5 3 2 3" xfId="0"/>
    <cellStyle name="표준 8 2 3 5 3 3" xfId="0"/>
    <cellStyle name="표준 8 2 3 5 3 3 2" xfId="0"/>
    <cellStyle name="표준 8 2 3 5 3 4" xfId="0"/>
    <cellStyle name="표준 8 2 3 5 3 5" xfId="0"/>
    <cellStyle name="표준 8 2 3 5 4" xfId="0"/>
    <cellStyle name="표준 8 2 3 5 4 2" xfId="0"/>
    <cellStyle name="표준 8 2 3 5 4 3" xfId="0"/>
    <cellStyle name="표준 8 2 3 5 5" xfId="0"/>
    <cellStyle name="표준 8 2 3 5 5 2" xfId="0"/>
    <cellStyle name="표준 8 2 3 5 6" xfId="0"/>
    <cellStyle name="표준 8 2 3 5 7" xfId="0"/>
    <cellStyle name="표준 8 2 3 6" xfId="0"/>
    <cellStyle name="표준 8 2 3 6 2" xfId="0"/>
    <cellStyle name="표준 8 2 3 6 2 2" xfId="0"/>
    <cellStyle name="표준 8 2 3 6 2 2 2" xfId="0"/>
    <cellStyle name="표준 8 2 3 6 2 2 3" xfId="0"/>
    <cellStyle name="표준 8 2 3 6 2 3" xfId="0"/>
    <cellStyle name="표준 8 2 3 6 2 3 2" xfId="0"/>
    <cellStyle name="표준 8 2 3 6 2 4" xfId="0"/>
    <cellStyle name="표준 8 2 3 6 2 5" xfId="0"/>
    <cellStyle name="표준 8 2 3 6 3" xfId="0"/>
    <cellStyle name="표준 8 2 3 6 3 2" xfId="0"/>
    <cellStyle name="표준 8 2 3 6 3 3" xfId="0"/>
    <cellStyle name="표준 8 2 3 6 4" xfId="0"/>
    <cellStyle name="표준 8 2 3 6 4 2" xfId="0"/>
    <cellStyle name="표준 8 2 3 6 5" xfId="0"/>
    <cellStyle name="표준 8 2 3 6 6" xfId="0"/>
    <cellStyle name="표준 8 2 3 7" xfId="0"/>
    <cellStyle name="표준 8 2 3 7 2" xfId="0"/>
    <cellStyle name="표준 8 2 3 7 2 2" xfId="0"/>
    <cellStyle name="표준 8 2 3 7 2 3" xfId="0"/>
    <cellStyle name="표준 8 2 3 7 3" xfId="0"/>
    <cellStyle name="표준 8 2 3 7 3 2" xfId="0"/>
    <cellStyle name="표준 8 2 3 7 4" xfId="0"/>
    <cellStyle name="표준 8 2 3 7 5" xfId="0"/>
    <cellStyle name="표준 8 2 3 8" xfId="0"/>
    <cellStyle name="표준 8 2 3 8 2" xfId="0"/>
    <cellStyle name="표준 8 2 3 8 3" xfId="0"/>
    <cellStyle name="표준 8 2 3 8 4" xfId="0"/>
    <cellStyle name="표준 8 2 3 9" xfId="0"/>
    <cellStyle name="표준 8 2 3 9 2" xfId="0"/>
    <cellStyle name="표준 8 2 3 9 3" xfId="0"/>
    <cellStyle name="표준 8 2 4" xfId="0"/>
    <cellStyle name="표준 8 2 4 10" xfId="0"/>
    <cellStyle name="표준 8 2 4 2" xfId="0"/>
    <cellStyle name="표준 8 2 4 2 2" xfId="0"/>
    <cellStyle name="표준 8 2 4 2 2 2" xfId="0"/>
    <cellStyle name="표준 8 2 4 2 2 2 2" xfId="0"/>
    <cellStyle name="표준 8 2 4 2 2 2 2 2" xfId="0"/>
    <cellStyle name="표준 8 2 4 2 2 2 2 2 2" xfId="0"/>
    <cellStyle name="표준 8 2 4 2 2 2 2 2 3" xfId="0"/>
    <cellStyle name="표준 8 2 4 2 2 2 2 3" xfId="0"/>
    <cellStyle name="표준 8 2 4 2 2 2 2 3 2" xfId="0"/>
    <cellStyle name="표준 8 2 4 2 2 2 2 4" xfId="0"/>
    <cellStyle name="표준 8 2 4 2 2 2 2 5" xfId="0"/>
    <cellStyle name="표준 8 2 4 2 2 2 3" xfId="0"/>
    <cellStyle name="표준 8 2 4 2 2 2 3 2" xfId="0"/>
    <cellStyle name="표준 8 2 4 2 2 2 3 3" xfId="0"/>
    <cellStyle name="표준 8 2 4 2 2 2 4" xfId="0"/>
    <cellStyle name="표준 8 2 4 2 2 2 4 2" xfId="0"/>
    <cellStyle name="표준 8 2 4 2 2 2 5" xfId="0"/>
    <cellStyle name="표준 8 2 4 2 2 2 6" xfId="0"/>
    <cellStyle name="표준 8 2 4 2 2 3" xfId="0"/>
    <cellStyle name="표준 8 2 4 2 2 3 2" xfId="0"/>
    <cellStyle name="표준 8 2 4 2 2 3 2 2" xfId="0"/>
    <cellStyle name="표준 8 2 4 2 2 3 2 3" xfId="0"/>
    <cellStyle name="표준 8 2 4 2 2 3 3" xfId="0"/>
    <cellStyle name="표준 8 2 4 2 2 3 3 2" xfId="0"/>
    <cellStyle name="표준 8 2 4 2 2 3 4" xfId="0"/>
    <cellStyle name="표준 8 2 4 2 2 3 5" xfId="0"/>
    <cellStyle name="표준 8 2 4 2 2 4" xfId="0"/>
    <cellStyle name="표준 8 2 4 2 2 4 2" xfId="0"/>
    <cellStyle name="표준 8 2 4 2 2 4 3" xfId="0"/>
    <cellStyle name="표준 8 2 4 2 2 5" xfId="0"/>
    <cellStyle name="표준 8 2 4 2 2 5 2" xfId="0"/>
    <cellStyle name="표준 8 2 4 2 2 6" xfId="0"/>
    <cellStyle name="표준 8 2 4 2 2 7" xfId="0"/>
    <cellStyle name="표준 8 2 4 2 3" xfId="0"/>
    <cellStyle name="표준 8 2 4 2 3 2" xfId="0"/>
    <cellStyle name="표준 8 2 4 2 3 2 2" xfId="0"/>
    <cellStyle name="표준 8 2 4 2 3 2 2 2" xfId="0"/>
    <cellStyle name="표준 8 2 4 2 3 2 2 3" xfId="0"/>
    <cellStyle name="표준 8 2 4 2 3 2 3" xfId="0"/>
    <cellStyle name="표준 8 2 4 2 3 2 3 2" xfId="0"/>
    <cellStyle name="표준 8 2 4 2 3 2 4" xfId="0"/>
    <cellStyle name="표준 8 2 4 2 3 2 5" xfId="0"/>
    <cellStyle name="표준 8 2 4 2 3 3" xfId="0"/>
    <cellStyle name="표준 8 2 4 2 3 3 2" xfId="0"/>
    <cellStyle name="표준 8 2 4 2 3 3 3" xfId="0"/>
    <cellStyle name="표준 8 2 4 2 3 4" xfId="0"/>
    <cellStyle name="표준 8 2 4 2 3 4 2" xfId="0"/>
    <cellStyle name="표준 8 2 4 2 3 5" xfId="0"/>
    <cellStyle name="표준 8 2 4 2 3 6" xfId="0"/>
    <cellStyle name="표준 8 2 4 2 4" xfId="0"/>
    <cellStyle name="표준 8 2 4 2 4 2" xfId="0"/>
    <cellStyle name="표준 8 2 4 2 4 2 2" xfId="0"/>
    <cellStyle name="표준 8 2 4 2 4 2 3" xfId="0"/>
    <cellStyle name="표준 8 2 4 2 4 3" xfId="0"/>
    <cellStyle name="표준 8 2 4 2 4 3 2" xfId="0"/>
    <cellStyle name="표준 8 2 4 2 4 4" xfId="0"/>
    <cellStyle name="표준 8 2 4 2 4 5" xfId="0"/>
    <cellStyle name="표준 8 2 4 2 5" xfId="0"/>
    <cellStyle name="표준 8 2 4 2 5 2" xfId="0"/>
    <cellStyle name="표준 8 2 4 2 5 3" xfId="0"/>
    <cellStyle name="표준 8 2 4 2 5 4" xfId="0"/>
    <cellStyle name="표준 8 2 4 2 6" xfId="0"/>
    <cellStyle name="표준 8 2 4 2 6 2" xfId="0"/>
    <cellStyle name="표준 8 2 4 2 6 3" xfId="0"/>
    <cellStyle name="표준 8 2 4 2 7" xfId="0"/>
    <cellStyle name="표준 8 2 4 2 8" xfId="0"/>
    <cellStyle name="표준 8 2 4 2 9" xfId="0"/>
    <cellStyle name="표준 8 2 4 3" xfId="0"/>
    <cellStyle name="표준 8 2 4 3 2" xfId="0"/>
    <cellStyle name="표준 8 2 4 3 2 2" xfId="0"/>
    <cellStyle name="표준 8 2 4 3 2 2 2" xfId="0"/>
    <cellStyle name="표준 8 2 4 3 2 2 2 2" xfId="0"/>
    <cellStyle name="표준 8 2 4 3 2 2 2 3" xfId="0"/>
    <cellStyle name="표준 8 2 4 3 2 2 3" xfId="0"/>
    <cellStyle name="표준 8 2 4 3 2 2 3 2" xfId="0"/>
    <cellStyle name="표준 8 2 4 3 2 2 4" xfId="0"/>
    <cellStyle name="표준 8 2 4 3 2 2 5" xfId="0"/>
    <cellStyle name="표준 8 2 4 3 2 3" xfId="0"/>
    <cellStyle name="표준 8 2 4 3 2 3 2" xfId="0"/>
    <cellStyle name="표준 8 2 4 3 2 3 3" xfId="0"/>
    <cellStyle name="표준 8 2 4 3 2 4" xfId="0"/>
    <cellStyle name="표준 8 2 4 3 2 4 2" xfId="0"/>
    <cellStyle name="표준 8 2 4 3 2 5" xfId="0"/>
    <cellStyle name="표준 8 2 4 3 2 6" xfId="0"/>
    <cellStyle name="표준 8 2 4 3 3" xfId="0"/>
    <cellStyle name="표준 8 2 4 3 3 2" xfId="0"/>
    <cellStyle name="표준 8 2 4 3 3 2 2" xfId="0"/>
    <cellStyle name="표준 8 2 4 3 3 2 3" xfId="0"/>
    <cellStyle name="표준 8 2 4 3 3 3" xfId="0"/>
    <cellStyle name="표준 8 2 4 3 3 3 2" xfId="0"/>
    <cellStyle name="표준 8 2 4 3 3 4" xfId="0"/>
    <cellStyle name="표준 8 2 4 3 3 5" xfId="0"/>
    <cellStyle name="표준 8 2 4 3 4" xfId="0"/>
    <cellStyle name="표준 8 2 4 3 4 2" xfId="0"/>
    <cellStyle name="표준 8 2 4 3 4 3" xfId="0"/>
    <cellStyle name="표준 8 2 4 3 5" xfId="0"/>
    <cellStyle name="표준 8 2 4 3 5 2" xfId="0"/>
    <cellStyle name="표준 8 2 4 3 6" xfId="0"/>
    <cellStyle name="표준 8 2 4 3 7" xfId="0"/>
    <cellStyle name="표준 8 2 4 4" xfId="0"/>
    <cellStyle name="표준 8 2 4 4 2" xfId="0"/>
    <cellStyle name="표준 8 2 4 4 2 2" xfId="0"/>
    <cellStyle name="표준 8 2 4 4 2 2 2" xfId="0"/>
    <cellStyle name="표준 8 2 4 4 2 2 3" xfId="0"/>
    <cellStyle name="표준 8 2 4 4 2 3" xfId="0"/>
    <cellStyle name="표준 8 2 4 4 2 3 2" xfId="0"/>
    <cellStyle name="표준 8 2 4 4 2 4" xfId="0"/>
    <cellStyle name="표준 8 2 4 4 2 5" xfId="0"/>
    <cellStyle name="표준 8 2 4 4 3" xfId="0"/>
    <cellStyle name="표준 8 2 4 4 3 2" xfId="0"/>
    <cellStyle name="표준 8 2 4 4 3 3" xfId="0"/>
    <cellStyle name="표준 8 2 4 4 4" xfId="0"/>
    <cellStyle name="표준 8 2 4 4 4 2" xfId="0"/>
    <cellStyle name="표준 8 2 4 4 5" xfId="0"/>
    <cellStyle name="표준 8 2 4 4 6" xfId="0"/>
    <cellStyle name="표준 8 2 4 5" xfId="0"/>
    <cellStyle name="표준 8 2 4 5 2" xfId="0"/>
    <cellStyle name="표준 8 2 4 5 2 2" xfId="0"/>
    <cellStyle name="표준 8 2 4 5 2 3" xfId="0"/>
    <cellStyle name="표준 8 2 4 5 3" xfId="0"/>
    <cellStyle name="표준 8 2 4 5 3 2" xfId="0"/>
    <cellStyle name="표준 8 2 4 5 4" xfId="0"/>
    <cellStyle name="표준 8 2 4 5 5" xfId="0"/>
    <cellStyle name="표준 8 2 4 6" xfId="0"/>
    <cellStyle name="표준 8 2 4 6 2" xfId="0"/>
    <cellStyle name="표준 8 2 4 6 3" xfId="0"/>
    <cellStyle name="표준 8 2 4 6 4" xfId="0"/>
    <cellStyle name="표준 8 2 4 7" xfId="0"/>
    <cellStyle name="표준 8 2 4 7 2" xfId="0"/>
    <cellStyle name="표준 8 2 4 7 3" xfId="0"/>
    <cellStyle name="표준 8 2 4 8" xfId="0"/>
    <cellStyle name="표준 8 2 4 9" xfId="0"/>
    <cellStyle name="표준 8 2 5" xfId="0"/>
    <cellStyle name="표준 8 2 5 2" xfId="0"/>
    <cellStyle name="표준 8 2 5 2 2" xfId="0"/>
    <cellStyle name="표준 8 2 5 2 2 2" xfId="0"/>
    <cellStyle name="표준 8 2 5 2 2 2 2" xfId="0"/>
    <cellStyle name="표준 8 2 5 2 2 2 2 2" xfId="0"/>
    <cellStyle name="표준 8 2 5 2 2 2 2 3" xfId="0"/>
    <cellStyle name="표준 8 2 5 2 2 2 3" xfId="0"/>
    <cellStyle name="표준 8 2 5 2 2 2 3 2" xfId="0"/>
    <cellStyle name="표준 8 2 5 2 2 2 4" xfId="0"/>
    <cellStyle name="표준 8 2 5 2 2 2 5" xfId="0"/>
    <cellStyle name="표준 8 2 5 2 2 3" xfId="0"/>
    <cellStyle name="표준 8 2 5 2 2 3 2" xfId="0"/>
    <cellStyle name="표준 8 2 5 2 2 3 3" xfId="0"/>
    <cellStyle name="표준 8 2 5 2 2 4" xfId="0"/>
    <cellStyle name="표준 8 2 5 2 2 4 2" xfId="0"/>
    <cellStyle name="표준 8 2 5 2 2 5" xfId="0"/>
    <cellStyle name="표준 8 2 5 2 2 6" xfId="0"/>
    <cellStyle name="표준 8 2 5 2 3" xfId="0"/>
    <cellStyle name="표준 8 2 5 2 3 2" xfId="0"/>
    <cellStyle name="표준 8 2 5 2 3 2 2" xfId="0"/>
    <cellStyle name="표준 8 2 5 2 3 2 3" xfId="0"/>
    <cellStyle name="표준 8 2 5 2 3 3" xfId="0"/>
    <cellStyle name="표준 8 2 5 2 3 3 2" xfId="0"/>
    <cellStyle name="표준 8 2 5 2 3 4" xfId="0"/>
    <cellStyle name="표준 8 2 5 2 3 5" xfId="0"/>
    <cellStyle name="표준 8 2 5 2 4" xfId="0"/>
    <cellStyle name="표준 8 2 5 2 4 2" xfId="0"/>
    <cellStyle name="표준 8 2 5 2 4 3" xfId="0"/>
    <cellStyle name="표준 8 2 5 2 5" xfId="0"/>
    <cellStyle name="표준 8 2 5 2 5 2" xfId="0"/>
    <cellStyle name="표준 8 2 5 2 6" xfId="0"/>
    <cellStyle name="표준 8 2 5 2 7" xfId="0"/>
    <cellStyle name="표준 8 2 5 3" xfId="0"/>
    <cellStyle name="표준 8 2 5 3 2" xfId="0"/>
    <cellStyle name="표준 8 2 5 3 2 2" xfId="0"/>
    <cellStyle name="표준 8 2 5 3 2 2 2" xfId="0"/>
    <cellStyle name="표준 8 2 5 3 2 2 3" xfId="0"/>
    <cellStyle name="표준 8 2 5 3 2 3" xfId="0"/>
    <cellStyle name="표준 8 2 5 3 2 3 2" xfId="0"/>
    <cellStyle name="표준 8 2 5 3 2 4" xfId="0"/>
    <cellStyle name="표준 8 2 5 3 2 5" xfId="0"/>
    <cellStyle name="표준 8 2 5 3 3" xfId="0"/>
    <cellStyle name="표준 8 2 5 3 3 2" xfId="0"/>
    <cellStyle name="표준 8 2 5 3 3 3" xfId="0"/>
    <cellStyle name="표준 8 2 5 3 4" xfId="0"/>
    <cellStyle name="표준 8 2 5 3 4 2" xfId="0"/>
    <cellStyle name="표준 8 2 5 3 5" xfId="0"/>
    <cellStyle name="표준 8 2 5 3 6" xfId="0"/>
    <cellStyle name="표준 8 2 5 4" xfId="0"/>
    <cellStyle name="표준 8 2 5 4 2" xfId="0"/>
    <cellStyle name="표준 8 2 5 4 2 2" xfId="0"/>
    <cellStyle name="표준 8 2 5 4 2 3" xfId="0"/>
    <cellStyle name="표준 8 2 5 4 3" xfId="0"/>
    <cellStyle name="표준 8 2 5 4 3 2" xfId="0"/>
    <cellStyle name="표준 8 2 5 4 4" xfId="0"/>
    <cellStyle name="표준 8 2 5 4 5" xfId="0"/>
    <cellStyle name="표준 8 2 5 5" xfId="0"/>
    <cellStyle name="표준 8 2 5 5 2" xfId="0"/>
    <cellStyle name="표준 8 2 5 5 3" xfId="0"/>
    <cellStyle name="표준 8 2 5 5 4" xfId="0"/>
    <cellStyle name="표준 8 2 5 6" xfId="0"/>
    <cellStyle name="표준 8 2 5 6 2" xfId="0"/>
    <cellStyle name="표준 8 2 5 6 3" xfId="0"/>
    <cellStyle name="표준 8 2 5 7" xfId="0"/>
    <cellStyle name="표준 8 2 5 8" xfId="0"/>
    <cellStyle name="표준 8 2 5 9" xfId="0"/>
    <cellStyle name="표준 8 2 6" xfId="0"/>
    <cellStyle name="표준 8 2 6 2" xfId="0"/>
    <cellStyle name="표준 8 2 6 2 2" xfId="0"/>
    <cellStyle name="표준 8 2 6 2 2 2" xfId="0"/>
    <cellStyle name="표준 8 2 6 2 2 2 2" xfId="0"/>
    <cellStyle name="표준 8 2 6 2 2 2 2 2" xfId="0"/>
    <cellStyle name="표준 8 2 6 2 2 2 2 3" xfId="0"/>
    <cellStyle name="표준 8 2 6 2 2 2 3" xfId="0"/>
    <cellStyle name="표준 8 2 6 2 2 2 3 2" xfId="0"/>
    <cellStyle name="표준 8 2 6 2 2 2 4" xfId="0"/>
    <cellStyle name="표준 8 2 6 2 2 2 5" xfId="0"/>
    <cellStyle name="표준 8 2 6 2 2 3" xfId="0"/>
    <cellStyle name="표준 8 2 6 2 2 3 2" xfId="0"/>
    <cellStyle name="표준 8 2 6 2 2 3 3" xfId="0"/>
    <cellStyle name="표준 8 2 6 2 2 4" xfId="0"/>
    <cellStyle name="표준 8 2 6 2 2 4 2" xfId="0"/>
    <cellStyle name="표준 8 2 6 2 2 5" xfId="0"/>
    <cellStyle name="표준 8 2 6 2 2 6" xfId="0"/>
    <cellStyle name="표준 8 2 6 2 3" xfId="0"/>
    <cellStyle name="표준 8 2 6 2 3 2" xfId="0"/>
    <cellStyle name="표준 8 2 6 2 3 2 2" xfId="0"/>
    <cellStyle name="표준 8 2 6 2 3 2 3" xfId="0"/>
    <cellStyle name="표준 8 2 6 2 3 3" xfId="0"/>
    <cellStyle name="표준 8 2 6 2 3 3 2" xfId="0"/>
    <cellStyle name="표준 8 2 6 2 3 4" xfId="0"/>
    <cellStyle name="표준 8 2 6 2 3 5" xfId="0"/>
    <cellStyle name="표준 8 2 6 2 4" xfId="0"/>
    <cellStyle name="표준 8 2 6 2 4 2" xfId="0"/>
    <cellStyle name="표준 8 2 6 2 4 3" xfId="0"/>
    <cellStyle name="표준 8 2 6 2 5" xfId="0"/>
    <cellStyle name="표준 8 2 6 2 5 2" xfId="0"/>
    <cellStyle name="표준 8 2 6 2 6" xfId="0"/>
    <cellStyle name="표준 8 2 6 2 7" xfId="0"/>
    <cellStyle name="표준 8 2 6 3" xfId="0"/>
    <cellStyle name="표준 8 2 6 3 2" xfId="0"/>
    <cellStyle name="표준 8 2 6 3 2 2" xfId="0"/>
    <cellStyle name="표준 8 2 6 3 2 2 2" xfId="0"/>
    <cellStyle name="표준 8 2 6 3 2 2 3" xfId="0"/>
    <cellStyle name="표준 8 2 6 3 2 3" xfId="0"/>
    <cellStyle name="표준 8 2 6 3 2 3 2" xfId="0"/>
    <cellStyle name="표준 8 2 6 3 2 4" xfId="0"/>
    <cellStyle name="표준 8 2 6 3 2 5" xfId="0"/>
    <cellStyle name="표준 8 2 6 3 3" xfId="0"/>
    <cellStyle name="표준 8 2 6 3 3 2" xfId="0"/>
    <cellStyle name="표준 8 2 6 3 3 3" xfId="0"/>
    <cellStyle name="표준 8 2 6 3 4" xfId="0"/>
    <cellStyle name="표준 8 2 6 3 4 2" xfId="0"/>
    <cellStyle name="표준 8 2 6 3 5" xfId="0"/>
    <cellStyle name="표준 8 2 6 3 6" xfId="0"/>
    <cellStyle name="표준 8 2 6 4" xfId="0"/>
    <cellStyle name="표준 8 2 6 4 2" xfId="0"/>
    <cellStyle name="표준 8 2 6 4 2 2" xfId="0"/>
    <cellStyle name="표준 8 2 6 4 2 3" xfId="0"/>
    <cellStyle name="표준 8 2 6 4 3" xfId="0"/>
    <cellStyle name="표준 8 2 6 4 3 2" xfId="0"/>
    <cellStyle name="표준 8 2 6 4 4" xfId="0"/>
    <cellStyle name="표준 8 2 6 4 5" xfId="0"/>
    <cellStyle name="표준 8 2 6 5" xfId="0"/>
    <cellStyle name="표준 8 2 6 5 2" xfId="0"/>
    <cellStyle name="표준 8 2 6 5 3" xfId="0"/>
    <cellStyle name="표준 8 2 6 5 4" xfId="0"/>
    <cellStyle name="표준 8 2 6 6" xfId="0"/>
    <cellStyle name="표준 8 2 6 6 2" xfId="0"/>
    <cellStyle name="표준 8 2 6 6 3" xfId="0"/>
    <cellStyle name="표준 8 2 6 7" xfId="0"/>
    <cellStyle name="표준 8 2 6 8" xfId="0"/>
    <cellStyle name="표준 8 2 6 9" xfId="0"/>
    <cellStyle name="표준 8 2 7" xfId="0"/>
    <cellStyle name="표준 8 2 7 2" xfId="0"/>
    <cellStyle name="표준 8 2 7 2 2" xfId="0"/>
    <cellStyle name="표준 8 2 7 2 2 2" xfId="0"/>
    <cellStyle name="표준 8 2 7 2 2 2 2" xfId="0"/>
    <cellStyle name="표준 8 2 7 2 2 2 3" xfId="0"/>
    <cellStyle name="표준 8 2 7 2 2 3" xfId="0"/>
    <cellStyle name="표준 8 2 7 2 2 3 2" xfId="0"/>
    <cellStyle name="표준 8 2 7 2 2 4" xfId="0"/>
    <cellStyle name="표준 8 2 7 2 2 5" xfId="0"/>
    <cellStyle name="표준 8 2 7 2 3" xfId="0"/>
    <cellStyle name="표준 8 2 7 2 3 2" xfId="0"/>
    <cellStyle name="표준 8 2 7 2 3 3" xfId="0"/>
    <cellStyle name="표준 8 2 7 2 4" xfId="0"/>
    <cellStyle name="표준 8 2 7 2 4 2" xfId="0"/>
    <cellStyle name="표준 8 2 7 2 5" xfId="0"/>
    <cellStyle name="표준 8 2 7 2 6" xfId="0"/>
    <cellStyle name="표준 8 2 7 3" xfId="0"/>
    <cellStyle name="표준 8 2 7 3 2" xfId="0"/>
    <cellStyle name="표준 8 2 7 3 2 2" xfId="0"/>
    <cellStyle name="표준 8 2 7 3 2 3" xfId="0"/>
    <cellStyle name="표준 8 2 7 3 3" xfId="0"/>
    <cellStyle name="표준 8 2 7 3 3 2" xfId="0"/>
    <cellStyle name="표준 8 2 7 3 4" xfId="0"/>
    <cellStyle name="표준 8 2 7 3 5" xfId="0"/>
    <cellStyle name="표준 8 2 7 4" xfId="0"/>
    <cellStyle name="표준 8 2 7 4 2" xfId="0"/>
    <cellStyle name="표준 8 2 7 4 3" xfId="0"/>
    <cellStyle name="표준 8 2 7 4 4" xfId="0"/>
    <cellStyle name="표준 8 2 7 5" xfId="0"/>
    <cellStyle name="표준 8 2 7 5 2" xfId="0"/>
    <cellStyle name="표준 8 2 7 5 3" xfId="0"/>
    <cellStyle name="표준 8 2 7 6" xfId="0"/>
    <cellStyle name="표준 8 2 7 7" xfId="0"/>
    <cellStyle name="표준 8 2 7 8" xfId="0"/>
    <cellStyle name="표준 8 2 8" xfId="0"/>
    <cellStyle name="표준 8 2 8 2" xfId="0"/>
    <cellStyle name="표준 8 2 8 2 2" xfId="0"/>
    <cellStyle name="표준 8 2 8 2 2 2" xfId="0"/>
    <cellStyle name="표준 8 2 8 2 2 2 2" xfId="0"/>
    <cellStyle name="표준 8 2 8 2 2 2 3" xfId="0"/>
    <cellStyle name="표준 8 2 8 2 2 3" xfId="0"/>
    <cellStyle name="표준 8 2 8 2 2 3 2" xfId="0"/>
    <cellStyle name="표준 8 2 8 2 2 4" xfId="0"/>
    <cellStyle name="표준 8 2 8 2 2 5" xfId="0"/>
    <cellStyle name="표준 8 2 8 2 3" xfId="0"/>
    <cellStyle name="표준 8 2 8 2 3 2" xfId="0"/>
    <cellStyle name="표준 8 2 8 2 3 3" xfId="0"/>
    <cellStyle name="표준 8 2 8 2 4" xfId="0"/>
    <cellStyle name="표준 8 2 8 2 4 2" xfId="0"/>
    <cellStyle name="표준 8 2 8 2 5" xfId="0"/>
    <cellStyle name="표준 8 2 8 2 6" xfId="0"/>
    <cellStyle name="표준 8 2 8 3" xfId="0"/>
    <cellStyle name="표준 8 2 8 3 2" xfId="0"/>
    <cellStyle name="표준 8 2 8 3 2 2" xfId="0"/>
    <cellStyle name="표준 8 2 8 3 2 3" xfId="0"/>
    <cellStyle name="표준 8 2 8 3 3" xfId="0"/>
    <cellStyle name="표준 8 2 8 3 3 2" xfId="0"/>
    <cellStyle name="표준 8 2 8 3 4" xfId="0"/>
    <cellStyle name="표준 8 2 8 3 5" xfId="0"/>
    <cellStyle name="표준 8 2 8 4" xfId="0"/>
    <cellStyle name="표준 8 2 8 4 2" xfId="0"/>
    <cellStyle name="표준 8 2 8 4 3" xfId="0"/>
    <cellStyle name="표준 8 2 8 5" xfId="0"/>
    <cellStyle name="표준 8 2 8 5 2" xfId="0"/>
    <cellStyle name="표준 8 2 8 6" xfId="0"/>
    <cellStyle name="표준 8 2 8 7" xfId="0"/>
    <cellStyle name="표준 8 2 9" xfId="0"/>
    <cellStyle name="표준 8 2 9 2" xfId="0"/>
    <cellStyle name="표준 8 2 9 2 2" xfId="0"/>
    <cellStyle name="표준 8 2 9 2 2 2" xfId="0"/>
    <cellStyle name="표준 8 2 9 2 2 3" xfId="0"/>
    <cellStyle name="표준 8 2 9 2 3" xfId="0"/>
    <cellStyle name="표준 8 2 9 2 3 2" xfId="0"/>
    <cellStyle name="표준 8 2 9 2 4" xfId="0"/>
    <cellStyle name="표준 8 2 9 2 5" xfId="0"/>
    <cellStyle name="표준 8 2 9 3" xfId="0"/>
    <cellStyle name="표준 8 2 9 3 2" xfId="0"/>
    <cellStyle name="표준 8 2 9 3 3" xfId="0"/>
    <cellStyle name="표준 8 2 9 4" xfId="0"/>
    <cellStyle name="표준 8 2 9 4 2" xfId="0"/>
    <cellStyle name="표준 8 2 9 5" xfId="0"/>
    <cellStyle name="표준 8 2 9 6" xfId="0"/>
    <cellStyle name="표준 8 20" xfId="0"/>
    <cellStyle name="표준 8 21" xfId="0"/>
    <cellStyle name="표준 8 22" xfId="0"/>
    <cellStyle name="표준 8 23" xfId="0"/>
    <cellStyle name="표준 8 24" xfId="0"/>
    <cellStyle name="표준 8 25" xfId="0"/>
    <cellStyle name="표준 8 26" xfId="0"/>
    <cellStyle name="표준 8 27" xfId="0"/>
    <cellStyle name="표준 8 28" xfId="0"/>
    <cellStyle name="표준 8 29" xfId="0"/>
    <cellStyle name="표준 8 3" xfId="0"/>
    <cellStyle name="표준 8 3 10" xfId="0"/>
    <cellStyle name="표준 8 3 10 2" xfId="0"/>
    <cellStyle name="표준 8 3 10 3" xfId="0"/>
    <cellStyle name="표준 8 3 11" xfId="0"/>
    <cellStyle name="표준 8 3 12" xfId="0"/>
    <cellStyle name="표준 8 3 13" xfId="0"/>
    <cellStyle name="표준 8 3 14" xfId="0"/>
    <cellStyle name="표준 8 3 15" xfId="0"/>
    <cellStyle name="표준 8 3 2" xfId="0"/>
    <cellStyle name="표준 8 3 2 10" xfId="0"/>
    <cellStyle name="표준 8 3 2 11" xfId="0"/>
    <cellStyle name="표준 8 3 2 12" xfId="0"/>
    <cellStyle name="표준 8 3 2 13" xfId="0"/>
    <cellStyle name="표준 8 3 2 2" xfId="0"/>
    <cellStyle name="표준 8 3 2 2 10" xfId="0"/>
    <cellStyle name="표준 8 3 2 2 11" xfId="0"/>
    <cellStyle name="표준 8 3 2 2 2" xfId="0"/>
    <cellStyle name="표준 8 3 2 2 2 2" xfId="0"/>
    <cellStyle name="표준 8 3 2 2 2 2 2" xfId="0"/>
    <cellStyle name="표준 8 3 2 2 2 2 2 2" xfId="0"/>
    <cellStyle name="표준 8 3 2 2 2 2 2 2 2" xfId="0"/>
    <cellStyle name="표준 8 3 2 2 2 2 2 2 2 2" xfId="0"/>
    <cellStyle name="표준 8 3 2 2 2 2 2 2 2 3" xfId="0"/>
    <cellStyle name="표준 8 3 2 2 2 2 2 2 3" xfId="0"/>
    <cellStyle name="표준 8 3 2 2 2 2 2 2 3 2" xfId="0"/>
    <cellStyle name="표준 8 3 2 2 2 2 2 2 4" xfId="0"/>
    <cellStyle name="표준 8 3 2 2 2 2 2 2 5" xfId="0"/>
    <cellStyle name="표준 8 3 2 2 2 2 2 3" xfId="0"/>
    <cellStyle name="표준 8 3 2 2 2 2 2 3 2" xfId="0"/>
    <cellStyle name="표준 8 3 2 2 2 2 2 3 3" xfId="0"/>
    <cellStyle name="표준 8 3 2 2 2 2 2 4" xfId="0"/>
    <cellStyle name="표준 8 3 2 2 2 2 2 4 2" xfId="0"/>
    <cellStyle name="표준 8 3 2 2 2 2 2 5" xfId="0"/>
    <cellStyle name="표준 8 3 2 2 2 2 2 6" xfId="0"/>
    <cellStyle name="표준 8 3 2 2 2 2 3" xfId="0"/>
    <cellStyle name="표준 8 3 2 2 2 2 3 2" xfId="0"/>
    <cellStyle name="표준 8 3 2 2 2 2 3 2 2" xfId="0"/>
    <cellStyle name="표준 8 3 2 2 2 2 3 2 3" xfId="0"/>
    <cellStyle name="표준 8 3 2 2 2 2 3 3" xfId="0"/>
    <cellStyle name="표준 8 3 2 2 2 2 3 3 2" xfId="0"/>
    <cellStyle name="표준 8 3 2 2 2 2 3 4" xfId="0"/>
    <cellStyle name="표준 8 3 2 2 2 2 3 5" xfId="0"/>
    <cellStyle name="표준 8 3 2 2 2 2 4" xfId="0"/>
    <cellStyle name="표준 8 3 2 2 2 2 4 2" xfId="0"/>
    <cellStyle name="표준 8 3 2 2 2 2 4 3" xfId="0"/>
    <cellStyle name="표준 8 3 2 2 2 2 5" xfId="0"/>
    <cellStyle name="표준 8 3 2 2 2 2 5 2" xfId="0"/>
    <cellStyle name="표준 8 3 2 2 2 2 6" xfId="0"/>
    <cellStyle name="표준 8 3 2 2 2 2 7" xfId="0"/>
    <cellStyle name="표준 8 3 2 2 2 3" xfId="0"/>
    <cellStyle name="표준 8 3 2 2 2 3 2" xfId="0"/>
    <cellStyle name="표준 8 3 2 2 2 3 2 2" xfId="0"/>
    <cellStyle name="표준 8 3 2 2 2 3 2 2 2" xfId="0"/>
    <cellStyle name="표준 8 3 2 2 2 3 2 2 3" xfId="0"/>
    <cellStyle name="표준 8 3 2 2 2 3 2 3" xfId="0"/>
    <cellStyle name="표준 8 3 2 2 2 3 2 3 2" xfId="0"/>
    <cellStyle name="표준 8 3 2 2 2 3 2 4" xfId="0"/>
    <cellStyle name="표준 8 3 2 2 2 3 2 5" xfId="0"/>
    <cellStyle name="표준 8 3 2 2 2 3 3" xfId="0"/>
    <cellStyle name="표준 8 3 2 2 2 3 3 2" xfId="0"/>
    <cellStyle name="표준 8 3 2 2 2 3 3 3" xfId="0"/>
    <cellStyle name="표준 8 3 2 2 2 3 4" xfId="0"/>
    <cellStyle name="표준 8 3 2 2 2 3 4 2" xfId="0"/>
    <cellStyle name="표준 8 3 2 2 2 3 5" xfId="0"/>
    <cellStyle name="표준 8 3 2 2 2 3 6" xfId="0"/>
    <cellStyle name="표준 8 3 2 2 2 4" xfId="0"/>
    <cellStyle name="표준 8 3 2 2 2 4 2" xfId="0"/>
    <cellStyle name="표준 8 3 2 2 2 4 2 2" xfId="0"/>
    <cellStyle name="표준 8 3 2 2 2 4 2 3" xfId="0"/>
    <cellStyle name="표준 8 3 2 2 2 4 3" xfId="0"/>
    <cellStyle name="표준 8 3 2 2 2 4 3 2" xfId="0"/>
    <cellStyle name="표준 8 3 2 2 2 4 4" xfId="0"/>
    <cellStyle name="표준 8 3 2 2 2 4 5" xfId="0"/>
    <cellStyle name="표준 8 3 2 2 2 5" xfId="0"/>
    <cellStyle name="표준 8 3 2 2 2 5 2" xfId="0"/>
    <cellStyle name="표준 8 3 2 2 2 5 3" xfId="0"/>
    <cellStyle name="표준 8 3 2 2 2 5 4" xfId="0"/>
    <cellStyle name="표준 8 3 2 2 2 6" xfId="0"/>
    <cellStyle name="표준 8 3 2 2 2 6 2" xfId="0"/>
    <cellStyle name="표준 8 3 2 2 2 6 3" xfId="0"/>
    <cellStyle name="표준 8 3 2 2 2 7" xfId="0"/>
    <cellStyle name="표준 8 3 2 2 2 8" xfId="0"/>
    <cellStyle name="표준 8 3 2 2 2 9" xfId="0"/>
    <cellStyle name="표준 8 3 2 2 3" xfId="0"/>
    <cellStyle name="표준 8 3 2 2 3 2" xfId="0"/>
    <cellStyle name="표준 8 3 2 2 3 2 2" xfId="0"/>
    <cellStyle name="표준 8 3 2 2 3 2 2 2" xfId="0"/>
    <cellStyle name="표준 8 3 2 2 3 2 2 2 2" xfId="0"/>
    <cellStyle name="표준 8 3 2 2 3 2 2 2 3" xfId="0"/>
    <cellStyle name="표준 8 3 2 2 3 2 2 3" xfId="0"/>
    <cellStyle name="표준 8 3 2 2 3 2 2 3 2" xfId="0"/>
    <cellStyle name="표준 8 3 2 2 3 2 2 4" xfId="0"/>
    <cellStyle name="표준 8 3 2 2 3 2 2 5" xfId="0"/>
    <cellStyle name="표준 8 3 2 2 3 2 3" xfId="0"/>
    <cellStyle name="표준 8 3 2 2 3 2 3 2" xfId="0"/>
    <cellStyle name="표준 8 3 2 2 3 2 3 3" xfId="0"/>
    <cellStyle name="표준 8 3 2 2 3 2 4" xfId="0"/>
    <cellStyle name="표준 8 3 2 2 3 2 4 2" xfId="0"/>
    <cellStyle name="표준 8 3 2 2 3 2 5" xfId="0"/>
    <cellStyle name="표준 8 3 2 2 3 2 6" xfId="0"/>
    <cellStyle name="표준 8 3 2 2 3 3" xfId="0"/>
    <cellStyle name="표준 8 3 2 2 3 3 2" xfId="0"/>
    <cellStyle name="표준 8 3 2 2 3 3 2 2" xfId="0"/>
    <cellStyle name="표준 8 3 2 2 3 3 2 3" xfId="0"/>
    <cellStyle name="표준 8 3 2 2 3 3 3" xfId="0"/>
    <cellStyle name="표준 8 3 2 2 3 3 3 2" xfId="0"/>
    <cellStyle name="표준 8 3 2 2 3 3 4" xfId="0"/>
    <cellStyle name="표준 8 3 2 2 3 3 5" xfId="0"/>
    <cellStyle name="표준 8 3 2 2 3 4" xfId="0"/>
    <cellStyle name="표준 8 3 2 2 3 4 2" xfId="0"/>
    <cellStyle name="표준 8 3 2 2 3 4 3" xfId="0"/>
    <cellStyle name="표준 8 3 2 2 3 5" xfId="0"/>
    <cellStyle name="표준 8 3 2 2 3 5 2" xfId="0"/>
    <cellStyle name="표준 8 3 2 2 3 6" xfId="0"/>
    <cellStyle name="표준 8 3 2 2 3 7" xfId="0"/>
    <cellStyle name="표준 8 3 2 2 4" xfId="0"/>
    <cellStyle name="표준 8 3 2 2 4 2" xfId="0"/>
    <cellStyle name="표준 8 3 2 2 4 2 2" xfId="0"/>
    <cellStyle name="표준 8 3 2 2 4 2 2 2" xfId="0"/>
    <cellStyle name="표준 8 3 2 2 4 2 2 3" xfId="0"/>
    <cellStyle name="표준 8 3 2 2 4 2 3" xfId="0"/>
    <cellStyle name="표준 8 3 2 2 4 2 3 2" xfId="0"/>
    <cellStyle name="표준 8 3 2 2 4 2 4" xfId="0"/>
    <cellStyle name="표준 8 3 2 2 4 2 5" xfId="0"/>
    <cellStyle name="표준 8 3 2 2 4 3" xfId="0"/>
    <cellStyle name="표준 8 3 2 2 4 3 2" xfId="0"/>
    <cellStyle name="표준 8 3 2 2 4 3 3" xfId="0"/>
    <cellStyle name="표준 8 3 2 2 4 4" xfId="0"/>
    <cellStyle name="표준 8 3 2 2 4 4 2" xfId="0"/>
    <cellStyle name="표준 8 3 2 2 4 5" xfId="0"/>
    <cellStyle name="표준 8 3 2 2 4 6" xfId="0"/>
    <cellStyle name="표준 8 3 2 2 5" xfId="0"/>
    <cellStyle name="표준 8 3 2 2 5 2" xfId="0"/>
    <cellStyle name="표준 8 3 2 2 5 2 2" xfId="0"/>
    <cellStyle name="표준 8 3 2 2 5 2 3" xfId="0"/>
    <cellStyle name="표준 8 3 2 2 5 3" xfId="0"/>
    <cellStyle name="표준 8 3 2 2 5 3 2" xfId="0"/>
    <cellStyle name="표준 8 3 2 2 5 4" xfId="0"/>
    <cellStyle name="표준 8 3 2 2 5 5" xfId="0"/>
    <cellStyle name="표준 8 3 2 2 6" xfId="0"/>
    <cellStyle name="표준 8 3 2 2 6 2" xfId="0"/>
    <cellStyle name="표준 8 3 2 2 6 3" xfId="0"/>
    <cellStyle name="표준 8 3 2 2 6 4" xfId="0"/>
    <cellStyle name="표준 8 3 2 2 7" xfId="0"/>
    <cellStyle name="표준 8 3 2 2 7 2" xfId="0"/>
    <cellStyle name="표준 8 3 2 2 7 3" xfId="0"/>
    <cellStyle name="표준 8 3 2 2 8" xfId="0"/>
    <cellStyle name="표준 8 3 2 2 9" xfId="0"/>
    <cellStyle name="표준 8 3 2 3" xfId="0"/>
    <cellStyle name="표준 8 3 2 3 2" xfId="0"/>
    <cellStyle name="표준 8 3 2 3 2 2" xfId="0"/>
    <cellStyle name="표준 8 3 2 3 2 2 2" xfId="0"/>
    <cellStyle name="표준 8 3 2 3 2 2 2 2" xfId="0"/>
    <cellStyle name="표준 8 3 2 3 2 2 2 2 2" xfId="0"/>
    <cellStyle name="표준 8 3 2 3 2 2 2 2 3" xfId="0"/>
    <cellStyle name="표준 8 3 2 3 2 2 2 3" xfId="0"/>
    <cellStyle name="표준 8 3 2 3 2 2 2 3 2" xfId="0"/>
    <cellStyle name="표준 8 3 2 3 2 2 2 4" xfId="0"/>
    <cellStyle name="표준 8 3 2 3 2 2 2 5" xfId="0"/>
    <cellStyle name="표준 8 3 2 3 2 2 3" xfId="0"/>
    <cellStyle name="표준 8 3 2 3 2 2 3 2" xfId="0"/>
    <cellStyle name="표준 8 3 2 3 2 2 3 3" xfId="0"/>
    <cellStyle name="표준 8 3 2 3 2 2 4" xfId="0"/>
    <cellStyle name="표준 8 3 2 3 2 2 4 2" xfId="0"/>
    <cellStyle name="표준 8 3 2 3 2 2 5" xfId="0"/>
    <cellStyle name="표준 8 3 2 3 2 2 6" xfId="0"/>
    <cellStyle name="표준 8 3 2 3 2 3" xfId="0"/>
    <cellStyle name="표준 8 3 2 3 2 3 2" xfId="0"/>
    <cellStyle name="표준 8 3 2 3 2 3 2 2" xfId="0"/>
    <cellStyle name="표준 8 3 2 3 2 3 2 3" xfId="0"/>
    <cellStyle name="표준 8 3 2 3 2 3 3" xfId="0"/>
    <cellStyle name="표준 8 3 2 3 2 3 3 2" xfId="0"/>
    <cellStyle name="표준 8 3 2 3 2 3 4" xfId="0"/>
    <cellStyle name="표준 8 3 2 3 2 3 5" xfId="0"/>
    <cellStyle name="표준 8 3 2 3 2 4" xfId="0"/>
    <cellStyle name="표준 8 3 2 3 2 4 2" xfId="0"/>
    <cellStyle name="표준 8 3 2 3 2 4 3" xfId="0"/>
    <cellStyle name="표준 8 3 2 3 2 5" xfId="0"/>
    <cellStyle name="표준 8 3 2 3 2 5 2" xfId="0"/>
    <cellStyle name="표준 8 3 2 3 2 6" xfId="0"/>
    <cellStyle name="표준 8 3 2 3 2 7" xfId="0"/>
    <cellStyle name="표준 8 3 2 3 3" xfId="0"/>
    <cellStyle name="표준 8 3 2 3 3 2" xfId="0"/>
    <cellStyle name="표준 8 3 2 3 3 2 2" xfId="0"/>
    <cellStyle name="표준 8 3 2 3 3 2 2 2" xfId="0"/>
    <cellStyle name="표준 8 3 2 3 3 2 2 3" xfId="0"/>
    <cellStyle name="표준 8 3 2 3 3 2 3" xfId="0"/>
    <cellStyle name="표준 8 3 2 3 3 2 3 2" xfId="0"/>
    <cellStyle name="표준 8 3 2 3 3 2 4" xfId="0"/>
    <cellStyle name="표준 8 3 2 3 3 2 5" xfId="0"/>
    <cellStyle name="표준 8 3 2 3 3 3" xfId="0"/>
    <cellStyle name="표준 8 3 2 3 3 3 2" xfId="0"/>
    <cellStyle name="표준 8 3 2 3 3 3 3" xfId="0"/>
    <cellStyle name="표준 8 3 2 3 3 4" xfId="0"/>
    <cellStyle name="표준 8 3 2 3 3 4 2" xfId="0"/>
    <cellStyle name="표준 8 3 2 3 3 5" xfId="0"/>
    <cellStyle name="표준 8 3 2 3 3 6" xfId="0"/>
    <cellStyle name="표준 8 3 2 3 4" xfId="0"/>
    <cellStyle name="표준 8 3 2 3 4 2" xfId="0"/>
    <cellStyle name="표준 8 3 2 3 4 2 2" xfId="0"/>
    <cellStyle name="표준 8 3 2 3 4 2 3" xfId="0"/>
    <cellStyle name="표준 8 3 2 3 4 3" xfId="0"/>
    <cellStyle name="표준 8 3 2 3 4 3 2" xfId="0"/>
    <cellStyle name="표준 8 3 2 3 4 4" xfId="0"/>
    <cellStyle name="표준 8 3 2 3 4 5" xfId="0"/>
    <cellStyle name="표준 8 3 2 3 5" xfId="0"/>
    <cellStyle name="표준 8 3 2 3 5 2" xfId="0"/>
    <cellStyle name="표준 8 3 2 3 5 3" xfId="0"/>
    <cellStyle name="표준 8 3 2 3 5 4" xfId="0"/>
    <cellStyle name="표준 8 3 2 3 6" xfId="0"/>
    <cellStyle name="표준 8 3 2 3 6 2" xfId="0"/>
    <cellStyle name="표준 8 3 2 3 6 3" xfId="0"/>
    <cellStyle name="표준 8 3 2 3 7" xfId="0"/>
    <cellStyle name="표준 8 3 2 3 8" xfId="0"/>
    <cellStyle name="표준 8 3 2 3 9" xfId="0"/>
    <cellStyle name="표준 8 3 2 4" xfId="0"/>
    <cellStyle name="표준 8 3 2 4 2" xfId="0"/>
    <cellStyle name="표준 8 3 2 4 2 2" xfId="0"/>
    <cellStyle name="표준 8 3 2 4 2 2 2" xfId="0"/>
    <cellStyle name="표준 8 3 2 4 2 2 2 2" xfId="0"/>
    <cellStyle name="표준 8 3 2 4 2 2 2 3" xfId="0"/>
    <cellStyle name="표준 8 3 2 4 2 2 3" xfId="0"/>
    <cellStyle name="표준 8 3 2 4 2 2 3 2" xfId="0"/>
    <cellStyle name="표준 8 3 2 4 2 2 4" xfId="0"/>
    <cellStyle name="표준 8 3 2 4 2 2 5" xfId="0"/>
    <cellStyle name="표준 8 3 2 4 2 3" xfId="0"/>
    <cellStyle name="표준 8 3 2 4 2 3 2" xfId="0"/>
    <cellStyle name="표준 8 3 2 4 2 3 3" xfId="0"/>
    <cellStyle name="표준 8 3 2 4 2 4" xfId="0"/>
    <cellStyle name="표준 8 3 2 4 2 4 2" xfId="0"/>
    <cellStyle name="표준 8 3 2 4 2 5" xfId="0"/>
    <cellStyle name="표준 8 3 2 4 2 6" xfId="0"/>
    <cellStyle name="표준 8 3 2 4 3" xfId="0"/>
    <cellStyle name="표준 8 3 2 4 3 2" xfId="0"/>
    <cellStyle name="표준 8 3 2 4 3 2 2" xfId="0"/>
    <cellStyle name="표준 8 3 2 4 3 2 3" xfId="0"/>
    <cellStyle name="표준 8 3 2 4 3 3" xfId="0"/>
    <cellStyle name="표준 8 3 2 4 3 3 2" xfId="0"/>
    <cellStyle name="표준 8 3 2 4 3 4" xfId="0"/>
    <cellStyle name="표준 8 3 2 4 3 5" xfId="0"/>
    <cellStyle name="표준 8 3 2 4 4" xfId="0"/>
    <cellStyle name="표준 8 3 2 4 4 2" xfId="0"/>
    <cellStyle name="표준 8 3 2 4 4 3" xfId="0"/>
    <cellStyle name="표준 8 3 2 4 4 4" xfId="0"/>
    <cellStyle name="표준 8 3 2 4 5" xfId="0"/>
    <cellStyle name="표준 8 3 2 4 5 2" xfId="0"/>
    <cellStyle name="표준 8 3 2 4 5 3" xfId="0"/>
    <cellStyle name="표준 8 3 2 4 6" xfId="0"/>
    <cellStyle name="표준 8 3 2 4 7" xfId="0"/>
    <cellStyle name="표준 8 3 2 4 8" xfId="0"/>
    <cellStyle name="표준 8 3 2 5" xfId="0"/>
    <cellStyle name="표준 8 3 2 5 2" xfId="0"/>
    <cellStyle name="표준 8 3 2 5 2 2" xfId="0"/>
    <cellStyle name="표준 8 3 2 5 2 2 2" xfId="0"/>
    <cellStyle name="표준 8 3 2 5 2 2 2 2" xfId="0"/>
    <cellStyle name="표준 8 3 2 5 2 2 2 3" xfId="0"/>
    <cellStyle name="표준 8 3 2 5 2 2 3" xfId="0"/>
    <cellStyle name="표준 8 3 2 5 2 2 3 2" xfId="0"/>
    <cellStyle name="표준 8 3 2 5 2 2 4" xfId="0"/>
    <cellStyle name="표준 8 3 2 5 2 2 5" xfId="0"/>
    <cellStyle name="표준 8 3 2 5 2 3" xfId="0"/>
    <cellStyle name="표준 8 3 2 5 2 3 2" xfId="0"/>
    <cellStyle name="표준 8 3 2 5 2 3 3" xfId="0"/>
    <cellStyle name="표준 8 3 2 5 2 4" xfId="0"/>
    <cellStyle name="표준 8 3 2 5 2 4 2" xfId="0"/>
    <cellStyle name="표준 8 3 2 5 2 5" xfId="0"/>
    <cellStyle name="표준 8 3 2 5 2 6" xfId="0"/>
    <cellStyle name="표준 8 3 2 5 3" xfId="0"/>
    <cellStyle name="표준 8 3 2 5 3 2" xfId="0"/>
    <cellStyle name="표준 8 3 2 5 3 2 2" xfId="0"/>
    <cellStyle name="표준 8 3 2 5 3 2 3" xfId="0"/>
    <cellStyle name="표준 8 3 2 5 3 3" xfId="0"/>
    <cellStyle name="표준 8 3 2 5 3 3 2" xfId="0"/>
    <cellStyle name="표준 8 3 2 5 3 4" xfId="0"/>
    <cellStyle name="표준 8 3 2 5 3 5" xfId="0"/>
    <cellStyle name="표준 8 3 2 5 4" xfId="0"/>
    <cellStyle name="표준 8 3 2 5 4 2" xfId="0"/>
    <cellStyle name="표준 8 3 2 5 4 3" xfId="0"/>
    <cellStyle name="표준 8 3 2 5 5" xfId="0"/>
    <cellStyle name="표준 8 3 2 5 5 2" xfId="0"/>
    <cellStyle name="표준 8 3 2 5 6" xfId="0"/>
    <cellStyle name="표준 8 3 2 5 7" xfId="0"/>
    <cellStyle name="표준 8 3 2 6" xfId="0"/>
    <cellStyle name="표준 8 3 2 6 2" xfId="0"/>
    <cellStyle name="표준 8 3 2 6 2 2" xfId="0"/>
    <cellStyle name="표준 8 3 2 6 2 2 2" xfId="0"/>
    <cellStyle name="표준 8 3 2 6 2 2 3" xfId="0"/>
    <cellStyle name="표준 8 3 2 6 2 3" xfId="0"/>
    <cellStyle name="표준 8 3 2 6 2 3 2" xfId="0"/>
    <cellStyle name="표준 8 3 2 6 2 4" xfId="0"/>
    <cellStyle name="표준 8 3 2 6 2 5" xfId="0"/>
    <cellStyle name="표준 8 3 2 6 3" xfId="0"/>
    <cellStyle name="표준 8 3 2 6 3 2" xfId="0"/>
    <cellStyle name="표준 8 3 2 6 3 3" xfId="0"/>
    <cellStyle name="표준 8 3 2 6 4" xfId="0"/>
    <cellStyle name="표준 8 3 2 6 4 2" xfId="0"/>
    <cellStyle name="표준 8 3 2 6 5" xfId="0"/>
    <cellStyle name="표준 8 3 2 6 6" xfId="0"/>
    <cellStyle name="표준 8 3 2 7" xfId="0"/>
    <cellStyle name="표준 8 3 2 7 2" xfId="0"/>
    <cellStyle name="표준 8 3 2 7 2 2" xfId="0"/>
    <cellStyle name="표준 8 3 2 7 2 3" xfId="0"/>
    <cellStyle name="표준 8 3 2 7 3" xfId="0"/>
    <cellStyle name="표준 8 3 2 7 3 2" xfId="0"/>
    <cellStyle name="표준 8 3 2 7 4" xfId="0"/>
    <cellStyle name="표준 8 3 2 7 5" xfId="0"/>
    <cellStyle name="표준 8 3 2 8" xfId="0"/>
    <cellStyle name="표준 8 3 2 8 2" xfId="0"/>
    <cellStyle name="표준 8 3 2 8 3" xfId="0"/>
    <cellStyle name="표준 8 3 2 8 4" xfId="0"/>
    <cellStyle name="표준 8 3 2 9" xfId="0"/>
    <cellStyle name="표준 8 3 2 9 2" xfId="0"/>
    <cellStyle name="표준 8 3 2 9 3" xfId="0"/>
    <cellStyle name="표준 8 3 3" xfId="0"/>
    <cellStyle name="표준 8 3 3 10" xfId="0"/>
    <cellStyle name="표준 8 3 3 11" xfId="0"/>
    <cellStyle name="표준 8 3 3 2" xfId="0"/>
    <cellStyle name="표준 8 3 3 2 2" xfId="0"/>
    <cellStyle name="표준 8 3 3 2 2 2" xfId="0"/>
    <cellStyle name="표준 8 3 3 2 2 2 2" xfId="0"/>
    <cellStyle name="표준 8 3 3 2 2 2 2 2" xfId="0"/>
    <cellStyle name="표준 8 3 3 2 2 2 2 2 2" xfId="0"/>
    <cellStyle name="표준 8 3 3 2 2 2 2 2 3" xfId="0"/>
    <cellStyle name="표준 8 3 3 2 2 2 2 3" xfId="0"/>
    <cellStyle name="표준 8 3 3 2 2 2 2 3 2" xfId="0"/>
    <cellStyle name="표준 8 3 3 2 2 2 2 4" xfId="0"/>
    <cellStyle name="표준 8 3 3 2 2 2 2 5" xfId="0"/>
    <cellStyle name="표준 8 3 3 2 2 2 3" xfId="0"/>
    <cellStyle name="표준 8 3 3 2 2 2 3 2" xfId="0"/>
    <cellStyle name="표준 8 3 3 2 2 2 3 3" xfId="0"/>
    <cellStyle name="표준 8 3 3 2 2 2 4" xfId="0"/>
    <cellStyle name="표준 8 3 3 2 2 2 4 2" xfId="0"/>
    <cellStyle name="표준 8 3 3 2 2 2 5" xfId="0"/>
    <cellStyle name="표준 8 3 3 2 2 2 6" xfId="0"/>
    <cellStyle name="표준 8 3 3 2 2 3" xfId="0"/>
    <cellStyle name="표준 8 3 3 2 2 3 2" xfId="0"/>
    <cellStyle name="표준 8 3 3 2 2 3 2 2" xfId="0"/>
    <cellStyle name="표준 8 3 3 2 2 3 2 3" xfId="0"/>
    <cellStyle name="표준 8 3 3 2 2 3 3" xfId="0"/>
    <cellStyle name="표준 8 3 3 2 2 3 3 2" xfId="0"/>
    <cellStyle name="표준 8 3 3 2 2 3 4" xfId="0"/>
    <cellStyle name="표준 8 3 3 2 2 3 5" xfId="0"/>
    <cellStyle name="표준 8 3 3 2 2 4" xfId="0"/>
    <cellStyle name="표준 8 3 3 2 2 4 2" xfId="0"/>
    <cellStyle name="표준 8 3 3 2 2 4 3" xfId="0"/>
    <cellStyle name="표준 8 3 3 2 2 5" xfId="0"/>
    <cellStyle name="표준 8 3 3 2 2 5 2" xfId="0"/>
    <cellStyle name="표준 8 3 3 2 2 6" xfId="0"/>
    <cellStyle name="표준 8 3 3 2 2 7" xfId="0"/>
    <cellStyle name="표준 8 3 3 2 3" xfId="0"/>
    <cellStyle name="표준 8 3 3 2 3 2" xfId="0"/>
    <cellStyle name="표준 8 3 3 2 3 2 2" xfId="0"/>
    <cellStyle name="표준 8 3 3 2 3 2 2 2" xfId="0"/>
    <cellStyle name="표준 8 3 3 2 3 2 2 3" xfId="0"/>
    <cellStyle name="표준 8 3 3 2 3 2 3" xfId="0"/>
    <cellStyle name="표준 8 3 3 2 3 2 3 2" xfId="0"/>
    <cellStyle name="표준 8 3 3 2 3 2 4" xfId="0"/>
    <cellStyle name="표준 8 3 3 2 3 2 5" xfId="0"/>
    <cellStyle name="표준 8 3 3 2 3 3" xfId="0"/>
    <cellStyle name="표준 8 3 3 2 3 3 2" xfId="0"/>
    <cellStyle name="표준 8 3 3 2 3 3 3" xfId="0"/>
    <cellStyle name="표준 8 3 3 2 3 4" xfId="0"/>
    <cellStyle name="표준 8 3 3 2 3 4 2" xfId="0"/>
    <cellStyle name="표준 8 3 3 2 3 5" xfId="0"/>
    <cellStyle name="표준 8 3 3 2 3 6" xfId="0"/>
    <cellStyle name="표준 8 3 3 2 4" xfId="0"/>
    <cellStyle name="표준 8 3 3 2 4 2" xfId="0"/>
    <cellStyle name="표준 8 3 3 2 4 2 2" xfId="0"/>
    <cellStyle name="표준 8 3 3 2 4 2 3" xfId="0"/>
    <cellStyle name="표준 8 3 3 2 4 3" xfId="0"/>
    <cellStyle name="표준 8 3 3 2 4 3 2" xfId="0"/>
    <cellStyle name="표준 8 3 3 2 4 4" xfId="0"/>
    <cellStyle name="표준 8 3 3 2 4 5" xfId="0"/>
    <cellStyle name="표준 8 3 3 2 5" xfId="0"/>
    <cellStyle name="표준 8 3 3 2 5 2" xfId="0"/>
    <cellStyle name="표준 8 3 3 2 5 3" xfId="0"/>
    <cellStyle name="표준 8 3 3 2 5 4" xfId="0"/>
    <cellStyle name="표준 8 3 3 2 6" xfId="0"/>
    <cellStyle name="표준 8 3 3 2 6 2" xfId="0"/>
    <cellStyle name="표준 8 3 3 2 6 3" xfId="0"/>
    <cellStyle name="표준 8 3 3 2 7" xfId="0"/>
    <cellStyle name="표준 8 3 3 2 8" xfId="0"/>
    <cellStyle name="표준 8 3 3 2 9" xfId="0"/>
    <cellStyle name="표준 8 3 3 3" xfId="0"/>
    <cellStyle name="표준 8 3 3 3 2" xfId="0"/>
    <cellStyle name="표준 8 3 3 3 2 2" xfId="0"/>
    <cellStyle name="표준 8 3 3 3 2 2 2" xfId="0"/>
    <cellStyle name="표준 8 3 3 3 2 2 2 2" xfId="0"/>
    <cellStyle name="표준 8 3 3 3 2 2 2 3" xfId="0"/>
    <cellStyle name="표준 8 3 3 3 2 2 3" xfId="0"/>
    <cellStyle name="표준 8 3 3 3 2 2 3 2" xfId="0"/>
    <cellStyle name="표준 8 3 3 3 2 2 4" xfId="0"/>
    <cellStyle name="표준 8 3 3 3 2 2 5" xfId="0"/>
    <cellStyle name="표준 8 3 3 3 2 3" xfId="0"/>
    <cellStyle name="표준 8 3 3 3 2 3 2" xfId="0"/>
    <cellStyle name="표준 8 3 3 3 2 3 3" xfId="0"/>
    <cellStyle name="표준 8 3 3 3 2 4" xfId="0"/>
    <cellStyle name="표준 8 3 3 3 2 4 2" xfId="0"/>
    <cellStyle name="표준 8 3 3 3 2 5" xfId="0"/>
    <cellStyle name="표준 8 3 3 3 2 6" xfId="0"/>
    <cellStyle name="표준 8 3 3 3 3" xfId="0"/>
    <cellStyle name="표준 8 3 3 3 3 2" xfId="0"/>
    <cellStyle name="표준 8 3 3 3 3 2 2" xfId="0"/>
    <cellStyle name="표준 8 3 3 3 3 2 3" xfId="0"/>
    <cellStyle name="표준 8 3 3 3 3 3" xfId="0"/>
    <cellStyle name="표준 8 3 3 3 3 3 2" xfId="0"/>
    <cellStyle name="표준 8 3 3 3 3 4" xfId="0"/>
    <cellStyle name="표준 8 3 3 3 3 5" xfId="0"/>
    <cellStyle name="표준 8 3 3 3 4" xfId="0"/>
    <cellStyle name="표준 8 3 3 3 4 2" xfId="0"/>
    <cellStyle name="표준 8 3 3 3 4 3" xfId="0"/>
    <cellStyle name="표준 8 3 3 3 5" xfId="0"/>
    <cellStyle name="표준 8 3 3 3 5 2" xfId="0"/>
    <cellStyle name="표준 8 3 3 3 6" xfId="0"/>
    <cellStyle name="표준 8 3 3 3 7" xfId="0"/>
    <cellStyle name="표준 8 3 3 4" xfId="0"/>
    <cellStyle name="표준 8 3 3 4 2" xfId="0"/>
    <cellStyle name="표준 8 3 3 4 2 2" xfId="0"/>
    <cellStyle name="표준 8 3 3 4 2 2 2" xfId="0"/>
    <cellStyle name="표준 8 3 3 4 2 2 3" xfId="0"/>
    <cellStyle name="표준 8 3 3 4 2 3" xfId="0"/>
    <cellStyle name="표준 8 3 3 4 2 3 2" xfId="0"/>
    <cellStyle name="표준 8 3 3 4 2 4" xfId="0"/>
    <cellStyle name="표준 8 3 3 4 2 5" xfId="0"/>
    <cellStyle name="표준 8 3 3 4 3" xfId="0"/>
    <cellStyle name="표준 8 3 3 4 3 2" xfId="0"/>
    <cellStyle name="표준 8 3 3 4 3 3" xfId="0"/>
    <cellStyle name="표준 8 3 3 4 4" xfId="0"/>
    <cellStyle name="표준 8 3 3 4 4 2" xfId="0"/>
    <cellStyle name="표준 8 3 3 4 5" xfId="0"/>
    <cellStyle name="표준 8 3 3 4 6" xfId="0"/>
    <cellStyle name="표준 8 3 3 5" xfId="0"/>
    <cellStyle name="표준 8 3 3 5 2" xfId="0"/>
    <cellStyle name="표준 8 3 3 5 2 2" xfId="0"/>
    <cellStyle name="표준 8 3 3 5 2 3" xfId="0"/>
    <cellStyle name="표준 8 3 3 5 3" xfId="0"/>
    <cellStyle name="표준 8 3 3 5 3 2" xfId="0"/>
    <cellStyle name="표준 8 3 3 5 4" xfId="0"/>
    <cellStyle name="표준 8 3 3 5 5" xfId="0"/>
    <cellStyle name="표준 8 3 3 6" xfId="0"/>
    <cellStyle name="표준 8 3 3 6 2" xfId="0"/>
    <cellStyle name="표준 8 3 3 6 3" xfId="0"/>
    <cellStyle name="표준 8 3 3 6 4" xfId="0"/>
    <cellStyle name="표준 8 3 3 7" xfId="0"/>
    <cellStyle name="표준 8 3 3 7 2" xfId="0"/>
    <cellStyle name="표준 8 3 3 7 3" xfId="0"/>
    <cellStyle name="표준 8 3 3 8" xfId="0"/>
    <cellStyle name="표준 8 3 3 9" xfId="0"/>
    <cellStyle name="표준 8 3 4" xfId="0"/>
    <cellStyle name="표준 8 3 4 2" xfId="0"/>
    <cellStyle name="표준 8 3 4 2 2" xfId="0"/>
    <cellStyle name="표준 8 3 4 2 2 2" xfId="0"/>
    <cellStyle name="표준 8 3 4 2 2 2 2" xfId="0"/>
    <cellStyle name="표준 8 3 4 2 2 2 2 2" xfId="0"/>
    <cellStyle name="표준 8 3 4 2 2 2 2 3" xfId="0"/>
    <cellStyle name="표준 8 3 4 2 2 2 3" xfId="0"/>
    <cellStyle name="표준 8 3 4 2 2 2 3 2" xfId="0"/>
    <cellStyle name="표준 8 3 4 2 2 2 4" xfId="0"/>
    <cellStyle name="표준 8 3 4 2 2 2 5" xfId="0"/>
    <cellStyle name="표준 8 3 4 2 2 3" xfId="0"/>
    <cellStyle name="표준 8 3 4 2 2 3 2" xfId="0"/>
    <cellStyle name="표준 8 3 4 2 2 3 3" xfId="0"/>
    <cellStyle name="표준 8 3 4 2 2 4" xfId="0"/>
    <cellStyle name="표준 8 3 4 2 2 4 2" xfId="0"/>
    <cellStyle name="표준 8 3 4 2 2 5" xfId="0"/>
    <cellStyle name="표준 8 3 4 2 2 6" xfId="0"/>
    <cellStyle name="표준 8 3 4 2 3" xfId="0"/>
    <cellStyle name="표준 8 3 4 2 3 2" xfId="0"/>
    <cellStyle name="표준 8 3 4 2 3 2 2" xfId="0"/>
    <cellStyle name="표준 8 3 4 2 3 2 3" xfId="0"/>
    <cellStyle name="표준 8 3 4 2 3 3" xfId="0"/>
    <cellStyle name="표준 8 3 4 2 3 3 2" xfId="0"/>
    <cellStyle name="표준 8 3 4 2 3 4" xfId="0"/>
    <cellStyle name="표준 8 3 4 2 3 5" xfId="0"/>
    <cellStyle name="표준 8 3 4 2 4" xfId="0"/>
    <cellStyle name="표준 8 3 4 2 4 2" xfId="0"/>
    <cellStyle name="표준 8 3 4 2 4 3" xfId="0"/>
    <cellStyle name="표준 8 3 4 2 5" xfId="0"/>
    <cellStyle name="표준 8 3 4 2 5 2" xfId="0"/>
    <cellStyle name="표준 8 3 4 2 6" xfId="0"/>
    <cellStyle name="표준 8 3 4 2 7" xfId="0"/>
    <cellStyle name="표준 8 3 4 3" xfId="0"/>
    <cellStyle name="표준 8 3 4 3 2" xfId="0"/>
    <cellStyle name="표준 8 3 4 3 2 2" xfId="0"/>
    <cellStyle name="표준 8 3 4 3 2 2 2" xfId="0"/>
    <cellStyle name="표준 8 3 4 3 2 2 3" xfId="0"/>
    <cellStyle name="표준 8 3 4 3 2 3" xfId="0"/>
    <cellStyle name="표준 8 3 4 3 2 3 2" xfId="0"/>
    <cellStyle name="표준 8 3 4 3 2 4" xfId="0"/>
    <cellStyle name="표준 8 3 4 3 2 5" xfId="0"/>
    <cellStyle name="표준 8 3 4 3 3" xfId="0"/>
    <cellStyle name="표준 8 3 4 3 3 2" xfId="0"/>
    <cellStyle name="표준 8 3 4 3 3 3" xfId="0"/>
    <cellStyle name="표준 8 3 4 3 4" xfId="0"/>
    <cellStyle name="표준 8 3 4 3 4 2" xfId="0"/>
    <cellStyle name="표준 8 3 4 3 5" xfId="0"/>
    <cellStyle name="표준 8 3 4 3 6" xfId="0"/>
    <cellStyle name="표준 8 3 4 4" xfId="0"/>
    <cellStyle name="표준 8 3 4 4 2" xfId="0"/>
    <cellStyle name="표준 8 3 4 4 2 2" xfId="0"/>
    <cellStyle name="표준 8 3 4 4 2 3" xfId="0"/>
    <cellStyle name="표준 8 3 4 4 3" xfId="0"/>
    <cellStyle name="표준 8 3 4 4 3 2" xfId="0"/>
    <cellStyle name="표준 8 3 4 4 4" xfId="0"/>
    <cellStyle name="표준 8 3 4 4 5" xfId="0"/>
    <cellStyle name="표준 8 3 4 5" xfId="0"/>
    <cellStyle name="표준 8 3 4 5 2" xfId="0"/>
    <cellStyle name="표준 8 3 4 5 3" xfId="0"/>
    <cellStyle name="표준 8 3 4 5 4" xfId="0"/>
    <cellStyle name="표준 8 3 4 6" xfId="0"/>
    <cellStyle name="표준 8 3 4 6 2" xfId="0"/>
    <cellStyle name="표준 8 3 4 6 3" xfId="0"/>
    <cellStyle name="표준 8 3 4 7" xfId="0"/>
    <cellStyle name="표준 8 3 4 8" xfId="0"/>
    <cellStyle name="표준 8 3 4 9" xfId="0"/>
    <cellStyle name="표준 8 3 5" xfId="0"/>
    <cellStyle name="표준 8 3 5 2" xfId="0"/>
    <cellStyle name="표준 8 3 5 2 2" xfId="0"/>
    <cellStyle name="표준 8 3 5 2 2 2" xfId="0"/>
    <cellStyle name="표준 8 3 5 2 2 2 2" xfId="0"/>
    <cellStyle name="표준 8 3 5 2 2 2 3" xfId="0"/>
    <cellStyle name="표준 8 3 5 2 2 3" xfId="0"/>
    <cellStyle name="표준 8 3 5 2 2 3 2" xfId="0"/>
    <cellStyle name="표준 8 3 5 2 2 4" xfId="0"/>
    <cellStyle name="표준 8 3 5 2 2 5" xfId="0"/>
    <cellStyle name="표준 8 3 5 2 3" xfId="0"/>
    <cellStyle name="표준 8 3 5 2 3 2" xfId="0"/>
    <cellStyle name="표준 8 3 5 2 3 3" xfId="0"/>
    <cellStyle name="표준 8 3 5 2 4" xfId="0"/>
    <cellStyle name="표준 8 3 5 2 4 2" xfId="0"/>
    <cellStyle name="표준 8 3 5 2 5" xfId="0"/>
    <cellStyle name="표준 8 3 5 2 6" xfId="0"/>
    <cellStyle name="표준 8 3 5 3" xfId="0"/>
    <cellStyle name="표준 8 3 5 3 2" xfId="0"/>
    <cellStyle name="표준 8 3 5 3 2 2" xfId="0"/>
    <cellStyle name="표준 8 3 5 3 2 3" xfId="0"/>
    <cellStyle name="표준 8 3 5 3 3" xfId="0"/>
    <cellStyle name="표준 8 3 5 3 3 2" xfId="0"/>
    <cellStyle name="표준 8 3 5 3 4" xfId="0"/>
    <cellStyle name="표준 8 3 5 3 5" xfId="0"/>
    <cellStyle name="표준 8 3 5 4" xfId="0"/>
    <cellStyle name="표준 8 3 5 4 2" xfId="0"/>
    <cellStyle name="표준 8 3 5 4 3" xfId="0"/>
    <cellStyle name="표준 8 3 5 4 4" xfId="0"/>
    <cellStyle name="표준 8 3 5 5" xfId="0"/>
    <cellStyle name="표준 8 3 5 5 2" xfId="0"/>
    <cellStyle name="표준 8 3 5 5 3" xfId="0"/>
    <cellStyle name="표준 8 3 5 6" xfId="0"/>
    <cellStyle name="표준 8 3 5 7" xfId="0"/>
    <cellStyle name="표준 8 3 5 8" xfId="0"/>
    <cellStyle name="표준 8 3 6" xfId="0"/>
    <cellStyle name="표준 8 3 6 2" xfId="0"/>
    <cellStyle name="표준 8 3 6 2 2" xfId="0"/>
    <cellStyle name="표준 8 3 6 2 2 2" xfId="0"/>
    <cellStyle name="표준 8 3 6 2 2 2 2" xfId="0"/>
    <cellStyle name="표준 8 3 6 2 2 2 3" xfId="0"/>
    <cellStyle name="표준 8 3 6 2 2 3" xfId="0"/>
    <cellStyle name="표준 8 3 6 2 2 3 2" xfId="0"/>
    <cellStyle name="표준 8 3 6 2 2 4" xfId="0"/>
    <cellStyle name="표준 8 3 6 2 2 5" xfId="0"/>
    <cellStyle name="표준 8 3 6 2 3" xfId="0"/>
    <cellStyle name="표준 8 3 6 2 3 2" xfId="0"/>
    <cellStyle name="표준 8 3 6 2 3 3" xfId="0"/>
    <cellStyle name="표준 8 3 6 2 4" xfId="0"/>
    <cellStyle name="표준 8 3 6 2 4 2" xfId="0"/>
    <cellStyle name="표준 8 3 6 2 5" xfId="0"/>
    <cellStyle name="표준 8 3 6 2 6" xfId="0"/>
    <cellStyle name="표준 8 3 6 3" xfId="0"/>
    <cellStyle name="표준 8 3 6 3 2" xfId="0"/>
    <cellStyle name="표준 8 3 6 3 2 2" xfId="0"/>
    <cellStyle name="표준 8 3 6 3 2 3" xfId="0"/>
    <cellStyle name="표준 8 3 6 3 3" xfId="0"/>
    <cellStyle name="표준 8 3 6 3 3 2" xfId="0"/>
    <cellStyle name="표준 8 3 6 3 4" xfId="0"/>
    <cellStyle name="표준 8 3 6 3 5" xfId="0"/>
    <cellStyle name="표준 8 3 6 4" xfId="0"/>
    <cellStyle name="표준 8 3 6 4 2" xfId="0"/>
    <cellStyle name="표준 8 3 6 4 3" xfId="0"/>
    <cellStyle name="표준 8 3 6 5" xfId="0"/>
    <cellStyle name="표준 8 3 6 5 2" xfId="0"/>
    <cellStyle name="표준 8 3 6 6" xfId="0"/>
    <cellStyle name="표준 8 3 6 7" xfId="0"/>
    <cellStyle name="표준 8 3 7" xfId="0"/>
    <cellStyle name="표준 8 3 7 2" xfId="0"/>
    <cellStyle name="표준 8 3 7 2 2" xfId="0"/>
    <cellStyle name="표준 8 3 7 2 2 2" xfId="0"/>
    <cellStyle name="표준 8 3 7 2 2 3" xfId="0"/>
    <cellStyle name="표준 8 3 7 2 3" xfId="0"/>
    <cellStyle name="표준 8 3 7 2 3 2" xfId="0"/>
    <cellStyle name="표준 8 3 7 2 4" xfId="0"/>
    <cellStyle name="표준 8 3 7 2 5" xfId="0"/>
    <cellStyle name="표준 8 3 7 3" xfId="0"/>
    <cellStyle name="표준 8 3 7 3 2" xfId="0"/>
    <cellStyle name="표준 8 3 7 3 3" xfId="0"/>
    <cellStyle name="표준 8 3 7 4" xfId="0"/>
    <cellStyle name="표준 8 3 7 4 2" xfId="0"/>
    <cellStyle name="표준 8 3 7 5" xfId="0"/>
    <cellStyle name="표준 8 3 7 6" xfId="0"/>
    <cellStyle name="표준 8 3 8" xfId="0"/>
    <cellStyle name="표준 8 3 8 2" xfId="0"/>
    <cellStyle name="표준 8 3 8 2 2" xfId="0"/>
    <cellStyle name="표준 8 3 8 2 3" xfId="0"/>
    <cellStyle name="표준 8 3 8 3" xfId="0"/>
    <cellStyle name="표준 8 3 8 3 2" xfId="0"/>
    <cellStyle name="표준 8 3 8 4" xfId="0"/>
    <cellStyle name="표준 8 3 8 5" xfId="0"/>
    <cellStyle name="표준 8 3 9" xfId="0"/>
    <cellStyle name="표준 8 3 9 2" xfId="0"/>
    <cellStyle name="표준 8 3 9 3" xfId="0"/>
    <cellStyle name="표준 8 3 9 4" xfId="0"/>
    <cellStyle name="표준 8 30" xfId="0"/>
    <cellStyle name="표준 8 4" xfId="0"/>
    <cellStyle name="표준 8 4 10" xfId="0"/>
    <cellStyle name="표준 8 4 11" xfId="0"/>
    <cellStyle name="표준 8 4 12" xfId="0"/>
    <cellStyle name="표준 8 4 13" xfId="0"/>
    <cellStyle name="표준 8 4 2" xfId="0"/>
    <cellStyle name="표준 8 4 2 10" xfId="0"/>
    <cellStyle name="표준 8 4 2 11" xfId="0"/>
    <cellStyle name="표준 8 4 2 12" xfId="0"/>
    <cellStyle name="표준 8 4 2 2" xfId="0"/>
    <cellStyle name="표준 8 4 2 2 10" xfId="0"/>
    <cellStyle name="표준 8 4 2 2 2" xfId="0"/>
    <cellStyle name="표준 8 4 2 2 2 2" xfId="0"/>
    <cellStyle name="표준 8 4 2 2 2 2 2" xfId="0"/>
    <cellStyle name="표준 8 4 2 2 2 2 2 2" xfId="0"/>
    <cellStyle name="표준 8 4 2 2 2 2 2 2 2" xfId="0"/>
    <cellStyle name="표준 8 4 2 2 2 2 2 2 3" xfId="0"/>
    <cellStyle name="표준 8 4 2 2 2 2 2 3" xfId="0"/>
    <cellStyle name="표준 8 4 2 2 2 2 2 3 2" xfId="0"/>
    <cellStyle name="표준 8 4 2 2 2 2 2 4" xfId="0"/>
    <cellStyle name="표준 8 4 2 2 2 2 2 5" xfId="0"/>
    <cellStyle name="표준 8 4 2 2 2 2 3" xfId="0"/>
    <cellStyle name="표준 8 4 2 2 2 2 3 2" xfId="0"/>
    <cellStyle name="표준 8 4 2 2 2 2 3 3" xfId="0"/>
    <cellStyle name="표준 8 4 2 2 2 2 4" xfId="0"/>
    <cellStyle name="표준 8 4 2 2 2 2 4 2" xfId="0"/>
    <cellStyle name="표준 8 4 2 2 2 2 5" xfId="0"/>
    <cellStyle name="표준 8 4 2 2 2 2 6" xfId="0"/>
    <cellStyle name="표준 8 4 2 2 2 3" xfId="0"/>
    <cellStyle name="표준 8 4 2 2 2 3 2" xfId="0"/>
    <cellStyle name="표준 8 4 2 2 2 3 2 2" xfId="0"/>
    <cellStyle name="표준 8 4 2 2 2 3 2 3" xfId="0"/>
    <cellStyle name="표준 8 4 2 2 2 3 3" xfId="0"/>
    <cellStyle name="표준 8 4 2 2 2 3 3 2" xfId="0"/>
    <cellStyle name="표준 8 4 2 2 2 3 4" xfId="0"/>
    <cellStyle name="표준 8 4 2 2 2 3 5" xfId="0"/>
    <cellStyle name="표준 8 4 2 2 2 4" xfId="0"/>
    <cellStyle name="표준 8 4 2 2 2 4 2" xfId="0"/>
    <cellStyle name="표준 8 4 2 2 2 4 3" xfId="0"/>
    <cellStyle name="표준 8 4 2 2 2 5" xfId="0"/>
    <cellStyle name="표준 8 4 2 2 2 5 2" xfId="0"/>
    <cellStyle name="표준 8 4 2 2 2 6" xfId="0"/>
    <cellStyle name="표준 8 4 2 2 2 7" xfId="0"/>
    <cellStyle name="표준 8 4 2 2 3" xfId="0"/>
    <cellStyle name="표준 8 4 2 2 3 2" xfId="0"/>
    <cellStyle name="표준 8 4 2 2 3 2 2" xfId="0"/>
    <cellStyle name="표준 8 4 2 2 3 2 2 2" xfId="0"/>
    <cellStyle name="표준 8 4 2 2 3 2 2 3" xfId="0"/>
    <cellStyle name="표준 8 4 2 2 3 2 3" xfId="0"/>
    <cellStyle name="표준 8 4 2 2 3 2 3 2" xfId="0"/>
    <cellStyle name="표준 8 4 2 2 3 2 4" xfId="0"/>
    <cellStyle name="표준 8 4 2 2 3 2 5" xfId="0"/>
    <cellStyle name="표준 8 4 2 2 3 3" xfId="0"/>
    <cellStyle name="표준 8 4 2 2 3 3 2" xfId="0"/>
    <cellStyle name="표준 8 4 2 2 3 3 3" xfId="0"/>
    <cellStyle name="표준 8 4 2 2 3 4" xfId="0"/>
    <cellStyle name="표준 8 4 2 2 3 4 2" xfId="0"/>
    <cellStyle name="표준 8 4 2 2 3 5" xfId="0"/>
    <cellStyle name="표준 8 4 2 2 3 6" xfId="0"/>
    <cellStyle name="표준 8 4 2 2 4" xfId="0"/>
    <cellStyle name="표준 8 4 2 2 4 2" xfId="0"/>
    <cellStyle name="표준 8 4 2 2 4 2 2" xfId="0"/>
    <cellStyle name="표준 8 4 2 2 4 2 3" xfId="0"/>
    <cellStyle name="표준 8 4 2 2 4 3" xfId="0"/>
    <cellStyle name="표준 8 4 2 2 4 3 2" xfId="0"/>
    <cellStyle name="표준 8 4 2 2 4 4" xfId="0"/>
    <cellStyle name="표준 8 4 2 2 4 5" xfId="0"/>
    <cellStyle name="표준 8 4 2 2 5" xfId="0"/>
    <cellStyle name="표준 8 4 2 2 5 2" xfId="0"/>
    <cellStyle name="표준 8 4 2 2 5 3" xfId="0"/>
    <cellStyle name="표준 8 4 2 2 5 4" xfId="0"/>
    <cellStyle name="표준 8 4 2 2 6" xfId="0"/>
    <cellStyle name="표준 8 4 2 2 6 2" xfId="0"/>
    <cellStyle name="표준 8 4 2 2 6 3" xfId="0"/>
    <cellStyle name="표준 8 4 2 2 7" xfId="0"/>
    <cellStyle name="표준 8 4 2 2 8" xfId="0"/>
    <cellStyle name="표준 8 4 2 2 9" xfId="0"/>
    <cellStyle name="표준 8 4 2 3" xfId="0"/>
    <cellStyle name="표준 8 4 2 3 2" xfId="0"/>
    <cellStyle name="표준 8 4 2 3 2 2" xfId="0"/>
    <cellStyle name="표준 8 4 2 3 2 2 2" xfId="0"/>
    <cellStyle name="표준 8 4 2 3 2 2 2 2" xfId="0"/>
    <cellStyle name="표준 8 4 2 3 2 2 2 3" xfId="0"/>
    <cellStyle name="표준 8 4 2 3 2 2 3" xfId="0"/>
    <cellStyle name="표준 8 4 2 3 2 2 3 2" xfId="0"/>
    <cellStyle name="표준 8 4 2 3 2 2 4" xfId="0"/>
    <cellStyle name="표준 8 4 2 3 2 2 5" xfId="0"/>
    <cellStyle name="표준 8 4 2 3 2 3" xfId="0"/>
    <cellStyle name="표준 8 4 2 3 2 3 2" xfId="0"/>
    <cellStyle name="표준 8 4 2 3 2 3 3" xfId="0"/>
    <cellStyle name="표준 8 4 2 3 2 4" xfId="0"/>
    <cellStyle name="표준 8 4 2 3 2 4 2" xfId="0"/>
    <cellStyle name="표준 8 4 2 3 2 5" xfId="0"/>
    <cellStyle name="표준 8 4 2 3 2 6" xfId="0"/>
    <cellStyle name="표준 8 4 2 3 3" xfId="0"/>
    <cellStyle name="표준 8 4 2 3 3 2" xfId="0"/>
    <cellStyle name="표준 8 4 2 3 3 2 2" xfId="0"/>
    <cellStyle name="표준 8 4 2 3 3 2 3" xfId="0"/>
    <cellStyle name="표준 8 4 2 3 3 3" xfId="0"/>
    <cellStyle name="표준 8 4 2 3 3 3 2" xfId="0"/>
    <cellStyle name="표준 8 4 2 3 3 4" xfId="0"/>
    <cellStyle name="표준 8 4 2 3 3 5" xfId="0"/>
    <cellStyle name="표준 8 4 2 3 4" xfId="0"/>
    <cellStyle name="표준 8 4 2 3 4 2" xfId="0"/>
    <cellStyle name="표준 8 4 2 3 4 3" xfId="0"/>
    <cellStyle name="표준 8 4 2 3 5" xfId="0"/>
    <cellStyle name="표준 8 4 2 3 5 2" xfId="0"/>
    <cellStyle name="표준 8 4 2 3 6" xfId="0"/>
    <cellStyle name="표준 8 4 2 3 7" xfId="0"/>
    <cellStyle name="표준 8 4 2 4" xfId="0"/>
    <cellStyle name="표준 8 4 2 4 2" xfId="0"/>
    <cellStyle name="표준 8 4 2 4 2 2" xfId="0"/>
    <cellStyle name="표준 8 4 2 4 2 2 2" xfId="0"/>
    <cellStyle name="표준 8 4 2 4 2 2 3" xfId="0"/>
    <cellStyle name="표준 8 4 2 4 2 3" xfId="0"/>
    <cellStyle name="표준 8 4 2 4 2 3 2" xfId="0"/>
    <cellStyle name="표준 8 4 2 4 2 4" xfId="0"/>
    <cellStyle name="표준 8 4 2 4 2 5" xfId="0"/>
    <cellStyle name="표준 8 4 2 4 3" xfId="0"/>
    <cellStyle name="표준 8 4 2 4 3 2" xfId="0"/>
    <cellStyle name="표준 8 4 2 4 3 3" xfId="0"/>
    <cellStyle name="표준 8 4 2 4 4" xfId="0"/>
    <cellStyle name="표준 8 4 2 4 4 2" xfId="0"/>
    <cellStyle name="표준 8 4 2 4 5" xfId="0"/>
    <cellStyle name="표준 8 4 2 4 6" xfId="0"/>
    <cellStyle name="표준 8 4 2 5" xfId="0"/>
    <cellStyle name="표준 8 4 2 5 2" xfId="0"/>
    <cellStyle name="표준 8 4 2 5 2 2" xfId="0"/>
    <cellStyle name="표준 8 4 2 5 2 3" xfId="0"/>
    <cellStyle name="표준 8 4 2 5 3" xfId="0"/>
    <cellStyle name="표준 8 4 2 5 3 2" xfId="0"/>
    <cellStyle name="표준 8 4 2 5 4" xfId="0"/>
    <cellStyle name="표준 8 4 2 5 5" xfId="0"/>
    <cellStyle name="표준 8 4 2 6" xfId="0"/>
    <cellStyle name="표준 8 4 2 6 2" xfId="0"/>
    <cellStyle name="표준 8 4 2 6 3" xfId="0"/>
    <cellStyle name="표준 8 4 2 6 4" xfId="0"/>
    <cellStyle name="표준 8 4 2 7" xfId="0"/>
    <cellStyle name="표준 8 4 2 7 2" xfId="0"/>
    <cellStyle name="표준 8 4 2 7 3" xfId="0"/>
    <cellStyle name="표준 8 4 2 8" xfId="0"/>
    <cellStyle name="표준 8 4 2 9" xfId="0"/>
    <cellStyle name="표준 8 4 3" xfId="0"/>
    <cellStyle name="표준 8 4 3 10" xfId="0"/>
    <cellStyle name="표준 8 4 3 2" xfId="0"/>
    <cellStyle name="표준 8 4 3 2 2" xfId="0"/>
    <cellStyle name="표준 8 4 3 2 2 2" xfId="0"/>
    <cellStyle name="표준 8 4 3 2 2 2 2" xfId="0"/>
    <cellStyle name="표준 8 4 3 2 2 2 2 2" xfId="0"/>
    <cellStyle name="표준 8 4 3 2 2 2 2 3" xfId="0"/>
    <cellStyle name="표준 8 4 3 2 2 2 3" xfId="0"/>
    <cellStyle name="표준 8 4 3 2 2 2 3 2" xfId="0"/>
    <cellStyle name="표준 8 4 3 2 2 2 4" xfId="0"/>
    <cellStyle name="표준 8 4 3 2 2 2 5" xfId="0"/>
    <cellStyle name="표준 8 4 3 2 2 3" xfId="0"/>
    <cellStyle name="표준 8 4 3 2 2 3 2" xfId="0"/>
    <cellStyle name="표준 8 4 3 2 2 3 3" xfId="0"/>
    <cellStyle name="표준 8 4 3 2 2 4" xfId="0"/>
    <cellStyle name="표준 8 4 3 2 2 4 2" xfId="0"/>
    <cellStyle name="표준 8 4 3 2 2 5" xfId="0"/>
    <cellStyle name="표준 8 4 3 2 2 6" xfId="0"/>
    <cellStyle name="표준 8 4 3 2 3" xfId="0"/>
    <cellStyle name="표준 8 4 3 2 3 2" xfId="0"/>
    <cellStyle name="표준 8 4 3 2 3 2 2" xfId="0"/>
    <cellStyle name="표준 8 4 3 2 3 2 3" xfId="0"/>
    <cellStyle name="표준 8 4 3 2 3 3" xfId="0"/>
    <cellStyle name="표준 8 4 3 2 3 3 2" xfId="0"/>
    <cellStyle name="표준 8 4 3 2 3 4" xfId="0"/>
    <cellStyle name="표준 8 4 3 2 3 5" xfId="0"/>
    <cellStyle name="표준 8 4 3 2 4" xfId="0"/>
    <cellStyle name="표준 8 4 3 2 4 2" xfId="0"/>
    <cellStyle name="표준 8 4 3 2 4 3" xfId="0"/>
    <cellStyle name="표준 8 4 3 2 5" xfId="0"/>
    <cellStyle name="표준 8 4 3 2 5 2" xfId="0"/>
    <cellStyle name="표준 8 4 3 2 6" xfId="0"/>
    <cellStyle name="표준 8 4 3 2 7" xfId="0"/>
    <cellStyle name="표준 8 4 3 3" xfId="0"/>
    <cellStyle name="표준 8 4 3 3 2" xfId="0"/>
    <cellStyle name="표준 8 4 3 3 2 2" xfId="0"/>
    <cellStyle name="표준 8 4 3 3 2 2 2" xfId="0"/>
    <cellStyle name="표준 8 4 3 3 2 2 3" xfId="0"/>
    <cellStyle name="표준 8 4 3 3 2 3" xfId="0"/>
    <cellStyle name="표준 8 4 3 3 2 3 2" xfId="0"/>
    <cellStyle name="표준 8 4 3 3 2 4" xfId="0"/>
    <cellStyle name="표준 8 4 3 3 2 5" xfId="0"/>
    <cellStyle name="표준 8 4 3 3 3" xfId="0"/>
    <cellStyle name="표준 8 4 3 3 3 2" xfId="0"/>
    <cellStyle name="표준 8 4 3 3 3 3" xfId="0"/>
    <cellStyle name="표준 8 4 3 3 4" xfId="0"/>
    <cellStyle name="표준 8 4 3 3 4 2" xfId="0"/>
    <cellStyle name="표준 8 4 3 3 5" xfId="0"/>
    <cellStyle name="표준 8 4 3 3 6" xfId="0"/>
    <cellStyle name="표준 8 4 3 4" xfId="0"/>
    <cellStyle name="표준 8 4 3 4 2" xfId="0"/>
    <cellStyle name="표준 8 4 3 4 2 2" xfId="0"/>
    <cellStyle name="표준 8 4 3 4 2 3" xfId="0"/>
    <cellStyle name="표준 8 4 3 4 3" xfId="0"/>
    <cellStyle name="표준 8 4 3 4 3 2" xfId="0"/>
    <cellStyle name="표준 8 4 3 4 4" xfId="0"/>
    <cellStyle name="표준 8 4 3 4 5" xfId="0"/>
    <cellStyle name="표준 8 4 3 5" xfId="0"/>
    <cellStyle name="표준 8 4 3 5 2" xfId="0"/>
    <cellStyle name="표준 8 4 3 5 3" xfId="0"/>
    <cellStyle name="표준 8 4 3 5 4" xfId="0"/>
    <cellStyle name="표준 8 4 3 6" xfId="0"/>
    <cellStyle name="표준 8 4 3 6 2" xfId="0"/>
    <cellStyle name="표준 8 4 3 6 3" xfId="0"/>
    <cellStyle name="표준 8 4 3 7" xfId="0"/>
    <cellStyle name="표준 8 4 3 8" xfId="0"/>
    <cellStyle name="표준 8 4 3 9" xfId="0"/>
    <cellStyle name="표준 8 4 4" xfId="0"/>
    <cellStyle name="표준 8 4 4 2" xfId="0"/>
    <cellStyle name="표준 8 4 4 2 2" xfId="0"/>
    <cellStyle name="표준 8 4 4 2 2 2" xfId="0"/>
    <cellStyle name="표준 8 4 4 2 2 2 2" xfId="0"/>
    <cellStyle name="표준 8 4 4 2 2 2 3" xfId="0"/>
    <cellStyle name="표준 8 4 4 2 2 3" xfId="0"/>
    <cellStyle name="표준 8 4 4 2 2 3 2" xfId="0"/>
    <cellStyle name="표준 8 4 4 2 2 4" xfId="0"/>
    <cellStyle name="표준 8 4 4 2 2 5" xfId="0"/>
    <cellStyle name="표준 8 4 4 2 3" xfId="0"/>
    <cellStyle name="표준 8 4 4 2 3 2" xfId="0"/>
    <cellStyle name="표준 8 4 4 2 3 3" xfId="0"/>
    <cellStyle name="표준 8 4 4 2 4" xfId="0"/>
    <cellStyle name="표준 8 4 4 2 4 2" xfId="0"/>
    <cellStyle name="표준 8 4 4 2 5" xfId="0"/>
    <cellStyle name="표준 8 4 4 2 6" xfId="0"/>
    <cellStyle name="표준 8 4 4 3" xfId="0"/>
    <cellStyle name="표준 8 4 4 3 2" xfId="0"/>
    <cellStyle name="표준 8 4 4 3 2 2" xfId="0"/>
    <cellStyle name="표준 8 4 4 3 2 3" xfId="0"/>
    <cellStyle name="표준 8 4 4 3 3" xfId="0"/>
    <cellStyle name="표준 8 4 4 3 3 2" xfId="0"/>
    <cellStyle name="표준 8 4 4 3 4" xfId="0"/>
    <cellStyle name="표준 8 4 4 3 5" xfId="0"/>
    <cellStyle name="표준 8 4 4 4" xfId="0"/>
    <cellStyle name="표준 8 4 4 4 2" xfId="0"/>
    <cellStyle name="표준 8 4 4 4 3" xfId="0"/>
    <cellStyle name="표준 8 4 4 4 4" xfId="0"/>
    <cellStyle name="표준 8 4 4 5" xfId="0"/>
    <cellStyle name="표준 8 4 4 5 2" xfId="0"/>
    <cellStyle name="표준 8 4 4 5 3" xfId="0"/>
    <cellStyle name="표준 8 4 4 6" xfId="0"/>
    <cellStyle name="표준 8 4 4 7" xfId="0"/>
    <cellStyle name="표준 8 4 4 8" xfId="0"/>
    <cellStyle name="표준 8 4 5" xfId="0"/>
    <cellStyle name="표준 8 4 5 2" xfId="0"/>
    <cellStyle name="표준 8 4 5 2 2" xfId="0"/>
    <cellStyle name="표준 8 4 5 2 2 2" xfId="0"/>
    <cellStyle name="표준 8 4 5 2 2 2 2" xfId="0"/>
    <cellStyle name="표준 8 4 5 2 2 2 3" xfId="0"/>
    <cellStyle name="표준 8 4 5 2 2 3" xfId="0"/>
    <cellStyle name="표준 8 4 5 2 2 3 2" xfId="0"/>
    <cellStyle name="표준 8 4 5 2 2 4" xfId="0"/>
    <cellStyle name="표준 8 4 5 2 2 5" xfId="0"/>
    <cellStyle name="표준 8 4 5 2 3" xfId="0"/>
    <cellStyle name="표준 8 4 5 2 3 2" xfId="0"/>
    <cellStyle name="표준 8 4 5 2 3 3" xfId="0"/>
    <cellStyle name="표준 8 4 5 2 4" xfId="0"/>
    <cellStyle name="표준 8 4 5 2 4 2" xfId="0"/>
    <cellStyle name="표준 8 4 5 2 5" xfId="0"/>
    <cellStyle name="표준 8 4 5 2 6" xfId="0"/>
    <cellStyle name="표준 8 4 5 3" xfId="0"/>
    <cellStyle name="표준 8 4 5 3 2" xfId="0"/>
    <cellStyle name="표준 8 4 5 3 2 2" xfId="0"/>
    <cellStyle name="표준 8 4 5 3 2 3" xfId="0"/>
    <cellStyle name="표준 8 4 5 3 3" xfId="0"/>
    <cellStyle name="표준 8 4 5 3 3 2" xfId="0"/>
    <cellStyle name="표준 8 4 5 3 4" xfId="0"/>
    <cellStyle name="표준 8 4 5 3 5" xfId="0"/>
    <cellStyle name="표준 8 4 5 4" xfId="0"/>
    <cellStyle name="표준 8 4 5 4 2" xfId="0"/>
    <cellStyle name="표준 8 4 5 4 3" xfId="0"/>
    <cellStyle name="표준 8 4 5 5" xfId="0"/>
    <cellStyle name="표준 8 4 5 5 2" xfId="0"/>
    <cellStyle name="표준 8 4 5 6" xfId="0"/>
    <cellStyle name="표준 8 4 5 7" xfId="0"/>
    <cellStyle name="표준 8 4 6" xfId="0"/>
    <cellStyle name="표준 8 4 6 2" xfId="0"/>
    <cellStyle name="표준 8 4 6 2 2" xfId="0"/>
    <cellStyle name="표준 8 4 6 2 2 2" xfId="0"/>
    <cellStyle name="표준 8 4 6 2 2 3" xfId="0"/>
    <cellStyle name="표준 8 4 6 2 3" xfId="0"/>
    <cellStyle name="표준 8 4 6 2 3 2" xfId="0"/>
    <cellStyle name="표준 8 4 6 2 4" xfId="0"/>
    <cellStyle name="표준 8 4 6 2 5" xfId="0"/>
    <cellStyle name="표준 8 4 6 3" xfId="0"/>
    <cellStyle name="표준 8 4 6 3 2" xfId="0"/>
    <cellStyle name="표준 8 4 6 3 3" xfId="0"/>
    <cellStyle name="표준 8 4 6 4" xfId="0"/>
    <cellStyle name="표준 8 4 6 4 2" xfId="0"/>
    <cellStyle name="표준 8 4 6 5" xfId="0"/>
    <cellStyle name="표준 8 4 6 6" xfId="0"/>
    <cellStyle name="표준 8 4 7" xfId="0"/>
    <cellStyle name="표준 8 4 7 2" xfId="0"/>
    <cellStyle name="표준 8 4 7 2 2" xfId="0"/>
    <cellStyle name="표준 8 4 7 2 3" xfId="0"/>
    <cellStyle name="표준 8 4 7 3" xfId="0"/>
    <cellStyle name="표준 8 4 7 3 2" xfId="0"/>
    <cellStyle name="표준 8 4 7 4" xfId="0"/>
    <cellStyle name="표준 8 4 7 5" xfId="0"/>
    <cellStyle name="표준 8 4 8" xfId="0"/>
    <cellStyle name="표준 8 4 8 2" xfId="0"/>
    <cellStyle name="표준 8 4 8 3" xfId="0"/>
    <cellStyle name="표준 8 4 8 4" xfId="0"/>
    <cellStyle name="표준 8 4 9" xfId="0"/>
    <cellStyle name="표준 8 4 9 2" xfId="0"/>
    <cellStyle name="표준 8 4 9 3" xfId="0"/>
    <cellStyle name="표준 8 5" xfId="0"/>
    <cellStyle name="표준 8 5 10" xfId="0"/>
    <cellStyle name="표준 8 5 11" xfId="0"/>
    <cellStyle name="표준 8 5 2" xfId="0"/>
    <cellStyle name="표준 8 5 2 10" xfId="0"/>
    <cellStyle name="표준 8 5 2 2" xfId="0"/>
    <cellStyle name="표준 8 5 2 2 2" xfId="0"/>
    <cellStyle name="표준 8 5 2 2 2 2" xfId="0"/>
    <cellStyle name="표준 8 5 2 2 2 2 2" xfId="0"/>
    <cellStyle name="표준 8 5 2 2 2 2 2 2" xfId="0"/>
    <cellStyle name="표준 8 5 2 2 2 2 2 3" xfId="0"/>
    <cellStyle name="표준 8 5 2 2 2 2 3" xfId="0"/>
    <cellStyle name="표준 8 5 2 2 2 2 3 2" xfId="0"/>
    <cellStyle name="표준 8 5 2 2 2 2 4" xfId="0"/>
    <cellStyle name="표준 8 5 2 2 2 2 5" xfId="0"/>
    <cellStyle name="표준 8 5 2 2 2 3" xfId="0"/>
    <cellStyle name="표준 8 5 2 2 2 3 2" xfId="0"/>
    <cellStyle name="표준 8 5 2 2 2 3 3" xfId="0"/>
    <cellStyle name="표준 8 5 2 2 2 4" xfId="0"/>
    <cellStyle name="표준 8 5 2 2 2 4 2" xfId="0"/>
    <cellStyle name="표준 8 5 2 2 2 5" xfId="0"/>
    <cellStyle name="표준 8 5 2 2 2 6" xfId="0"/>
    <cellStyle name="표준 8 5 2 2 3" xfId="0"/>
    <cellStyle name="표준 8 5 2 2 3 2" xfId="0"/>
    <cellStyle name="표준 8 5 2 2 3 2 2" xfId="0"/>
    <cellStyle name="표준 8 5 2 2 3 2 3" xfId="0"/>
    <cellStyle name="표준 8 5 2 2 3 3" xfId="0"/>
    <cellStyle name="표준 8 5 2 2 3 3 2" xfId="0"/>
    <cellStyle name="표준 8 5 2 2 3 4" xfId="0"/>
    <cellStyle name="표준 8 5 2 2 3 5" xfId="0"/>
    <cellStyle name="표준 8 5 2 2 4" xfId="0"/>
    <cellStyle name="표준 8 5 2 2 4 2" xfId="0"/>
    <cellStyle name="표준 8 5 2 2 4 3" xfId="0"/>
    <cellStyle name="표준 8 5 2 2 5" xfId="0"/>
    <cellStyle name="표준 8 5 2 2 5 2" xfId="0"/>
    <cellStyle name="표준 8 5 2 2 6" xfId="0"/>
    <cellStyle name="표준 8 5 2 2 7" xfId="0"/>
    <cellStyle name="표준 8 5 2 2 8" xfId="0"/>
    <cellStyle name="표준 8 5 2 3" xfId="0"/>
    <cellStyle name="표준 8 5 2 3 2" xfId="0"/>
    <cellStyle name="표준 8 5 2 3 2 2" xfId="0"/>
    <cellStyle name="표준 8 5 2 3 2 2 2" xfId="0"/>
    <cellStyle name="표준 8 5 2 3 2 2 3" xfId="0"/>
    <cellStyle name="표준 8 5 2 3 2 3" xfId="0"/>
    <cellStyle name="표준 8 5 2 3 2 3 2" xfId="0"/>
    <cellStyle name="표준 8 5 2 3 2 4" xfId="0"/>
    <cellStyle name="표준 8 5 2 3 2 5" xfId="0"/>
    <cellStyle name="표준 8 5 2 3 3" xfId="0"/>
    <cellStyle name="표준 8 5 2 3 3 2" xfId="0"/>
    <cellStyle name="표준 8 5 2 3 3 3" xfId="0"/>
    <cellStyle name="표준 8 5 2 3 4" xfId="0"/>
    <cellStyle name="표준 8 5 2 3 4 2" xfId="0"/>
    <cellStyle name="표준 8 5 2 3 5" xfId="0"/>
    <cellStyle name="표준 8 5 2 3 6" xfId="0"/>
    <cellStyle name="표준 8 5 2 4" xfId="0"/>
    <cellStyle name="표준 8 5 2 4 2" xfId="0"/>
    <cellStyle name="표준 8 5 2 4 2 2" xfId="0"/>
    <cellStyle name="표준 8 5 2 4 2 3" xfId="0"/>
    <cellStyle name="표준 8 5 2 4 3" xfId="0"/>
    <cellStyle name="표준 8 5 2 4 3 2" xfId="0"/>
    <cellStyle name="표준 8 5 2 4 4" xfId="0"/>
    <cellStyle name="표준 8 5 2 4 5" xfId="0"/>
    <cellStyle name="표준 8 5 2 5" xfId="0"/>
    <cellStyle name="표준 8 5 2 5 2" xfId="0"/>
    <cellStyle name="표준 8 5 2 5 3" xfId="0"/>
    <cellStyle name="표준 8 5 2 5 4" xfId="0"/>
    <cellStyle name="표준 8 5 2 6" xfId="0"/>
    <cellStyle name="표준 8 5 2 6 2" xfId="0"/>
    <cellStyle name="표준 8 5 2 6 3" xfId="0"/>
    <cellStyle name="표준 8 5 2 7" xfId="0"/>
    <cellStyle name="표준 8 5 2 8" xfId="0"/>
    <cellStyle name="표준 8 5 2 9" xfId="0"/>
    <cellStyle name="표준 8 5 3" xfId="0"/>
    <cellStyle name="표준 8 5 3 2" xfId="0"/>
    <cellStyle name="표준 8 5 3 2 2" xfId="0"/>
    <cellStyle name="표준 8 5 3 2 2 2" xfId="0"/>
    <cellStyle name="표준 8 5 3 2 2 2 2" xfId="0"/>
    <cellStyle name="표준 8 5 3 2 2 2 3" xfId="0"/>
    <cellStyle name="표준 8 5 3 2 2 3" xfId="0"/>
    <cellStyle name="표준 8 5 3 2 2 3 2" xfId="0"/>
    <cellStyle name="표준 8 5 3 2 2 4" xfId="0"/>
    <cellStyle name="표준 8 5 3 2 2 5" xfId="0"/>
    <cellStyle name="표준 8 5 3 2 3" xfId="0"/>
    <cellStyle name="표준 8 5 3 2 3 2" xfId="0"/>
    <cellStyle name="표준 8 5 3 2 3 3" xfId="0"/>
    <cellStyle name="표준 8 5 3 2 4" xfId="0"/>
    <cellStyle name="표준 8 5 3 2 4 2" xfId="0"/>
    <cellStyle name="표준 8 5 3 2 5" xfId="0"/>
    <cellStyle name="표준 8 5 3 2 6" xfId="0"/>
    <cellStyle name="표준 8 5 3 3" xfId="0"/>
    <cellStyle name="표준 8 5 3 3 2" xfId="0"/>
    <cellStyle name="표준 8 5 3 3 2 2" xfId="0"/>
    <cellStyle name="표준 8 5 3 3 2 3" xfId="0"/>
    <cellStyle name="표준 8 5 3 3 3" xfId="0"/>
    <cellStyle name="표준 8 5 3 3 3 2" xfId="0"/>
    <cellStyle name="표준 8 5 3 3 4" xfId="0"/>
    <cellStyle name="표준 8 5 3 3 5" xfId="0"/>
    <cellStyle name="표준 8 5 3 4" xfId="0"/>
    <cellStyle name="표준 8 5 3 4 2" xfId="0"/>
    <cellStyle name="표준 8 5 3 4 3" xfId="0"/>
    <cellStyle name="표준 8 5 3 5" xfId="0"/>
    <cellStyle name="표준 8 5 3 5 2" xfId="0"/>
    <cellStyle name="표준 8 5 3 6" xfId="0"/>
    <cellStyle name="표준 8 5 3 7" xfId="0"/>
    <cellStyle name="표준 8 5 4" xfId="0"/>
    <cellStyle name="표준 8 5 4 2" xfId="0"/>
    <cellStyle name="표준 8 5 4 2 2" xfId="0"/>
    <cellStyle name="표준 8 5 4 2 2 2" xfId="0"/>
    <cellStyle name="표준 8 5 4 2 2 3" xfId="0"/>
    <cellStyle name="표준 8 5 4 2 3" xfId="0"/>
    <cellStyle name="표준 8 5 4 2 3 2" xfId="0"/>
    <cellStyle name="표준 8 5 4 2 4" xfId="0"/>
    <cellStyle name="표준 8 5 4 2 5" xfId="0"/>
    <cellStyle name="표준 8 5 4 3" xfId="0"/>
    <cellStyle name="표준 8 5 4 3 2" xfId="0"/>
    <cellStyle name="표준 8 5 4 3 3" xfId="0"/>
    <cellStyle name="표준 8 5 4 4" xfId="0"/>
    <cellStyle name="표준 8 5 4 4 2" xfId="0"/>
    <cellStyle name="표준 8 5 4 5" xfId="0"/>
    <cellStyle name="표준 8 5 4 6" xfId="0"/>
    <cellStyle name="표준 8 5 5" xfId="0"/>
    <cellStyle name="표준 8 5 5 2" xfId="0"/>
    <cellStyle name="표준 8 5 5 2 2" xfId="0"/>
    <cellStyle name="표준 8 5 5 2 3" xfId="0"/>
    <cellStyle name="표준 8 5 5 3" xfId="0"/>
    <cellStyle name="표준 8 5 5 3 2" xfId="0"/>
    <cellStyle name="표준 8 5 5 4" xfId="0"/>
    <cellStyle name="표준 8 5 5 5" xfId="0"/>
    <cellStyle name="표준 8 5 6" xfId="0"/>
    <cellStyle name="표준 8 5 6 2" xfId="0"/>
    <cellStyle name="표준 8 5 6 3" xfId="0"/>
    <cellStyle name="표준 8 5 6 4" xfId="0"/>
    <cellStyle name="표준 8 5 7" xfId="0"/>
    <cellStyle name="표준 8 5 7 2" xfId="0"/>
    <cellStyle name="표준 8 5 7 3" xfId="0"/>
    <cellStyle name="표준 8 5 8" xfId="0"/>
    <cellStyle name="표준 8 5 9" xfId="0"/>
    <cellStyle name="표준 8 6" xfId="0"/>
    <cellStyle name="표준 8 6 10" xfId="0"/>
    <cellStyle name="표준 8 6 2" xfId="0"/>
    <cellStyle name="표준 8 6 2 2" xfId="0"/>
    <cellStyle name="표준 8 6 2 2 2" xfId="0"/>
    <cellStyle name="표준 8 6 2 2 2 2" xfId="0"/>
    <cellStyle name="표준 8 6 2 2 2 2 2" xfId="0"/>
    <cellStyle name="표준 8 6 2 2 2 2 3" xfId="0"/>
    <cellStyle name="표준 8 6 2 2 2 3" xfId="0"/>
    <cellStyle name="표준 8 6 2 2 2 3 2" xfId="0"/>
    <cellStyle name="표준 8 6 2 2 2 4" xfId="0"/>
    <cellStyle name="표준 8 6 2 2 2 5" xfId="0"/>
    <cellStyle name="표준 8 6 2 2 3" xfId="0"/>
    <cellStyle name="표준 8 6 2 2 3 2" xfId="0"/>
    <cellStyle name="표준 8 6 2 2 3 3" xfId="0"/>
    <cellStyle name="표준 8 6 2 2 4" xfId="0"/>
    <cellStyle name="표준 8 6 2 2 4 2" xfId="0"/>
    <cellStyle name="표준 8 6 2 2 5" xfId="0"/>
    <cellStyle name="표준 8 6 2 2 6" xfId="0"/>
    <cellStyle name="표준 8 6 2 3" xfId="0"/>
    <cellStyle name="표준 8 6 2 3 2" xfId="0"/>
    <cellStyle name="표준 8 6 2 3 2 2" xfId="0"/>
    <cellStyle name="표준 8 6 2 3 2 3" xfId="0"/>
    <cellStyle name="표준 8 6 2 3 3" xfId="0"/>
    <cellStyle name="표준 8 6 2 3 3 2" xfId="0"/>
    <cellStyle name="표준 8 6 2 3 4" xfId="0"/>
    <cellStyle name="표준 8 6 2 3 5" xfId="0"/>
    <cellStyle name="표준 8 6 2 4" xfId="0"/>
    <cellStyle name="표준 8 6 2 4 2" xfId="0"/>
    <cellStyle name="표준 8 6 2 4 3" xfId="0"/>
    <cellStyle name="표준 8 6 2 5" xfId="0"/>
    <cellStyle name="표준 8 6 2 5 2" xfId="0"/>
    <cellStyle name="표준 8 6 2 6" xfId="0"/>
    <cellStyle name="표준 8 6 2 7" xfId="0"/>
    <cellStyle name="표준 8 6 2 8" xfId="0"/>
    <cellStyle name="표준 8 6 3" xfId="0"/>
    <cellStyle name="표준 8 6 3 2" xfId="0"/>
    <cellStyle name="표준 8 6 3 2 2" xfId="0"/>
    <cellStyle name="표준 8 6 3 2 2 2" xfId="0"/>
    <cellStyle name="표준 8 6 3 2 2 3" xfId="0"/>
    <cellStyle name="표준 8 6 3 2 3" xfId="0"/>
    <cellStyle name="표준 8 6 3 2 3 2" xfId="0"/>
    <cellStyle name="표준 8 6 3 2 4" xfId="0"/>
    <cellStyle name="표준 8 6 3 2 5" xfId="0"/>
    <cellStyle name="표준 8 6 3 3" xfId="0"/>
    <cellStyle name="표준 8 6 3 3 2" xfId="0"/>
    <cellStyle name="표준 8 6 3 3 3" xfId="0"/>
    <cellStyle name="표준 8 6 3 4" xfId="0"/>
    <cellStyle name="표준 8 6 3 4 2" xfId="0"/>
    <cellStyle name="표준 8 6 3 5" xfId="0"/>
    <cellStyle name="표준 8 6 3 6" xfId="0"/>
    <cellStyle name="표준 8 6 4" xfId="0"/>
    <cellStyle name="표준 8 6 4 2" xfId="0"/>
    <cellStyle name="표준 8 6 4 2 2" xfId="0"/>
    <cellStyle name="표준 8 6 4 2 3" xfId="0"/>
    <cellStyle name="표준 8 6 4 3" xfId="0"/>
    <cellStyle name="표준 8 6 4 3 2" xfId="0"/>
    <cellStyle name="표준 8 6 4 4" xfId="0"/>
    <cellStyle name="표준 8 6 4 5" xfId="0"/>
    <cellStyle name="표준 8 6 5" xfId="0"/>
    <cellStyle name="표준 8 6 5 2" xfId="0"/>
    <cellStyle name="표준 8 6 5 3" xfId="0"/>
    <cellStyle name="표준 8 6 5 4" xfId="0"/>
    <cellStyle name="표준 8 6 6" xfId="0"/>
    <cellStyle name="표준 8 6 6 2" xfId="0"/>
    <cellStyle name="표준 8 6 6 3" xfId="0"/>
    <cellStyle name="표준 8 6 7" xfId="0"/>
    <cellStyle name="표준 8 6 8" xfId="0"/>
    <cellStyle name="표준 8 6 9" xfId="0"/>
    <cellStyle name="표준 8 7" xfId="0"/>
    <cellStyle name="표준 8 7 10" xfId="0"/>
    <cellStyle name="표준 8 7 2" xfId="0"/>
    <cellStyle name="표준 8 7 2 2" xfId="0"/>
    <cellStyle name="표준 8 7 2 2 2" xfId="0"/>
    <cellStyle name="표준 8 7 2 2 2 2" xfId="0"/>
    <cellStyle name="표준 8 7 2 2 2 2 2" xfId="0"/>
    <cellStyle name="표준 8 7 2 2 2 2 3" xfId="0"/>
    <cellStyle name="표준 8 7 2 2 2 3" xfId="0"/>
    <cellStyle name="표준 8 7 2 2 2 3 2" xfId="0"/>
    <cellStyle name="표준 8 7 2 2 2 4" xfId="0"/>
    <cellStyle name="표준 8 7 2 2 2 5" xfId="0"/>
    <cellStyle name="표준 8 7 2 2 3" xfId="0"/>
    <cellStyle name="표준 8 7 2 2 3 2" xfId="0"/>
    <cellStyle name="표준 8 7 2 2 3 3" xfId="0"/>
    <cellStyle name="표준 8 7 2 2 4" xfId="0"/>
    <cellStyle name="표준 8 7 2 2 4 2" xfId="0"/>
    <cellStyle name="표준 8 7 2 2 5" xfId="0"/>
    <cellStyle name="표준 8 7 2 2 6" xfId="0"/>
    <cellStyle name="표준 8 7 2 3" xfId="0"/>
    <cellStyle name="표준 8 7 2 3 2" xfId="0"/>
    <cellStyle name="표준 8 7 2 3 2 2" xfId="0"/>
    <cellStyle name="표준 8 7 2 3 2 3" xfId="0"/>
    <cellStyle name="표준 8 7 2 3 3" xfId="0"/>
    <cellStyle name="표준 8 7 2 3 3 2" xfId="0"/>
    <cellStyle name="표준 8 7 2 3 4" xfId="0"/>
    <cellStyle name="표준 8 7 2 3 5" xfId="0"/>
    <cellStyle name="표준 8 7 2 4" xfId="0"/>
    <cellStyle name="표준 8 7 2 4 2" xfId="0"/>
    <cellStyle name="표준 8 7 2 4 3" xfId="0"/>
    <cellStyle name="표준 8 7 2 5" xfId="0"/>
    <cellStyle name="표준 8 7 2 5 2" xfId="0"/>
    <cellStyle name="표준 8 7 2 6" xfId="0"/>
    <cellStyle name="표준 8 7 2 7" xfId="0"/>
    <cellStyle name="표준 8 7 3" xfId="0"/>
    <cellStyle name="표준 8 7 3 2" xfId="0"/>
    <cellStyle name="표준 8 7 3 2 2" xfId="0"/>
    <cellStyle name="표준 8 7 3 2 2 2" xfId="0"/>
    <cellStyle name="표준 8 7 3 2 2 3" xfId="0"/>
    <cellStyle name="표준 8 7 3 2 3" xfId="0"/>
    <cellStyle name="표준 8 7 3 2 3 2" xfId="0"/>
    <cellStyle name="표준 8 7 3 2 4" xfId="0"/>
    <cellStyle name="표준 8 7 3 2 5" xfId="0"/>
    <cellStyle name="표준 8 7 3 3" xfId="0"/>
    <cellStyle name="표준 8 7 3 3 2" xfId="0"/>
    <cellStyle name="표준 8 7 3 3 3" xfId="0"/>
    <cellStyle name="표준 8 7 3 4" xfId="0"/>
    <cellStyle name="표준 8 7 3 4 2" xfId="0"/>
    <cellStyle name="표준 8 7 3 5" xfId="0"/>
    <cellStyle name="표준 8 7 3 6" xfId="0"/>
    <cellStyle name="표준 8 7 4" xfId="0"/>
    <cellStyle name="표준 8 7 4 2" xfId="0"/>
    <cellStyle name="표준 8 7 4 2 2" xfId="0"/>
    <cellStyle name="표준 8 7 4 2 3" xfId="0"/>
    <cellStyle name="표준 8 7 4 3" xfId="0"/>
    <cellStyle name="표준 8 7 4 3 2" xfId="0"/>
    <cellStyle name="표준 8 7 4 4" xfId="0"/>
    <cellStyle name="표준 8 7 4 5" xfId="0"/>
    <cellStyle name="표준 8 7 5" xfId="0"/>
    <cellStyle name="표준 8 7 5 2" xfId="0"/>
    <cellStyle name="표준 8 7 5 3" xfId="0"/>
    <cellStyle name="표준 8 7 5 4" xfId="0"/>
    <cellStyle name="표준 8 7 6" xfId="0"/>
    <cellStyle name="표준 8 7 6 2" xfId="0"/>
    <cellStyle name="표준 8 7 6 3" xfId="0"/>
    <cellStyle name="표준 8 7 7" xfId="0"/>
    <cellStyle name="표준 8 7 8" xfId="0"/>
    <cellStyle name="표준 8 7 9" xfId="0"/>
    <cellStyle name="표준 8 8" xfId="0"/>
    <cellStyle name="표준 8 8 2" xfId="0"/>
    <cellStyle name="표준 8 8 2 2" xfId="0"/>
    <cellStyle name="표준 8 8 2 2 2" xfId="0"/>
    <cellStyle name="표준 8 8 2 2 2 2" xfId="0"/>
    <cellStyle name="표준 8 8 2 2 2 3" xfId="0"/>
    <cellStyle name="표준 8 8 2 2 3" xfId="0"/>
    <cellStyle name="표준 8 8 2 2 3 2" xfId="0"/>
    <cellStyle name="표준 8 8 2 2 4" xfId="0"/>
    <cellStyle name="표준 8 8 2 2 5" xfId="0"/>
    <cellStyle name="표준 8 8 2 3" xfId="0"/>
    <cellStyle name="표준 8 8 2 3 2" xfId="0"/>
    <cellStyle name="표준 8 8 2 3 3" xfId="0"/>
    <cellStyle name="표준 8 8 2 4" xfId="0"/>
    <cellStyle name="표준 8 8 2 4 2" xfId="0"/>
    <cellStyle name="표준 8 8 2 5" xfId="0"/>
    <cellStyle name="표준 8 8 2 6" xfId="0"/>
    <cellStyle name="표준 8 8 3" xfId="0"/>
    <cellStyle name="표준 8 8 3 2" xfId="0"/>
    <cellStyle name="표준 8 8 3 2 2" xfId="0"/>
    <cellStyle name="표준 8 8 3 2 3" xfId="0"/>
    <cellStyle name="표준 8 8 3 3" xfId="0"/>
    <cellStyle name="표준 8 8 3 3 2" xfId="0"/>
    <cellStyle name="표준 8 8 3 4" xfId="0"/>
    <cellStyle name="표준 8 8 3 5" xfId="0"/>
    <cellStyle name="표준 8 8 4" xfId="0"/>
    <cellStyle name="표준 8 8 4 2" xfId="0"/>
    <cellStyle name="표준 8 8 4 3" xfId="0"/>
    <cellStyle name="표준 8 8 4 4" xfId="0"/>
    <cellStyle name="표준 8 8 5" xfId="0"/>
    <cellStyle name="표준 8 8 5 2" xfId="0"/>
    <cellStyle name="표준 8 8 5 3" xfId="0"/>
    <cellStyle name="표준 8 8 6" xfId="0"/>
    <cellStyle name="표준 8 8 7" xfId="0"/>
    <cellStyle name="표준 8 8 8" xfId="0"/>
    <cellStyle name="표준 8 8 9" xfId="0"/>
    <cellStyle name="표준 8 9" xfId="0"/>
    <cellStyle name="표준 8 9 2" xfId="0"/>
    <cellStyle name="표준 8 9 2 2" xfId="0"/>
    <cellStyle name="표준 8 9 2 2 2" xfId="0"/>
    <cellStyle name="표준 8 9 2 2 2 2" xfId="0"/>
    <cellStyle name="표준 8 9 2 2 2 3" xfId="0"/>
    <cellStyle name="표준 8 9 2 2 3" xfId="0"/>
    <cellStyle name="표준 8 9 2 2 3 2" xfId="0"/>
    <cellStyle name="표준 8 9 2 2 4" xfId="0"/>
    <cellStyle name="표준 8 9 2 2 5" xfId="0"/>
    <cellStyle name="표준 8 9 2 3" xfId="0"/>
    <cellStyle name="표준 8 9 2 3 2" xfId="0"/>
    <cellStyle name="표준 8 9 2 3 3" xfId="0"/>
    <cellStyle name="표준 8 9 2 4" xfId="0"/>
    <cellStyle name="표준 8 9 2 4 2" xfId="0"/>
    <cellStyle name="표준 8 9 2 5" xfId="0"/>
    <cellStyle name="표준 8 9 2 6" xfId="0"/>
    <cellStyle name="표준 8 9 3" xfId="0"/>
    <cellStyle name="표준 8 9 3 2" xfId="0"/>
    <cellStyle name="표준 8 9 3 2 2" xfId="0"/>
    <cellStyle name="표준 8 9 3 2 3" xfId="0"/>
    <cellStyle name="표준 8 9 3 3" xfId="0"/>
    <cellStyle name="표준 8 9 3 3 2" xfId="0"/>
    <cellStyle name="표준 8 9 3 4" xfId="0"/>
    <cellStyle name="표준 8 9 3 5" xfId="0"/>
    <cellStyle name="표준 8 9 4" xfId="0"/>
    <cellStyle name="표준 8 9 4 2" xfId="0"/>
    <cellStyle name="표준 8 9 4 3" xfId="0"/>
    <cellStyle name="표준 8 9 5" xfId="0"/>
    <cellStyle name="표준 8 9 5 2" xfId="0"/>
    <cellStyle name="표준 8 9 6" xfId="0"/>
    <cellStyle name="표준 8 9 7" xfId="0"/>
    <cellStyle name="표준 8 9 8" xfId="0"/>
    <cellStyle name="표준 80" xfId="0"/>
    <cellStyle name="표준 80 2" xfId="0"/>
    <cellStyle name="표준 80 2 2" xfId="0"/>
    <cellStyle name="표준 80 2 3" xfId="0"/>
    <cellStyle name="표준 80 3" xfId="0"/>
    <cellStyle name="표준 80 3 2" xfId="0"/>
    <cellStyle name="표준 80 3 3" xfId="0"/>
    <cellStyle name="표준 80 4" xfId="0"/>
    <cellStyle name="표준 80 5" xfId="0"/>
    <cellStyle name="표준 80 6" xfId="0"/>
    <cellStyle name="표준 81" xfId="0"/>
    <cellStyle name="표준 81 2" xfId="0"/>
    <cellStyle name="표준 81 2 10" xfId="0"/>
    <cellStyle name="표준 81 2 11" xfId="0"/>
    <cellStyle name="표준 81 2 12" xfId="0"/>
    <cellStyle name="표준 81 2 2" xfId="0"/>
    <cellStyle name="표준 81 2 2 2" xfId="0"/>
    <cellStyle name="표준 81 2 2 3" xfId="0"/>
    <cellStyle name="표준 81 2 2 4" xfId="0"/>
    <cellStyle name="표준 81 2 2 5" xfId="0"/>
    <cellStyle name="표준 81 2 2 6" xfId="0"/>
    <cellStyle name="표준 81 2 2 7" xfId="0"/>
    <cellStyle name="표준 81 2 2 8" xfId="0"/>
    <cellStyle name="표준 81 2 3" xfId="0"/>
    <cellStyle name="표준 81 2 3 2" xfId="0"/>
    <cellStyle name="표준 81 2 3 3" xfId="0"/>
    <cellStyle name="표준 81 2 3 4" xfId="0"/>
    <cellStyle name="표준 81 2 3 5" xfId="0"/>
    <cellStyle name="표준 81 2 3 6" xfId="0"/>
    <cellStyle name="표준 81 2 4" xfId="0"/>
    <cellStyle name="표준 81 2 4 2" xfId="0"/>
    <cellStyle name="표준 81 2 4 3" xfId="0"/>
    <cellStyle name="표준 81 2 4 4" xfId="0"/>
    <cellStyle name="표준 81 2 4 5" xfId="0"/>
    <cellStyle name="표준 81 2 4 6" xfId="0"/>
    <cellStyle name="표준 81 2 5" xfId="0"/>
    <cellStyle name="표준 81 2 5 2" xfId="0"/>
    <cellStyle name="표준 81 2 5 3" xfId="0"/>
    <cellStyle name="표준 81 2 5 4" xfId="0"/>
    <cellStyle name="표준 81 2 5 5" xfId="0"/>
    <cellStyle name="표준 81 2 5 6" xfId="0"/>
    <cellStyle name="표준 81 2 6" xfId="0"/>
    <cellStyle name="표준 81 2 7" xfId="0"/>
    <cellStyle name="표준 81 2 8" xfId="0"/>
    <cellStyle name="표준 81 2 9" xfId="0"/>
    <cellStyle name="표준 81 2_Sheet2" xfId="0"/>
    <cellStyle name="표준 81 3" xfId="0"/>
    <cellStyle name="표준 81 3 10" xfId="0"/>
    <cellStyle name="표준 81 3 11" xfId="0"/>
    <cellStyle name="표준 81 3 12" xfId="0"/>
    <cellStyle name="표준 81 3 2" xfId="0"/>
    <cellStyle name="표준 81 3 2 2" xfId="0"/>
    <cellStyle name="표준 81 3 2 3" xfId="0"/>
    <cellStyle name="표준 81 3 2 4" xfId="0"/>
    <cellStyle name="표준 81 3 2 5" xfId="0"/>
    <cellStyle name="표준 81 3 2 6" xfId="0"/>
    <cellStyle name="표준 81 3 2 7" xfId="0"/>
    <cellStyle name="표준 81 3 3" xfId="0"/>
    <cellStyle name="표준 81 3 3 2" xfId="0"/>
    <cellStyle name="표준 81 3 3 3" xfId="0"/>
    <cellStyle name="표준 81 3 3 4" xfId="0"/>
    <cellStyle name="표준 81 3 3 5" xfId="0"/>
    <cellStyle name="표준 81 3 3 6" xfId="0"/>
    <cellStyle name="표준 81 3 4" xfId="0"/>
    <cellStyle name="표준 81 3 4 2" xfId="0"/>
    <cellStyle name="표준 81 3 4 3" xfId="0"/>
    <cellStyle name="표준 81 3 4 4" xfId="0"/>
    <cellStyle name="표준 81 3 4 5" xfId="0"/>
    <cellStyle name="표준 81 3 4 6" xfId="0"/>
    <cellStyle name="표준 81 3 5" xfId="0"/>
    <cellStyle name="표준 81 3 5 2" xfId="0"/>
    <cellStyle name="표준 81 3 5 3" xfId="0"/>
    <cellStyle name="표준 81 3 5 4" xfId="0"/>
    <cellStyle name="표준 81 3 5 5" xfId="0"/>
    <cellStyle name="표준 81 3 5 6" xfId="0"/>
    <cellStyle name="표준 81 3 6" xfId="0"/>
    <cellStyle name="표준 81 3 7" xfId="0"/>
    <cellStyle name="표준 81 3 8" xfId="0"/>
    <cellStyle name="표준 81 3 9" xfId="0"/>
    <cellStyle name="표준 81 3_Sheet2" xfId="0"/>
    <cellStyle name="표준 81 4" xfId="0"/>
    <cellStyle name="표준 81 4 10" xfId="0"/>
    <cellStyle name="표준 81 4 11" xfId="0"/>
    <cellStyle name="표준 81 4 2" xfId="0"/>
    <cellStyle name="표준 81 4 2 2" xfId="0"/>
    <cellStyle name="표준 81 4 2 3" xfId="0"/>
    <cellStyle name="표준 81 4 2 4" xfId="0"/>
    <cellStyle name="표준 81 4 2 5" xfId="0"/>
    <cellStyle name="표준 81 4 2 6" xfId="0"/>
    <cellStyle name="표준 81 4 3" xfId="0"/>
    <cellStyle name="표준 81 4 3 2" xfId="0"/>
    <cellStyle name="표준 81 4 3 3" xfId="0"/>
    <cellStyle name="표준 81 4 3 4" xfId="0"/>
    <cellStyle name="표준 81 4 3 5" xfId="0"/>
    <cellStyle name="표준 81 4 3 6" xfId="0"/>
    <cellStyle name="표준 81 4 4" xfId="0"/>
    <cellStyle name="표준 81 4 4 2" xfId="0"/>
    <cellStyle name="표준 81 4 4 3" xfId="0"/>
    <cellStyle name="표준 81 4 4 4" xfId="0"/>
    <cellStyle name="표준 81 4 4 5" xfId="0"/>
    <cellStyle name="표준 81 4 4 6" xfId="0"/>
    <cellStyle name="표준 81 4 5" xfId="0"/>
    <cellStyle name="표준 81 4 5 2" xfId="0"/>
    <cellStyle name="표준 81 4 5 3" xfId="0"/>
    <cellStyle name="표준 81 4 5 4" xfId="0"/>
    <cellStyle name="표준 81 4 5 5" xfId="0"/>
    <cellStyle name="표준 81 4 5 6" xfId="0"/>
    <cellStyle name="표준 81 4 6" xfId="0"/>
    <cellStyle name="표준 81 4 7" xfId="0"/>
    <cellStyle name="표준 81 4 8" xfId="0"/>
    <cellStyle name="표준 81 4 9" xfId="0"/>
    <cellStyle name="표준 81 4_Sheet2" xfId="0"/>
    <cellStyle name="표준 81 5" xfId="0"/>
    <cellStyle name="표준 81 5 10" xfId="0"/>
    <cellStyle name="표준 81 5 11" xfId="0"/>
    <cellStyle name="표준 81 5 2" xfId="0"/>
    <cellStyle name="표준 81 5 2 2" xfId="0"/>
    <cellStyle name="표준 81 5 2 3" xfId="0"/>
    <cellStyle name="표준 81 5 2 4" xfId="0"/>
    <cellStyle name="표준 81 5 2 5" xfId="0"/>
    <cellStyle name="표준 81 5 2 6" xfId="0"/>
    <cellStyle name="표준 81 5 3" xfId="0"/>
    <cellStyle name="표준 81 5 3 2" xfId="0"/>
    <cellStyle name="표준 81 5 3 3" xfId="0"/>
    <cellStyle name="표준 81 5 3 4" xfId="0"/>
    <cellStyle name="표준 81 5 3 5" xfId="0"/>
    <cellStyle name="표준 81 5 3 6" xfId="0"/>
    <cellStyle name="표준 81 5 4" xfId="0"/>
    <cellStyle name="표준 81 5 4 2" xfId="0"/>
    <cellStyle name="표준 81 5 4 3" xfId="0"/>
    <cellStyle name="표준 81 5 4 4" xfId="0"/>
    <cellStyle name="표준 81 5 4 5" xfId="0"/>
    <cellStyle name="표준 81 5 4 6" xfId="0"/>
    <cellStyle name="표준 81 5 5" xfId="0"/>
    <cellStyle name="표준 81 5 5 2" xfId="0"/>
    <cellStyle name="표준 81 5 5 3" xfId="0"/>
    <cellStyle name="표준 81 5 5 4" xfId="0"/>
    <cellStyle name="표준 81 5 5 5" xfId="0"/>
    <cellStyle name="표준 81 5 5 6" xfId="0"/>
    <cellStyle name="표준 81 5 6" xfId="0"/>
    <cellStyle name="표준 81 5 7" xfId="0"/>
    <cellStyle name="표준 81 5 8" xfId="0"/>
    <cellStyle name="표준 81 5 9" xfId="0"/>
    <cellStyle name="표준 81 5_Sheet2" xfId="0"/>
    <cellStyle name="표준 81 6" xfId="0"/>
    <cellStyle name="표준 82" xfId="0"/>
    <cellStyle name="표준 82 2" xfId="0"/>
    <cellStyle name="표준 82 2 10" xfId="0"/>
    <cellStyle name="표준 82 2 11" xfId="0"/>
    <cellStyle name="표준 82 2 12" xfId="0"/>
    <cellStyle name="표준 82 2 2" xfId="0"/>
    <cellStyle name="표준 82 2 2 2" xfId="0"/>
    <cellStyle name="표준 82 2 2 3" xfId="0"/>
    <cellStyle name="표준 82 2 2 4" xfId="0"/>
    <cellStyle name="표준 82 2 2 5" xfId="0"/>
    <cellStyle name="표준 82 2 2 6" xfId="0"/>
    <cellStyle name="표준 82 2 2 7" xfId="0"/>
    <cellStyle name="표준 82 2 3" xfId="0"/>
    <cellStyle name="표준 82 2 3 2" xfId="0"/>
    <cellStyle name="표준 82 2 3 3" xfId="0"/>
    <cellStyle name="표준 82 2 3 4" xfId="0"/>
    <cellStyle name="표준 82 2 3 5" xfId="0"/>
    <cellStyle name="표준 82 2 3 6" xfId="0"/>
    <cellStyle name="표준 82 2 4" xfId="0"/>
    <cellStyle name="표준 82 2 4 2" xfId="0"/>
    <cellStyle name="표준 82 2 4 3" xfId="0"/>
    <cellStyle name="표준 82 2 4 4" xfId="0"/>
    <cellStyle name="표준 82 2 4 5" xfId="0"/>
    <cellStyle name="표준 82 2 4 6" xfId="0"/>
    <cellStyle name="표준 82 2 5" xfId="0"/>
    <cellStyle name="표준 82 2 5 2" xfId="0"/>
    <cellStyle name="표준 82 2 5 3" xfId="0"/>
    <cellStyle name="표준 82 2 5 4" xfId="0"/>
    <cellStyle name="표준 82 2 5 5" xfId="0"/>
    <cellStyle name="표준 82 2 5 6" xfId="0"/>
    <cellStyle name="표준 82 2 6" xfId="0"/>
    <cellStyle name="표준 82 2 7" xfId="0"/>
    <cellStyle name="표준 82 2 8" xfId="0"/>
    <cellStyle name="표준 82 2 9" xfId="0"/>
    <cellStyle name="표준 82 2_Sheet2" xfId="0"/>
    <cellStyle name="표준 82 3" xfId="0"/>
    <cellStyle name="표준 82 3 10" xfId="0"/>
    <cellStyle name="표준 82 3 11" xfId="0"/>
    <cellStyle name="표준 82 3 12" xfId="0"/>
    <cellStyle name="표준 82 3 2" xfId="0"/>
    <cellStyle name="표준 82 3 2 2" xfId="0"/>
    <cellStyle name="표준 82 3 2 3" xfId="0"/>
    <cellStyle name="표준 82 3 2 4" xfId="0"/>
    <cellStyle name="표준 82 3 2 5" xfId="0"/>
    <cellStyle name="표준 82 3 2 6" xfId="0"/>
    <cellStyle name="표준 82 3 2 7" xfId="0"/>
    <cellStyle name="표준 82 3 3" xfId="0"/>
    <cellStyle name="표준 82 3 3 2" xfId="0"/>
    <cellStyle name="표준 82 3 3 3" xfId="0"/>
    <cellStyle name="표준 82 3 3 4" xfId="0"/>
    <cellStyle name="표준 82 3 3 5" xfId="0"/>
    <cellStyle name="표준 82 3 3 6" xfId="0"/>
    <cellStyle name="표준 82 3 4" xfId="0"/>
    <cellStyle name="표준 82 3 4 2" xfId="0"/>
    <cellStyle name="표준 82 3 4 3" xfId="0"/>
    <cellStyle name="표준 82 3 4 4" xfId="0"/>
    <cellStyle name="표준 82 3 4 5" xfId="0"/>
    <cellStyle name="표준 82 3 4 6" xfId="0"/>
    <cellStyle name="표준 82 3 5" xfId="0"/>
    <cellStyle name="표준 82 3 5 2" xfId="0"/>
    <cellStyle name="표준 82 3 5 3" xfId="0"/>
    <cellStyle name="표준 82 3 5 4" xfId="0"/>
    <cellStyle name="표준 82 3 5 5" xfId="0"/>
    <cellStyle name="표준 82 3 5 6" xfId="0"/>
    <cellStyle name="표준 82 3 6" xfId="0"/>
    <cellStyle name="표준 82 3 7" xfId="0"/>
    <cellStyle name="표준 82 3 8" xfId="0"/>
    <cellStyle name="표준 82 3 9" xfId="0"/>
    <cellStyle name="표준 82 3_Sheet2" xfId="0"/>
    <cellStyle name="표준 82 4" xfId="0"/>
    <cellStyle name="표준 82 4 10" xfId="0"/>
    <cellStyle name="표준 82 4 11" xfId="0"/>
    <cellStyle name="표준 82 4 2" xfId="0"/>
    <cellStyle name="표준 82 4 2 2" xfId="0"/>
    <cellStyle name="표준 82 4 2 3" xfId="0"/>
    <cellStyle name="표준 82 4 2 4" xfId="0"/>
    <cellStyle name="표준 82 4 2 5" xfId="0"/>
    <cellStyle name="표준 82 4 2 6" xfId="0"/>
    <cellStyle name="표준 82 4 3" xfId="0"/>
    <cellStyle name="표준 82 4 3 2" xfId="0"/>
    <cellStyle name="표준 82 4 3 3" xfId="0"/>
    <cellStyle name="표준 82 4 3 4" xfId="0"/>
    <cellStyle name="표준 82 4 3 5" xfId="0"/>
    <cellStyle name="표준 82 4 3 6" xfId="0"/>
    <cellStyle name="표준 82 4 4" xfId="0"/>
    <cellStyle name="표준 82 4 4 2" xfId="0"/>
    <cellStyle name="표준 82 4 4 3" xfId="0"/>
    <cellStyle name="표준 82 4 4 4" xfId="0"/>
    <cellStyle name="표준 82 4 4 5" xfId="0"/>
    <cellStyle name="표준 82 4 4 6" xfId="0"/>
    <cellStyle name="표준 82 4 5" xfId="0"/>
    <cellStyle name="표준 82 4 5 2" xfId="0"/>
    <cellStyle name="표준 82 4 5 3" xfId="0"/>
    <cellStyle name="표준 82 4 5 4" xfId="0"/>
    <cellStyle name="표준 82 4 5 5" xfId="0"/>
    <cellStyle name="표준 82 4 5 6" xfId="0"/>
    <cellStyle name="표준 82 4 6" xfId="0"/>
    <cellStyle name="표준 82 4 7" xfId="0"/>
    <cellStyle name="표준 82 4 8" xfId="0"/>
    <cellStyle name="표준 82 4 9" xfId="0"/>
    <cellStyle name="표준 82 4_Sheet2" xfId="0"/>
    <cellStyle name="표준 82 5" xfId="0"/>
    <cellStyle name="표준 82 5 10" xfId="0"/>
    <cellStyle name="표준 82 5 11" xfId="0"/>
    <cellStyle name="표준 82 5 2" xfId="0"/>
    <cellStyle name="표준 82 5 2 2" xfId="0"/>
    <cellStyle name="표준 82 5 2 3" xfId="0"/>
    <cellStyle name="표준 82 5 2 4" xfId="0"/>
    <cellStyle name="표준 82 5 2 5" xfId="0"/>
    <cellStyle name="표준 82 5 2 6" xfId="0"/>
    <cellStyle name="표준 82 5 3" xfId="0"/>
    <cellStyle name="표준 82 5 3 2" xfId="0"/>
    <cellStyle name="표준 82 5 3 3" xfId="0"/>
    <cellStyle name="표준 82 5 3 4" xfId="0"/>
    <cellStyle name="표준 82 5 3 5" xfId="0"/>
    <cellStyle name="표준 82 5 3 6" xfId="0"/>
    <cellStyle name="표준 82 5 4" xfId="0"/>
    <cellStyle name="표준 82 5 4 2" xfId="0"/>
    <cellStyle name="표준 82 5 4 3" xfId="0"/>
    <cellStyle name="표준 82 5 4 4" xfId="0"/>
    <cellStyle name="표준 82 5 4 5" xfId="0"/>
    <cellStyle name="표준 82 5 4 6" xfId="0"/>
    <cellStyle name="표준 82 5 5" xfId="0"/>
    <cellStyle name="표준 82 5 5 2" xfId="0"/>
    <cellStyle name="표준 82 5 5 3" xfId="0"/>
    <cellStyle name="표준 82 5 5 4" xfId="0"/>
    <cellStyle name="표준 82 5 5 5" xfId="0"/>
    <cellStyle name="표준 82 5 5 6" xfId="0"/>
    <cellStyle name="표준 82 5 6" xfId="0"/>
    <cellStyle name="표준 82 5 7" xfId="0"/>
    <cellStyle name="표준 82 5 8" xfId="0"/>
    <cellStyle name="표준 82 5 9" xfId="0"/>
    <cellStyle name="표준 82 5_Sheet2" xfId="0"/>
    <cellStyle name="표준 82 6" xfId="0"/>
    <cellStyle name="표준 83" xfId="0"/>
    <cellStyle name="표준 83 2" xfId="0"/>
    <cellStyle name="표준 83 2 10" xfId="0"/>
    <cellStyle name="표준 83 2 11" xfId="0"/>
    <cellStyle name="표준 83 2 12" xfId="0"/>
    <cellStyle name="표준 83 2 2" xfId="0"/>
    <cellStyle name="표준 83 2 2 2" xfId="0"/>
    <cellStyle name="표준 83 2 2 3" xfId="0"/>
    <cellStyle name="표준 83 2 2 4" xfId="0"/>
    <cellStyle name="표준 83 2 2 5" xfId="0"/>
    <cellStyle name="표준 83 2 2 6" xfId="0"/>
    <cellStyle name="표준 83 2 2 7" xfId="0"/>
    <cellStyle name="표준 83 2 3" xfId="0"/>
    <cellStyle name="표준 83 2 3 2" xfId="0"/>
    <cellStyle name="표준 83 2 3 3" xfId="0"/>
    <cellStyle name="표준 83 2 3 4" xfId="0"/>
    <cellStyle name="표준 83 2 3 5" xfId="0"/>
    <cellStyle name="표준 83 2 3 6" xfId="0"/>
    <cellStyle name="표준 83 2 4" xfId="0"/>
    <cellStyle name="표준 83 2 4 2" xfId="0"/>
    <cellStyle name="표준 83 2 4 3" xfId="0"/>
    <cellStyle name="표준 83 2 4 4" xfId="0"/>
    <cellStyle name="표준 83 2 4 5" xfId="0"/>
    <cellStyle name="표준 83 2 4 6" xfId="0"/>
    <cellStyle name="표준 83 2 5" xfId="0"/>
    <cellStyle name="표준 83 2 5 2" xfId="0"/>
    <cellStyle name="표준 83 2 5 3" xfId="0"/>
    <cellStyle name="표준 83 2 5 4" xfId="0"/>
    <cellStyle name="표준 83 2 5 5" xfId="0"/>
    <cellStyle name="표준 83 2 5 6" xfId="0"/>
    <cellStyle name="표준 83 2 6" xfId="0"/>
    <cellStyle name="표준 83 2 7" xfId="0"/>
    <cellStyle name="표준 83 2 8" xfId="0"/>
    <cellStyle name="표준 83 2 9" xfId="0"/>
    <cellStyle name="표준 83 2_Sheet2" xfId="0"/>
    <cellStyle name="표준 83 3" xfId="0"/>
    <cellStyle name="표준 83 3 10" xfId="0"/>
    <cellStyle name="표준 83 3 11" xfId="0"/>
    <cellStyle name="표준 83 3 12" xfId="0"/>
    <cellStyle name="표준 83 3 2" xfId="0"/>
    <cellStyle name="표준 83 3 2 2" xfId="0"/>
    <cellStyle name="표준 83 3 2 3" xfId="0"/>
    <cellStyle name="표준 83 3 2 4" xfId="0"/>
    <cellStyle name="표준 83 3 2 5" xfId="0"/>
    <cellStyle name="표준 83 3 2 6" xfId="0"/>
    <cellStyle name="표준 83 3 2 7" xfId="0"/>
    <cellStyle name="표준 83 3 3" xfId="0"/>
    <cellStyle name="표준 83 3 3 2" xfId="0"/>
    <cellStyle name="표준 83 3 3 3" xfId="0"/>
    <cellStyle name="표준 83 3 3 4" xfId="0"/>
    <cellStyle name="표준 83 3 3 5" xfId="0"/>
    <cellStyle name="표준 83 3 3 6" xfId="0"/>
    <cellStyle name="표준 83 3 4" xfId="0"/>
    <cellStyle name="표준 83 3 4 2" xfId="0"/>
    <cellStyle name="표준 83 3 4 3" xfId="0"/>
    <cellStyle name="표준 83 3 4 4" xfId="0"/>
    <cellStyle name="표준 83 3 4 5" xfId="0"/>
    <cellStyle name="표준 83 3 4 6" xfId="0"/>
    <cellStyle name="표준 83 3 5" xfId="0"/>
    <cellStyle name="표준 83 3 5 2" xfId="0"/>
    <cellStyle name="표준 83 3 5 3" xfId="0"/>
    <cellStyle name="표준 83 3 5 4" xfId="0"/>
    <cellStyle name="표준 83 3 5 5" xfId="0"/>
    <cellStyle name="표준 83 3 5 6" xfId="0"/>
    <cellStyle name="표준 83 3 6" xfId="0"/>
    <cellStyle name="표준 83 3 7" xfId="0"/>
    <cellStyle name="표준 83 3 8" xfId="0"/>
    <cellStyle name="표준 83 3 9" xfId="0"/>
    <cellStyle name="표준 83 3_Sheet2" xfId="0"/>
    <cellStyle name="표준 83 4" xfId="0"/>
    <cellStyle name="표준 83 4 10" xfId="0"/>
    <cellStyle name="표준 83 4 11" xfId="0"/>
    <cellStyle name="표준 83 4 2" xfId="0"/>
    <cellStyle name="표준 83 4 2 2" xfId="0"/>
    <cellStyle name="표준 83 4 2 3" xfId="0"/>
    <cellStyle name="표준 83 4 2 4" xfId="0"/>
    <cellStyle name="표준 83 4 2 5" xfId="0"/>
    <cellStyle name="표준 83 4 2 6" xfId="0"/>
    <cellStyle name="표준 83 4 3" xfId="0"/>
    <cellStyle name="표준 83 4 3 2" xfId="0"/>
    <cellStyle name="표준 83 4 3 3" xfId="0"/>
    <cellStyle name="표준 83 4 3 4" xfId="0"/>
    <cellStyle name="표준 83 4 3 5" xfId="0"/>
    <cellStyle name="표준 83 4 3 6" xfId="0"/>
    <cellStyle name="표준 83 4 4" xfId="0"/>
    <cellStyle name="표준 83 4 4 2" xfId="0"/>
    <cellStyle name="표준 83 4 4 3" xfId="0"/>
    <cellStyle name="표준 83 4 4 4" xfId="0"/>
    <cellStyle name="표준 83 4 4 5" xfId="0"/>
    <cellStyle name="표준 83 4 4 6" xfId="0"/>
    <cellStyle name="표준 83 4 5" xfId="0"/>
    <cellStyle name="표준 83 4 5 2" xfId="0"/>
    <cellStyle name="표준 83 4 5 3" xfId="0"/>
    <cellStyle name="표준 83 4 5 4" xfId="0"/>
    <cellStyle name="표준 83 4 5 5" xfId="0"/>
    <cellStyle name="표준 83 4 5 6" xfId="0"/>
    <cellStyle name="표준 83 4 6" xfId="0"/>
    <cellStyle name="표준 83 4 7" xfId="0"/>
    <cellStyle name="표준 83 4 8" xfId="0"/>
    <cellStyle name="표준 83 4 9" xfId="0"/>
    <cellStyle name="표준 83 4_Sheet2" xfId="0"/>
    <cellStyle name="표준 83 5" xfId="0"/>
    <cellStyle name="표준 83 5 10" xfId="0"/>
    <cellStyle name="표준 83 5 11" xfId="0"/>
    <cellStyle name="표준 83 5 2" xfId="0"/>
    <cellStyle name="표준 83 5 2 2" xfId="0"/>
    <cellStyle name="표준 83 5 2 3" xfId="0"/>
    <cellStyle name="표준 83 5 2 4" xfId="0"/>
    <cellStyle name="표준 83 5 2 5" xfId="0"/>
    <cellStyle name="표준 83 5 2 6" xfId="0"/>
    <cellStyle name="표준 83 5 3" xfId="0"/>
    <cellStyle name="표준 83 5 3 2" xfId="0"/>
    <cellStyle name="표준 83 5 3 3" xfId="0"/>
    <cellStyle name="표준 83 5 3 4" xfId="0"/>
    <cellStyle name="표준 83 5 3 5" xfId="0"/>
    <cellStyle name="표준 83 5 3 6" xfId="0"/>
    <cellStyle name="표준 83 5 4" xfId="0"/>
    <cellStyle name="표준 83 5 4 2" xfId="0"/>
    <cellStyle name="표준 83 5 4 3" xfId="0"/>
    <cellStyle name="표준 83 5 4 4" xfId="0"/>
    <cellStyle name="표준 83 5 4 5" xfId="0"/>
    <cellStyle name="표준 83 5 4 6" xfId="0"/>
    <cellStyle name="표준 83 5 5" xfId="0"/>
    <cellStyle name="표준 83 5 5 2" xfId="0"/>
    <cellStyle name="표준 83 5 5 3" xfId="0"/>
    <cellStyle name="표준 83 5 5 4" xfId="0"/>
    <cellStyle name="표준 83 5 5 5" xfId="0"/>
    <cellStyle name="표준 83 5 5 6" xfId="0"/>
    <cellStyle name="표준 83 5 6" xfId="0"/>
    <cellStyle name="표준 83 5 7" xfId="0"/>
    <cellStyle name="표준 83 5 8" xfId="0"/>
    <cellStyle name="표준 83 5 9" xfId="0"/>
    <cellStyle name="표준 83 5_Sheet2" xfId="0"/>
    <cellStyle name="표준 83 6" xfId="0"/>
    <cellStyle name="표준 84" xfId="0"/>
    <cellStyle name="표준 84 2" xfId="0"/>
    <cellStyle name="표준 84 2 2" xfId="0"/>
    <cellStyle name="표준 84 2 3" xfId="0"/>
    <cellStyle name="표준 84 3" xfId="0"/>
    <cellStyle name="표준 84 3 2" xfId="0"/>
    <cellStyle name="표준 84 3 3" xfId="0"/>
    <cellStyle name="표준 84 4" xfId="0"/>
    <cellStyle name="표준 84 5" xfId="0"/>
    <cellStyle name="표준 84 6" xfId="0"/>
    <cellStyle name="표준 85" xfId="0"/>
    <cellStyle name="표준 85 2" xfId="0"/>
    <cellStyle name="표준 85 2 10" xfId="0"/>
    <cellStyle name="표준 85 2 11" xfId="0"/>
    <cellStyle name="표준 85 2 12" xfId="0"/>
    <cellStyle name="표준 85 2 2" xfId="0"/>
    <cellStyle name="표준 85 2 2 2" xfId="0"/>
    <cellStyle name="표준 85 2 2 3" xfId="0"/>
    <cellStyle name="표준 85 2 2 4" xfId="0"/>
    <cellStyle name="표준 85 2 2 5" xfId="0"/>
    <cellStyle name="표준 85 2 2 6" xfId="0"/>
    <cellStyle name="표준 85 2 2 7" xfId="0"/>
    <cellStyle name="표준 85 2 3" xfId="0"/>
    <cellStyle name="표준 85 2 3 2" xfId="0"/>
    <cellStyle name="표준 85 2 3 3" xfId="0"/>
    <cellStyle name="표준 85 2 3 4" xfId="0"/>
    <cellStyle name="표준 85 2 3 5" xfId="0"/>
    <cellStyle name="표준 85 2 3 6" xfId="0"/>
    <cellStyle name="표준 85 2 4" xfId="0"/>
    <cellStyle name="표준 85 2 4 2" xfId="0"/>
    <cellStyle name="표준 85 2 4 3" xfId="0"/>
    <cellStyle name="표준 85 2 4 4" xfId="0"/>
    <cellStyle name="표준 85 2 4 5" xfId="0"/>
    <cellStyle name="표준 85 2 4 6" xfId="0"/>
    <cellStyle name="표준 85 2 5" xfId="0"/>
    <cellStyle name="표준 85 2 5 2" xfId="0"/>
    <cellStyle name="표준 85 2 5 3" xfId="0"/>
    <cellStyle name="표준 85 2 5 4" xfId="0"/>
    <cellStyle name="표준 85 2 5 5" xfId="0"/>
    <cellStyle name="표준 85 2 5 6" xfId="0"/>
    <cellStyle name="표준 85 2 6" xfId="0"/>
    <cellStyle name="표준 85 2 7" xfId="0"/>
    <cellStyle name="표준 85 2 8" xfId="0"/>
    <cellStyle name="표준 85 2 9" xfId="0"/>
    <cellStyle name="표준 85 2_Sheet2" xfId="0"/>
    <cellStyle name="표준 85 3" xfId="0"/>
    <cellStyle name="표준 85 3 10" xfId="0"/>
    <cellStyle name="표준 85 3 11" xfId="0"/>
    <cellStyle name="표준 85 3 12" xfId="0"/>
    <cellStyle name="표준 85 3 2" xfId="0"/>
    <cellStyle name="표준 85 3 2 2" xfId="0"/>
    <cellStyle name="표준 85 3 2 3" xfId="0"/>
    <cellStyle name="표준 85 3 2 4" xfId="0"/>
    <cellStyle name="표준 85 3 2 5" xfId="0"/>
    <cellStyle name="표준 85 3 2 6" xfId="0"/>
    <cellStyle name="표준 85 3 2 7" xfId="0"/>
    <cellStyle name="표준 85 3 3" xfId="0"/>
    <cellStyle name="표준 85 3 3 2" xfId="0"/>
    <cellStyle name="표준 85 3 3 3" xfId="0"/>
    <cellStyle name="표준 85 3 3 4" xfId="0"/>
    <cellStyle name="표준 85 3 3 5" xfId="0"/>
    <cellStyle name="표준 85 3 3 6" xfId="0"/>
    <cellStyle name="표준 85 3 4" xfId="0"/>
    <cellStyle name="표준 85 3 4 2" xfId="0"/>
    <cellStyle name="표준 85 3 4 3" xfId="0"/>
    <cellStyle name="표준 85 3 4 4" xfId="0"/>
    <cellStyle name="표준 85 3 4 5" xfId="0"/>
    <cellStyle name="표준 85 3 4 6" xfId="0"/>
    <cellStyle name="표준 85 3 5" xfId="0"/>
    <cellStyle name="표준 85 3 5 2" xfId="0"/>
    <cellStyle name="표준 85 3 5 3" xfId="0"/>
    <cellStyle name="표준 85 3 5 4" xfId="0"/>
    <cellStyle name="표준 85 3 5 5" xfId="0"/>
    <cellStyle name="표준 85 3 5 6" xfId="0"/>
    <cellStyle name="표준 85 3 6" xfId="0"/>
    <cellStyle name="표준 85 3 7" xfId="0"/>
    <cellStyle name="표준 85 3 8" xfId="0"/>
    <cellStyle name="표준 85 3 9" xfId="0"/>
    <cellStyle name="표준 85 3_Sheet2" xfId="0"/>
    <cellStyle name="표준 85 4" xfId="0"/>
    <cellStyle name="표준 85 4 10" xfId="0"/>
    <cellStyle name="표준 85 4 11" xfId="0"/>
    <cellStyle name="표준 85 4 12" xfId="0"/>
    <cellStyle name="표준 85 4 2" xfId="0"/>
    <cellStyle name="표준 85 4 2 2" xfId="0"/>
    <cellStyle name="표준 85 4 2 3" xfId="0"/>
    <cellStyle name="표준 85 4 2 4" xfId="0"/>
    <cellStyle name="표준 85 4 2 5" xfId="0"/>
    <cellStyle name="표준 85 4 2 6" xfId="0"/>
    <cellStyle name="표준 85 4 3" xfId="0"/>
    <cellStyle name="표준 85 4 3 2" xfId="0"/>
    <cellStyle name="표준 85 4 3 3" xfId="0"/>
    <cellStyle name="표준 85 4 3 4" xfId="0"/>
    <cellStyle name="표준 85 4 3 5" xfId="0"/>
    <cellStyle name="표준 85 4 3 6" xfId="0"/>
    <cellStyle name="표준 85 4 4" xfId="0"/>
    <cellStyle name="표준 85 4 4 2" xfId="0"/>
    <cellStyle name="표준 85 4 4 3" xfId="0"/>
    <cellStyle name="표준 85 4 4 4" xfId="0"/>
    <cellStyle name="표준 85 4 4 5" xfId="0"/>
    <cellStyle name="표준 85 4 4 6" xfId="0"/>
    <cellStyle name="표준 85 4 5" xfId="0"/>
    <cellStyle name="표준 85 4 5 2" xfId="0"/>
    <cellStyle name="표준 85 4 5 3" xfId="0"/>
    <cellStyle name="표준 85 4 5 4" xfId="0"/>
    <cellStyle name="표준 85 4 5 5" xfId="0"/>
    <cellStyle name="표준 85 4 5 6" xfId="0"/>
    <cellStyle name="표준 85 4 6" xfId="0"/>
    <cellStyle name="표준 85 4 7" xfId="0"/>
    <cellStyle name="표준 85 4 8" xfId="0"/>
    <cellStyle name="표준 85 4 9" xfId="0"/>
    <cellStyle name="표준 85 4_Sheet2" xfId="0"/>
    <cellStyle name="표준 85 5" xfId="0"/>
    <cellStyle name="표준 85 5 10" xfId="0"/>
    <cellStyle name="표준 85 5 11" xfId="0"/>
    <cellStyle name="표준 85 5 2" xfId="0"/>
    <cellStyle name="표준 85 5 2 2" xfId="0"/>
    <cellStyle name="표준 85 5 2 3" xfId="0"/>
    <cellStyle name="표준 85 5 2 4" xfId="0"/>
    <cellStyle name="표준 85 5 2 5" xfId="0"/>
    <cellStyle name="표준 85 5 2 6" xfId="0"/>
    <cellStyle name="표준 85 5 3" xfId="0"/>
    <cellStyle name="표준 85 5 3 2" xfId="0"/>
    <cellStyle name="표준 85 5 3 3" xfId="0"/>
    <cellStyle name="표준 85 5 3 4" xfId="0"/>
    <cellStyle name="표준 85 5 3 5" xfId="0"/>
    <cellStyle name="표준 85 5 3 6" xfId="0"/>
    <cellStyle name="표준 85 5 4" xfId="0"/>
    <cellStyle name="표준 85 5 4 2" xfId="0"/>
    <cellStyle name="표준 85 5 4 3" xfId="0"/>
    <cellStyle name="표준 85 5 4 4" xfId="0"/>
    <cellStyle name="표준 85 5 4 5" xfId="0"/>
    <cellStyle name="표준 85 5 4 6" xfId="0"/>
    <cellStyle name="표준 85 5 5" xfId="0"/>
    <cellStyle name="표준 85 5 5 2" xfId="0"/>
    <cellStyle name="표준 85 5 5 3" xfId="0"/>
    <cellStyle name="표준 85 5 5 4" xfId="0"/>
    <cellStyle name="표준 85 5 5 5" xfId="0"/>
    <cellStyle name="표준 85 5 5 6" xfId="0"/>
    <cellStyle name="표준 85 5 6" xfId="0"/>
    <cellStyle name="표준 85 5 7" xfId="0"/>
    <cellStyle name="표준 85 5 8" xfId="0"/>
    <cellStyle name="표준 85 5 9" xfId="0"/>
    <cellStyle name="표준 85 5_Sheet2" xfId="0"/>
    <cellStyle name="표준 86" xfId="0"/>
    <cellStyle name="표준 86 2" xfId="0"/>
    <cellStyle name="표준 86 2 10" xfId="0"/>
    <cellStyle name="표준 86 2 11" xfId="0"/>
    <cellStyle name="표준 86 2 12" xfId="0"/>
    <cellStyle name="표준 86 2 2" xfId="0"/>
    <cellStyle name="표준 86 2 2 2" xfId="0"/>
    <cellStyle name="표준 86 2 2 3" xfId="0"/>
    <cellStyle name="표준 86 2 2 4" xfId="0"/>
    <cellStyle name="표준 86 2 2 5" xfId="0"/>
    <cellStyle name="표준 86 2 2 6" xfId="0"/>
    <cellStyle name="표준 86 2 2 7" xfId="0"/>
    <cellStyle name="표준 86 2 3" xfId="0"/>
    <cellStyle name="표준 86 2 3 2" xfId="0"/>
    <cellStyle name="표준 86 2 3 3" xfId="0"/>
    <cellStyle name="표준 86 2 3 4" xfId="0"/>
    <cellStyle name="표준 86 2 3 5" xfId="0"/>
    <cellStyle name="표준 86 2 3 6" xfId="0"/>
    <cellStyle name="표준 86 2 4" xfId="0"/>
    <cellStyle name="표준 86 2 4 2" xfId="0"/>
    <cellStyle name="표준 86 2 4 3" xfId="0"/>
    <cellStyle name="표준 86 2 4 4" xfId="0"/>
    <cellStyle name="표준 86 2 4 5" xfId="0"/>
    <cellStyle name="표준 86 2 4 6" xfId="0"/>
    <cellStyle name="표준 86 2 5" xfId="0"/>
    <cellStyle name="표준 86 2 5 2" xfId="0"/>
    <cellStyle name="표준 86 2 5 3" xfId="0"/>
    <cellStyle name="표준 86 2 5 4" xfId="0"/>
    <cellStyle name="표준 86 2 5 5" xfId="0"/>
    <cellStyle name="표준 86 2 5 6" xfId="0"/>
    <cellStyle name="표준 86 2 6" xfId="0"/>
    <cellStyle name="표준 86 2 7" xfId="0"/>
    <cellStyle name="표준 86 2 8" xfId="0"/>
    <cellStyle name="표준 86 2 9" xfId="0"/>
    <cellStyle name="표준 86 2_Sheet2" xfId="0"/>
    <cellStyle name="표준 86 3" xfId="0"/>
    <cellStyle name="표준 86 3 10" xfId="0"/>
    <cellStyle name="표준 86 3 11" xfId="0"/>
    <cellStyle name="표준 86 3 12" xfId="0"/>
    <cellStyle name="표준 86 3 2" xfId="0"/>
    <cellStyle name="표준 86 3 2 2" xfId="0"/>
    <cellStyle name="표준 86 3 2 3" xfId="0"/>
    <cellStyle name="표준 86 3 2 4" xfId="0"/>
    <cellStyle name="표준 86 3 2 5" xfId="0"/>
    <cellStyle name="표준 86 3 2 6" xfId="0"/>
    <cellStyle name="표준 86 3 2 7" xfId="0"/>
    <cellStyle name="표준 86 3 3" xfId="0"/>
    <cellStyle name="표준 86 3 3 2" xfId="0"/>
    <cellStyle name="표준 86 3 3 3" xfId="0"/>
    <cellStyle name="표준 86 3 3 4" xfId="0"/>
    <cellStyle name="표준 86 3 3 5" xfId="0"/>
    <cellStyle name="표준 86 3 3 6" xfId="0"/>
    <cellStyle name="표준 86 3 4" xfId="0"/>
    <cellStyle name="표준 86 3 4 2" xfId="0"/>
    <cellStyle name="표준 86 3 4 3" xfId="0"/>
    <cellStyle name="표준 86 3 4 4" xfId="0"/>
    <cellStyle name="표준 86 3 4 5" xfId="0"/>
    <cellStyle name="표준 86 3 4 6" xfId="0"/>
    <cellStyle name="표준 86 3 5" xfId="0"/>
    <cellStyle name="표준 86 3 5 2" xfId="0"/>
    <cellStyle name="표준 86 3 5 3" xfId="0"/>
    <cellStyle name="표준 86 3 5 4" xfId="0"/>
    <cellStyle name="표준 86 3 5 5" xfId="0"/>
    <cellStyle name="표준 86 3 5 6" xfId="0"/>
    <cellStyle name="표준 86 3 6" xfId="0"/>
    <cellStyle name="표준 86 3 7" xfId="0"/>
    <cellStyle name="표준 86 3 8" xfId="0"/>
    <cellStyle name="표준 86 3 9" xfId="0"/>
    <cellStyle name="표준 86 3_Sheet2" xfId="0"/>
    <cellStyle name="표준 86 4" xfId="0"/>
    <cellStyle name="표준 86 4 10" xfId="0"/>
    <cellStyle name="표준 86 4 11" xfId="0"/>
    <cellStyle name="표준 86 4 2" xfId="0"/>
    <cellStyle name="표준 86 4 2 2" xfId="0"/>
    <cellStyle name="표준 86 4 2 3" xfId="0"/>
    <cellStyle name="표준 86 4 2 4" xfId="0"/>
    <cellStyle name="표준 86 4 2 5" xfId="0"/>
    <cellStyle name="표준 86 4 2 6" xfId="0"/>
    <cellStyle name="표준 86 4 3" xfId="0"/>
    <cellStyle name="표준 86 4 3 2" xfId="0"/>
    <cellStyle name="표준 86 4 3 3" xfId="0"/>
    <cellStyle name="표준 86 4 3 4" xfId="0"/>
    <cellStyle name="표준 86 4 3 5" xfId="0"/>
    <cellStyle name="표준 86 4 3 6" xfId="0"/>
    <cellStyle name="표준 86 4 4" xfId="0"/>
    <cellStyle name="표준 86 4 4 2" xfId="0"/>
    <cellStyle name="표준 86 4 4 3" xfId="0"/>
    <cellStyle name="표준 86 4 4 4" xfId="0"/>
    <cellStyle name="표준 86 4 4 5" xfId="0"/>
    <cellStyle name="표준 86 4 4 6" xfId="0"/>
    <cellStyle name="표준 86 4 5" xfId="0"/>
    <cellStyle name="표준 86 4 5 2" xfId="0"/>
    <cellStyle name="표준 86 4 5 3" xfId="0"/>
    <cellStyle name="표준 86 4 5 4" xfId="0"/>
    <cellStyle name="표준 86 4 5 5" xfId="0"/>
    <cellStyle name="표준 86 4 5 6" xfId="0"/>
    <cellStyle name="표준 86 4 6" xfId="0"/>
    <cellStyle name="표준 86 4 7" xfId="0"/>
    <cellStyle name="표준 86 4 8" xfId="0"/>
    <cellStyle name="표준 86 4 9" xfId="0"/>
    <cellStyle name="표준 86 4_Sheet2" xfId="0"/>
    <cellStyle name="표준 86 5" xfId="0"/>
    <cellStyle name="표준 86 5 10" xfId="0"/>
    <cellStyle name="표준 86 5 11" xfId="0"/>
    <cellStyle name="표준 86 5 2" xfId="0"/>
    <cellStyle name="표준 86 5 2 2" xfId="0"/>
    <cellStyle name="표준 86 5 2 3" xfId="0"/>
    <cellStyle name="표준 86 5 2 4" xfId="0"/>
    <cellStyle name="표준 86 5 2 5" xfId="0"/>
    <cellStyle name="표준 86 5 2 6" xfId="0"/>
    <cellStyle name="표준 86 5 3" xfId="0"/>
    <cellStyle name="표준 86 5 3 2" xfId="0"/>
    <cellStyle name="표준 86 5 3 3" xfId="0"/>
    <cellStyle name="표준 86 5 3 4" xfId="0"/>
    <cellStyle name="표준 86 5 3 5" xfId="0"/>
    <cellStyle name="표준 86 5 3 6" xfId="0"/>
    <cellStyle name="표준 86 5 4" xfId="0"/>
    <cellStyle name="표준 86 5 4 2" xfId="0"/>
    <cellStyle name="표준 86 5 4 3" xfId="0"/>
    <cellStyle name="표준 86 5 4 4" xfId="0"/>
    <cellStyle name="표준 86 5 4 5" xfId="0"/>
    <cellStyle name="표준 86 5 4 6" xfId="0"/>
    <cellStyle name="표준 86 5 5" xfId="0"/>
    <cellStyle name="표준 86 5 5 2" xfId="0"/>
    <cellStyle name="표준 86 5 5 3" xfId="0"/>
    <cellStyle name="표준 86 5 5 4" xfId="0"/>
    <cellStyle name="표준 86 5 5 5" xfId="0"/>
    <cellStyle name="표준 86 5 5 6" xfId="0"/>
    <cellStyle name="표준 86 5 6" xfId="0"/>
    <cellStyle name="표준 86 5 7" xfId="0"/>
    <cellStyle name="표준 86 5 8" xfId="0"/>
    <cellStyle name="표준 86 5 9" xfId="0"/>
    <cellStyle name="표준 86 5_Sheet2" xfId="0"/>
    <cellStyle name="표준 87" xfId="0"/>
    <cellStyle name="표준 87 2" xfId="0"/>
    <cellStyle name="표준 87 2 10" xfId="0"/>
    <cellStyle name="표준 87 2 11" xfId="0"/>
    <cellStyle name="표준 87 2 12" xfId="0"/>
    <cellStyle name="표준 87 2 2" xfId="0"/>
    <cellStyle name="표준 87 2 2 2" xfId="0"/>
    <cellStyle name="표준 87 2 2 3" xfId="0"/>
    <cellStyle name="표준 87 2 2 4" xfId="0"/>
    <cellStyle name="표준 87 2 2 5" xfId="0"/>
    <cellStyle name="표준 87 2 2 6" xfId="0"/>
    <cellStyle name="표준 87 2 2 7" xfId="0"/>
    <cellStyle name="표준 87 2 3" xfId="0"/>
    <cellStyle name="표준 87 2 3 2" xfId="0"/>
    <cellStyle name="표준 87 2 3 3" xfId="0"/>
    <cellStyle name="표준 87 2 3 4" xfId="0"/>
    <cellStyle name="표준 87 2 3 5" xfId="0"/>
    <cellStyle name="표준 87 2 3 6" xfId="0"/>
    <cellStyle name="표준 87 2 4" xfId="0"/>
    <cellStyle name="표준 87 2 4 2" xfId="0"/>
    <cellStyle name="표준 87 2 4 3" xfId="0"/>
    <cellStyle name="표준 87 2 4 4" xfId="0"/>
    <cellStyle name="표준 87 2 4 5" xfId="0"/>
    <cellStyle name="표준 87 2 4 6" xfId="0"/>
    <cellStyle name="표준 87 2 5" xfId="0"/>
    <cellStyle name="표준 87 2 5 2" xfId="0"/>
    <cellStyle name="표준 87 2 5 3" xfId="0"/>
    <cellStyle name="표준 87 2 5 4" xfId="0"/>
    <cellStyle name="표준 87 2 5 5" xfId="0"/>
    <cellStyle name="표준 87 2 5 6" xfId="0"/>
    <cellStyle name="표준 87 2 6" xfId="0"/>
    <cellStyle name="표준 87 2 7" xfId="0"/>
    <cellStyle name="표준 87 2 8" xfId="0"/>
    <cellStyle name="표준 87 2 9" xfId="0"/>
    <cellStyle name="표준 87 2_Sheet2" xfId="0"/>
    <cellStyle name="표준 87 3" xfId="0"/>
    <cellStyle name="표준 87 3 10" xfId="0"/>
    <cellStyle name="표준 87 3 11" xfId="0"/>
    <cellStyle name="표준 87 3 12" xfId="0"/>
    <cellStyle name="표준 87 3 2" xfId="0"/>
    <cellStyle name="표준 87 3 2 2" xfId="0"/>
    <cellStyle name="표준 87 3 2 3" xfId="0"/>
    <cellStyle name="표준 87 3 2 4" xfId="0"/>
    <cellStyle name="표준 87 3 2 5" xfId="0"/>
    <cellStyle name="표준 87 3 2 6" xfId="0"/>
    <cellStyle name="표준 87 3 3" xfId="0"/>
    <cellStyle name="표준 87 3 3 2" xfId="0"/>
    <cellStyle name="표준 87 3 3 3" xfId="0"/>
    <cellStyle name="표준 87 3 3 4" xfId="0"/>
    <cellStyle name="표준 87 3 3 5" xfId="0"/>
    <cellStyle name="표준 87 3 3 6" xfId="0"/>
    <cellStyle name="표준 87 3 4" xfId="0"/>
    <cellStyle name="표준 87 3 4 2" xfId="0"/>
    <cellStyle name="표준 87 3 4 3" xfId="0"/>
    <cellStyle name="표준 87 3 4 4" xfId="0"/>
    <cellStyle name="표준 87 3 4 5" xfId="0"/>
    <cellStyle name="표준 87 3 4 6" xfId="0"/>
    <cellStyle name="표준 87 3 5" xfId="0"/>
    <cellStyle name="표준 87 3 5 2" xfId="0"/>
    <cellStyle name="표준 87 3 5 3" xfId="0"/>
    <cellStyle name="표준 87 3 5 4" xfId="0"/>
    <cellStyle name="표준 87 3 5 5" xfId="0"/>
    <cellStyle name="표준 87 3 5 6" xfId="0"/>
    <cellStyle name="표준 87 3 6" xfId="0"/>
    <cellStyle name="표준 87 3 7" xfId="0"/>
    <cellStyle name="표준 87 3 8" xfId="0"/>
    <cellStyle name="표준 87 3 9" xfId="0"/>
    <cellStyle name="표준 87 3_Sheet2" xfId="0"/>
    <cellStyle name="표준 87 4" xfId="0"/>
    <cellStyle name="표준 87 4 10" xfId="0"/>
    <cellStyle name="표준 87 4 2" xfId="0"/>
    <cellStyle name="표준 87 4 2 2" xfId="0"/>
    <cellStyle name="표준 87 4 2 3" xfId="0"/>
    <cellStyle name="표준 87 4 2 4" xfId="0"/>
    <cellStyle name="표준 87 4 2 5" xfId="0"/>
    <cellStyle name="표준 87 4 2 6" xfId="0"/>
    <cellStyle name="표준 87 4 3" xfId="0"/>
    <cellStyle name="표준 87 4 3 2" xfId="0"/>
    <cellStyle name="표준 87 4 3 3" xfId="0"/>
    <cellStyle name="표준 87 4 3 4" xfId="0"/>
    <cellStyle name="표준 87 4 3 5" xfId="0"/>
    <cellStyle name="표준 87 4 3 6" xfId="0"/>
    <cellStyle name="표준 87 4 4" xfId="0"/>
    <cellStyle name="표준 87 4 4 2" xfId="0"/>
    <cellStyle name="표준 87 4 4 3" xfId="0"/>
    <cellStyle name="표준 87 4 4 4" xfId="0"/>
    <cellStyle name="표준 87 4 4 5" xfId="0"/>
    <cellStyle name="표준 87 4 4 6" xfId="0"/>
    <cellStyle name="표준 87 4 5" xfId="0"/>
    <cellStyle name="표준 87 4 5 2" xfId="0"/>
    <cellStyle name="표준 87 4 5 3" xfId="0"/>
    <cellStyle name="표준 87 4 5 4" xfId="0"/>
    <cellStyle name="표준 87 4 5 5" xfId="0"/>
    <cellStyle name="표준 87 4 5 6" xfId="0"/>
    <cellStyle name="표준 87 4 6" xfId="0"/>
    <cellStyle name="표준 87 4 7" xfId="0"/>
    <cellStyle name="표준 87 4 8" xfId="0"/>
    <cellStyle name="표준 87 4 9" xfId="0"/>
    <cellStyle name="표준 87 4_Sheet2" xfId="0"/>
    <cellStyle name="표준 87 5" xfId="0"/>
    <cellStyle name="표준 87 5 10" xfId="0"/>
    <cellStyle name="표준 87 5 2" xfId="0"/>
    <cellStyle name="표준 87 5 2 2" xfId="0"/>
    <cellStyle name="표준 87 5 2 3" xfId="0"/>
    <cellStyle name="표준 87 5 2 4" xfId="0"/>
    <cellStyle name="표준 87 5 2 5" xfId="0"/>
    <cellStyle name="표준 87 5 2 6" xfId="0"/>
    <cellStyle name="표준 87 5 3" xfId="0"/>
    <cellStyle name="표준 87 5 3 2" xfId="0"/>
    <cellStyle name="표준 87 5 3 3" xfId="0"/>
    <cellStyle name="표준 87 5 3 4" xfId="0"/>
    <cellStyle name="표준 87 5 3 5" xfId="0"/>
    <cellStyle name="표준 87 5 3 6" xfId="0"/>
    <cellStyle name="표준 87 5 4" xfId="0"/>
    <cellStyle name="표준 87 5 4 2" xfId="0"/>
    <cellStyle name="표준 87 5 4 3" xfId="0"/>
    <cellStyle name="표준 87 5 4 4" xfId="0"/>
    <cellStyle name="표준 87 5 4 5" xfId="0"/>
    <cellStyle name="표준 87 5 4 6" xfId="0"/>
    <cellStyle name="표준 87 5 5" xfId="0"/>
    <cellStyle name="표준 87 5 5 2" xfId="0"/>
    <cellStyle name="표준 87 5 5 3" xfId="0"/>
    <cellStyle name="표준 87 5 5 4" xfId="0"/>
    <cellStyle name="표준 87 5 5 5" xfId="0"/>
    <cellStyle name="표준 87 5 5 6" xfId="0"/>
    <cellStyle name="표준 87 5 6" xfId="0"/>
    <cellStyle name="표준 87 5 7" xfId="0"/>
    <cellStyle name="표준 87 5 8" xfId="0"/>
    <cellStyle name="표준 87 5 9" xfId="0"/>
    <cellStyle name="표준 87 5_Sheet2" xfId="0"/>
    <cellStyle name="표준 87 6" xfId="0"/>
    <cellStyle name="표준 88" xfId="0"/>
    <cellStyle name="표준 88 2" xfId="0"/>
    <cellStyle name="표준 88 2 10" xfId="0"/>
    <cellStyle name="표준 88 2 11" xfId="0"/>
    <cellStyle name="표준 88 2 12" xfId="0"/>
    <cellStyle name="표준 88 2 2" xfId="0"/>
    <cellStyle name="표준 88 2 2 2" xfId="0"/>
    <cellStyle name="표준 88 2 2 3" xfId="0"/>
    <cellStyle name="표준 88 2 2 4" xfId="0"/>
    <cellStyle name="표준 88 2 2 5" xfId="0"/>
    <cellStyle name="표준 88 2 2 6" xfId="0"/>
    <cellStyle name="표준 88 2 2 7" xfId="0"/>
    <cellStyle name="표준 88 2 3" xfId="0"/>
    <cellStyle name="표준 88 2 3 2" xfId="0"/>
    <cellStyle name="표준 88 2 3 3" xfId="0"/>
    <cellStyle name="표준 88 2 3 4" xfId="0"/>
    <cellStyle name="표준 88 2 3 5" xfId="0"/>
    <cellStyle name="표준 88 2 3 6" xfId="0"/>
    <cellStyle name="표준 88 2 4" xfId="0"/>
    <cellStyle name="표준 88 2 4 2" xfId="0"/>
    <cellStyle name="표준 88 2 4 3" xfId="0"/>
    <cellStyle name="표준 88 2 4 4" xfId="0"/>
    <cellStyle name="표준 88 2 4 5" xfId="0"/>
    <cellStyle name="표준 88 2 4 6" xfId="0"/>
    <cellStyle name="표준 88 2 5" xfId="0"/>
    <cellStyle name="표준 88 2 5 2" xfId="0"/>
    <cellStyle name="표준 88 2 5 3" xfId="0"/>
    <cellStyle name="표준 88 2 5 4" xfId="0"/>
    <cellStyle name="표준 88 2 5 5" xfId="0"/>
    <cellStyle name="표준 88 2 5 6" xfId="0"/>
    <cellStyle name="표준 88 2 6" xfId="0"/>
    <cellStyle name="표준 88 2 7" xfId="0"/>
    <cellStyle name="표준 88 2 8" xfId="0"/>
    <cellStyle name="표준 88 2 9" xfId="0"/>
    <cellStyle name="표준 88 2_Sheet2" xfId="0"/>
    <cellStyle name="표준 88 3" xfId="0"/>
    <cellStyle name="표준 88 3 10" xfId="0"/>
    <cellStyle name="표준 88 3 11" xfId="0"/>
    <cellStyle name="표준 88 3 12" xfId="0"/>
    <cellStyle name="표준 88 3 2" xfId="0"/>
    <cellStyle name="표준 88 3 2 2" xfId="0"/>
    <cellStyle name="표준 88 3 2 3" xfId="0"/>
    <cellStyle name="표준 88 3 2 4" xfId="0"/>
    <cellStyle name="표준 88 3 2 5" xfId="0"/>
    <cellStyle name="표준 88 3 2 6" xfId="0"/>
    <cellStyle name="표준 88 3 3" xfId="0"/>
    <cellStyle name="표준 88 3 3 2" xfId="0"/>
    <cellStyle name="표준 88 3 3 3" xfId="0"/>
    <cellStyle name="표준 88 3 3 4" xfId="0"/>
    <cellStyle name="표준 88 3 3 5" xfId="0"/>
    <cellStyle name="표준 88 3 3 6" xfId="0"/>
    <cellStyle name="표준 88 3 4" xfId="0"/>
    <cellStyle name="표준 88 3 4 2" xfId="0"/>
    <cellStyle name="표준 88 3 4 3" xfId="0"/>
    <cellStyle name="표준 88 3 4 4" xfId="0"/>
    <cellStyle name="표준 88 3 4 5" xfId="0"/>
    <cellStyle name="표준 88 3 4 6" xfId="0"/>
    <cellStyle name="표준 88 3 5" xfId="0"/>
    <cellStyle name="표준 88 3 5 2" xfId="0"/>
    <cellStyle name="표준 88 3 5 3" xfId="0"/>
    <cellStyle name="표준 88 3 5 4" xfId="0"/>
    <cellStyle name="표준 88 3 5 5" xfId="0"/>
    <cellStyle name="표준 88 3 5 6" xfId="0"/>
    <cellStyle name="표준 88 3 6" xfId="0"/>
    <cellStyle name="표준 88 3 7" xfId="0"/>
    <cellStyle name="표준 88 3 8" xfId="0"/>
    <cellStyle name="표준 88 3 9" xfId="0"/>
    <cellStyle name="표준 88 3_Sheet2" xfId="0"/>
    <cellStyle name="표준 88 4" xfId="0"/>
    <cellStyle name="표준 88 4 10" xfId="0"/>
    <cellStyle name="표준 88 4 11" xfId="0"/>
    <cellStyle name="표준 88 4 2" xfId="0"/>
    <cellStyle name="표준 88 4 2 2" xfId="0"/>
    <cellStyle name="표준 88 4 2 3" xfId="0"/>
    <cellStyle name="표준 88 4 2 4" xfId="0"/>
    <cellStyle name="표준 88 4 2 5" xfId="0"/>
    <cellStyle name="표준 88 4 2 6" xfId="0"/>
    <cellStyle name="표준 88 4 3" xfId="0"/>
    <cellStyle name="표준 88 4 3 2" xfId="0"/>
    <cellStyle name="표준 88 4 3 3" xfId="0"/>
    <cellStyle name="표준 88 4 3 4" xfId="0"/>
    <cellStyle name="표준 88 4 3 5" xfId="0"/>
    <cellStyle name="표준 88 4 3 6" xfId="0"/>
    <cellStyle name="표준 88 4 4" xfId="0"/>
    <cellStyle name="표준 88 4 4 2" xfId="0"/>
    <cellStyle name="표준 88 4 4 3" xfId="0"/>
    <cellStyle name="표준 88 4 4 4" xfId="0"/>
    <cellStyle name="표준 88 4 4 5" xfId="0"/>
    <cellStyle name="표준 88 4 4 6" xfId="0"/>
    <cellStyle name="표준 88 4 5" xfId="0"/>
    <cellStyle name="표준 88 4 5 2" xfId="0"/>
    <cellStyle name="표준 88 4 5 3" xfId="0"/>
    <cellStyle name="표준 88 4 5 4" xfId="0"/>
    <cellStyle name="표준 88 4 5 5" xfId="0"/>
    <cellStyle name="표준 88 4 5 6" xfId="0"/>
    <cellStyle name="표준 88 4 6" xfId="0"/>
    <cellStyle name="표준 88 4 7" xfId="0"/>
    <cellStyle name="표준 88 4 8" xfId="0"/>
    <cellStyle name="표준 88 4 9" xfId="0"/>
    <cellStyle name="표준 88 4_Sheet2" xfId="0"/>
    <cellStyle name="표준 88 5" xfId="0"/>
    <cellStyle name="표준 88 5 10" xfId="0"/>
    <cellStyle name="표준 88 5 2" xfId="0"/>
    <cellStyle name="표준 88 5 2 2" xfId="0"/>
    <cellStyle name="표준 88 5 2 3" xfId="0"/>
    <cellStyle name="표준 88 5 2 4" xfId="0"/>
    <cellStyle name="표준 88 5 2 5" xfId="0"/>
    <cellStyle name="표준 88 5 2 6" xfId="0"/>
    <cellStyle name="표준 88 5 3" xfId="0"/>
    <cellStyle name="표준 88 5 3 2" xfId="0"/>
    <cellStyle name="표준 88 5 3 3" xfId="0"/>
    <cellStyle name="표준 88 5 3 4" xfId="0"/>
    <cellStyle name="표준 88 5 3 5" xfId="0"/>
    <cellStyle name="표준 88 5 3 6" xfId="0"/>
    <cellStyle name="표준 88 5 4" xfId="0"/>
    <cellStyle name="표준 88 5 4 2" xfId="0"/>
    <cellStyle name="표준 88 5 4 3" xfId="0"/>
    <cellStyle name="표준 88 5 4 4" xfId="0"/>
    <cellStyle name="표준 88 5 4 5" xfId="0"/>
    <cellStyle name="표준 88 5 4 6" xfId="0"/>
    <cellStyle name="표준 88 5 5" xfId="0"/>
    <cellStyle name="표준 88 5 5 2" xfId="0"/>
    <cellStyle name="표준 88 5 5 3" xfId="0"/>
    <cellStyle name="표준 88 5 5 4" xfId="0"/>
    <cellStyle name="표준 88 5 5 5" xfId="0"/>
    <cellStyle name="표준 88 5 5 6" xfId="0"/>
    <cellStyle name="표준 88 5 6" xfId="0"/>
    <cellStyle name="표준 88 5 7" xfId="0"/>
    <cellStyle name="표준 88 5 8" xfId="0"/>
    <cellStyle name="표준 88 5 9" xfId="0"/>
    <cellStyle name="표준 88 5_Sheet2" xfId="0"/>
    <cellStyle name="표준 88 6" xfId="0"/>
    <cellStyle name="표준 89" xfId="0"/>
    <cellStyle name="표준 89 2" xfId="0"/>
    <cellStyle name="표준 89 2 10" xfId="0"/>
    <cellStyle name="표준 89 2 11" xfId="0"/>
    <cellStyle name="표준 89 2 12" xfId="0"/>
    <cellStyle name="표준 89 2 2" xfId="0"/>
    <cellStyle name="표준 89 2 2 2" xfId="0"/>
    <cellStyle name="표준 89 2 2 3" xfId="0"/>
    <cellStyle name="표준 89 2 2 4" xfId="0"/>
    <cellStyle name="표준 89 2 2 5" xfId="0"/>
    <cellStyle name="표준 89 2 2 6" xfId="0"/>
    <cellStyle name="표준 89 2 3" xfId="0"/>
    <cellStyle name="표준 89 2 3 2" xfId="0"/>
    <cellStyle name="표준 89 2 3 3" xfId="0"/>
    <cellStyle name="표준 89 2 3 4" xfId="0"/>
    <cellStyle name="표준 89 2 3 5" xfId="0"/>
    <cellStyle name="표준 89 2 3 6" xfId="0"/>
    <cellStyle name="표준 89 2 4" xfId="0"/>
    <cellStyle name="표준 89 2 4 2" xfId="0"/>
    <cellStyle name="표준 89 2 4 3" xfId="0"/>
    <cellStyle name="표준 89 2 4 4" xfId="0"/>
    <cellStyle name="표준 89 2 4 5" xfId="0"/>
    <cellStyle name="표준 89 2 4 6" xfId="0"/>
    <cellStyle name="표준 89 2 5" xfId="0"/>
    <cellStyle name="표준 89 2 5 2" xfId="0"/>
    <cellStyle name="표준 89 2 5 3" xfId="0"/>
    <cellStyle name="표준 89 2 5 4" xfId="0"/>
    <cellStyle name="표준 89 2 5 5" xfId="0"/>
    <cellStyle name="표준 89 2 5 6" xfId="0"/>
    <cellStyle name="표준 89 2 6" xfId="0"/>
    <cellStyle name="표준 89 2 7" xfId="0"/>
    <cellStyle name="표준 89 2 8" xfId="0"/>
    <cellStyle name="표준 89 2 9" xfId="0"/>
    <cellStyle name="표준 89 2_Sheet2" xfId="0"/>
    <cellStyle name="표준 89 3" xfId="0"/>
    <cellStyle name="표준 89 3 10" xfId="0"/>
    <cellStyle name="표준 89 3 11" xfId="0"/>
    <cellStyle name="표준 89 3 12" xfId="0"/>
    <cellStyle name="표준 89 3 2" xfId="0"/>
    <cellStyle name="표준 89 3 2 2" xfId="0"/>
    <cellStyle name="표준 89 3 2 3" xfId="0"/>
    <cellStyle name="표준 89 3 2 4" xfId="0"/>
    <cellStyle name="표준 89 3 2 5" xfId="0"/>
    <cellStyle name="표준 89 3 2 6" xfId="0"/>
    <cellStyle name="표준 89 3 3" xfId="0"/>
    <cellStyle name="표준 89 3 3 2" xfId="0"/>
    <cellStyle name="표준 89 3 3 3" xfId="0"/>
    <cellStyle name="표준 89 3 3 4" xfId="0"/>
    <cellStyle name="표준 89 3 3 5" xfId="0"/>
    <cellStyle name="표준 89 3 3 6" xfId="0"/>
    <cellStyle name="표준 89 3 4" xfId="0"/>
    <cellStyle name="표준 89 3 4 2" xfId="0"/>
    <cellStyle name="표준 89 3 4 3" xfId="0"/>
    <cellStyle name="표준 89 3 4 4" xfId="0"/>
    <cellStyle name="표준 89 3 4 5" xfId="0"/>
    <cellStyle name="표준 89 3 4 6" xfId="0"/>
    <cellStyle name="표준 89 3 5" xfId="0"/>
    <cellStyle name="표준 89 3 5 2" xfId="0"/>
    <cellStyle name="표준 89 3 5 3" xfId="0"/>
    <cellStyle name="표준 89 3 5 4" xfId="0"/>
    <cellStyle name="표준 89 3 5 5" xfId="0"/>
    <cellStyle name="표준 89 3 5 6" xfId="0"/>
    <cellStyle name="표준 89 3 6" xfId="0"/>
    <cellStyle name="표준 89 3 7" xfId="0"/>
    <cellStyle name="표준 89 3 8" xfId="0"/>
    <cellStyle name="표준 89 3 9" xfId="0"/>
    <cellStyle name="표준 89 3_Sheet2" xfId="0"/>
    <cellStyle name="표준 89 4" xfId="0"/>
    <cellStyle name="표준 89 4 10" xfId="0"/>
    <cellStyle name="표준 89 4 2" xfId="0"/>
    <cellStyle name="표준 89 4 2 2" xfId="0"/>
    <cellStyle name="표준 89 4 2 3" xfId="0"/>
    <cellStyle name="표준 89 4 2 4" xfId="0"/>
    <cellStyle name="표준 89 4 2 5" xfId="0"/>
    <cellStyle name="표준 89 4 2 6" xfId="0"/>
    <cellStyle name="표준 89 4 3" xfId="0"/>
    <cellStyle name="표준 89 4 3 2" xfId="0"/>
    <cellStyle name="표준 89 4 3 3" xfId="0"/>
    <cellStyle name="표준 89 4 3 4" xfId="0"/>
    <cellStyle name="표준 89 4 3 5" xfId="0"/>
    <cellStyle name="표준 89 4 3 6" xfId="0"/>
    <cellStyle name="표준 89 4 4" xfId="0"/>
    <cellStyle name="표준 89 4 4 2" xfId="0"/>
    <cellStyle name="표준 89 4 4 3" xfId="0"/>
    <cellStyle name="표준 89 4 4 4" xfId="0"/>
    <cellStyle name="표준 89 4 4 5" xfId="0"/>
    <cellStyle name="표준 89 4 4 6" xfId="0"/>
    <cellStyle name="표준 89 4 5" xfId="0"/>
    <cellStyle name="표준 89 4 5 2" xfId="0"/>
    <cellStyle name="표준 89 4 5 3" xfId="0"/>
    <cellStyle name="표준 89 4 5 4" xfId="0"/>
    <cellStyle name="표준 89 4 5 5" xfId="0"/>
    <cellStyle name="표준 89 4 5 6" xfId="0"/>
    <cellStyle name="표준 89 4 6" xfId="0"/>
    <cellStyle name="표준 89 4 7" xfId="0"/>
    <cellStyle name="표준 89 4 8" xfId="0"/>
    <cellStyle name="표준 89 4 9" xfId="0"/>
    <cellStyle name="표준 89 4_Sheet2" xfId="0"/>
    <cellStyle name="표준 89 5" xfId="0"/>
    <cellStyle name="표준 89 5 10" xfId="0"/>
    <cellStyle name="표준 89 5 2" xfId="0"/>
    <cellStyle name="표준 89 5 2 2" xfId="0"/>
    <cellStyle name="표준 89 5 2 3" xfId="0"/>
    <cellStyle name="표준 89 5 2 4" xfId="0"/>
    <cellStyle name="표준 89 5 2 5" xfId="0"/>
    <cellStyle name="표준 89 5 2 6" xfId="0"/>
    <cellStyle name="표준 89 5 3" xfId="0"/>
    <cellStyle name="표준 89 5 3 2" xfId="0"/>
    <cellStyle name="표준 89 5 3 3" xfId="0"/>
    <cellStyle name="표준 89 5 3 4" xfId="0"/>
    <cellStyle name="표준 89 5 3 5" xfId="0"/>
    <cellStyle name="표준 89 5 3 6" xfId="0"/>
    <cellStyle name="표준 89 5 4" xfId="0"/>
    <cellStyle name="표준 89 5 4 2" xfId="0"/>
    <cellStyle name="표준 89 5 4 3" xfId="0"/>
    <cellStyle name="표준 89 5 4 4" xfId="0"/>
    <cellStyle name="표준 89 5 4 5" xfId="0"/>
    <cellStyle name="표준 89 5 4 6" xfId="0"/>
    <cellStyle name="표준 89 5 5" xfId="0"/>
    <cellStyle name="표준 89 5 5 2" xfId="0"/>
    <cellStyle name="표준 89 5 5 3" xfId="0"/>
    <cellStyle name="표준 89 5 5 4" xfId="0"/>
    <cellStyle name="표준 89 5 5 5" xfId="0"/>
    <cellStyle name="표준 89 5 5 6" xfId="0"/>
    <cellStyle name="표준 89 5 6" xfId="0"/>
    <cellStyle name="표준 89 5 7" xfId="0"/>
    <cellStyle name="표준 89 5 8" xfId="0"/>
    <cellStyle name="표준 89 5 9" xfId="0"/>
    <cellStyle name="표준 89 5_Sheet2" xfId="0"/>
    <cellStyle name="표준 89 6" xfId="0"/>
    <cellStyle name="표준 8_6개년 결산자료(1)" xfId="0"/>
    <cellStyle name="표준 9" xfId="0"/>
    <cellStyle name="표준 9 10" xfId="0"/>
    <cellStyle name="표준 9 10 2" xfId="0"/>
    <cellStyle name="표준 9 10 3" xfId="0"/>
    <cellStyle name="표준 9 10 4" xfId="0"/>
    <cellStyle name="표준 9 11" xfId="0"/>
    <cellStyle name="표준 9 11 2" xfId="0"/>
    <cellStyle name="표준 9 12" xfId="0"/>
    <cellStyle name="표준 9 12 2" xfId="0"/>
    <cellStyle name="표준 9 13" xfId="0"/>
    <cellStyle name="표준 9 13 2" xfId="0"/>
    <cellStyle name="표준 9 14" xfId="0"/>
    <cellStyle name="표준 9 14 2" xfId="0"/>
    <cellStyle name="표준 9 15" xfId="0"/>
    <cellStyle name="표준 9 16" xfId="0"/>
    <cellStyle name="표준 9 17" xfId="0"/>
    <cellStyle name="표준 9 18" xfId="0"/>
    <cellStyle name="표준 9 19" xfId="0"/>
    <cellStyle name="표준 9 2" xfId="0"/>
    <cellStyle name="표준 9 2 10" xfId="0"/>
    <cellStyle name="표준 9 2 10 2" xfId="0"/>
    <cellStyle name="표준 9 2 11" xfId="0"/>
    <cellStyle name="표준 9 2 11 2" xfId="0"/>
    <cellStyle name="표준 9 2 12" xfId="0"/>
    <cellStyle name="표준 9 2 12 2" xfId="0"/>
    <cellStyle name="표준 9 2 13" xfId="0"/>
    <cellStyle name="표준 9 2 14" xfId="0"/>
    <cellStyle name="표준 9 2 15" xfId="0"/>
    <cellStyle name="표준 9 2 16" xfId="0"/>
    <cellStyle name="표준 9 2 17" xfId="0"/>
    <cellStyle name="표준 9 2 18" xfId="0"/>
    <cellStyle name="표준 9 2 19" xfId="0"/>
    <cellStyle name="표준 9 2 2" xfId="0"/>
    <cellStyle name="표준 9 2 2 10" xfId="0"/>
    <cellStyle name="표준 9 2 2 11" xfId="0"/>
    <cellStyle name="표준 9 2 2 2" xfId="0"/>
    <cellStyle name="표준 9 2 2 2 10" xfId="0"/>
    <cellStyle name="표준 9 2 2 2 2" xfId="0"/>
    <cellStyle name="표준 9 2 2 2 2 2" xfId="0"/>
    <cellStyle name="표준 9 2 2 2 2 2 2" xfId="0"/>
    <cellStyle name="표준 9 2 2 2 2 2 2 2" xfId="0"/>
    <cellStyle name="표준 9 2 2 2 2 2 2 2 2" xfId="0"/>
    <cellStyle name="표준 9 2 2 2 2 2 2 2 3" xfId="0"/>
    <cellStyle name="표준 9 2 2 2 2 2 2 3" xfId="0"/>
    <cellStyle name="표준 9 2 2 2 2 2 2 3 2" xfId="0"/>
    <cellStyle name="표준 9 2 2 2 2 2 2 4" xfId="0"/>
    <cellStyle name="표준 9 2 2 2 2 2 2 5" xfId="0"/>
    <cellStyle name="표준 9 2 2 2 2 2 3" xfId="0"/>
    <cellStyle name="표준 9 2 2 2 2 2 3 2" xfId="0"/>
    <cellStyle name="표준 9 2 2 2 2 2 3 3" xfId="0"/>
    <cellStyle name="표준 9 2 2 2 2 2 4" xfId="0"/>
    <cellStyle name="표준 9 2 2 2 2 2 4 2" xfId="0"/>
    <cellStyle name="표준 9 2 2 2 2 2 5" xfId="0"/>
    <cellStyle name="표준 9 2 2 2 2 2 6" xfId="0"/>
    <cellStyle name="표준 9 2 2 2 2 3" xfId="0"/>
    <cellStyle name="표준 9 2 2 2 2 3 2" xfId="0"/>
    <cellStyle name="표준 9 2 2 2 2 3 2 2" xfId="0"/>
    <cellStyle name="표준 9 2 2 2 2 3 2 3" xfId="0"/>
    <cellStyle name="표준 9 2 2 2 2 3 3" xfId="0"/>
    <cellStyle name="표준 9 2 2 2 2 3 3 2" xfId="0"/>
    <cellStyle name="표준 9 2 2 2 2 3 4" xfId="0"/>
    <cellStyle name="표준 9 2 2 2 2 3 5" xfId="0"/>
    <cellStyle name="표준 9 2 2 2 2 4" xfId="0"/>
    <cellStyle name="표준 9 2 2 2 2 4 2" xfId="0"/>
    <cellStyle name="표준 9 2 2 2 2 4 3" xfId="0"/>
    <cellStyle name="표준 9 2 2 2 2 5" xfId="0"/>
    <cellStyle name="표준 9 2 2 2 2 5 2" xfId="0"/>
    <cellStyle name="표준 9 2 2 2 2 6" xfId="0"/>
    <cellStyle name="표준 9 2 2 2 2 7" xfId="0"/>
    <cellStyle name="표준 9 2 2 2 3" xfId="0"/>
    <cellStyle name="표준 9 2 2 2 3 2" xfId="0"/>
    <cellStyle name="표준 9 2 2 2 3 2 2" xfId="0"/>
    <cellStyle name="표준 9 2 2 2 3 2 2 2" xfId="0"/>
    <cellStyle name="표준 9 2 2 2 3 2 2 3" xfId="0"/>
    <cellStyle name="표준 9 2 2 2 3 2 3" xfId="0"/>
    <cellStyle name="표준 9 2 2 2 3 2 3 2" xfId="0"/>
    <cellStyle name="표준 9 2 2 2 3 2 4" xfId="0"/>
    <cellStyle name="표준 9 2 2 2 3 2 5" xfId="0"/>
    <cellStyle name="표준 9 2 2 2 3 3" xfId="0"/>
    <cellStyle name="표준 9 2 2 2 3 3 2" xfId="0"/>
    <cellStyle name="표준 9 2 2 2 3 3 3" xfId="0"/>
    <cellStyle name="표준 9 2 2 2 3 4" xfId="0"/>
    <cellStyle name="표준 9 2 2 2 3 4 2" xfId="0"/>
    <cellStyle name="표준 9 2 2 2 3 5" xfId="0"/>
    <cellStyle name="표준 9 2 2 2 3 6" xfId="0"/>
    <cellStyle name="표준 9 2 2 2 4" xfId="0"/>
    <cellStyle name="표준 9 2 2 2 4 2" xfId="0"/>
    <cellStyle name="표준 9 2 2 2 4 2 2" xfId="0"/>
    <cellStyle name="표준 9 2 2 2 4 2 3" xfId="0"/>
    <cellStyle name="표준 9 2 2 2 4 3" xfId="0"/>
    <cellStyle name="표준 9 2 2 2 4 3 2" xfId="0"/>
    <cellStyle name="표준 9 2 2 2 4 4" xfId="0"/>
    <cellStyle name="표준 9 2 2 2 4 5" xfId="0"/>
    <cellStyle name="표준 9 2 2 2 5" xfId="0"/>
    <cellStyle name="표준 9 2 2 2 5 2" xfId="0"/>
    <cellStyle name="표준 9 2 2 2 5 3" xfId="0"/>
    <cellStyle name="표준 9 2 2 2 5 4" xfId="0"/>
    <cellStyle name="표준 9 2 2 2 6" xfId="0"/>
    <cellStyle name="표준 9 2 2 2 6 2" xfId="0"/>
    <cellStyle name="표준 9 2 2 2 6 3" xfId="0"/>
    <cellStyle name="표준 9 2 2 2 7" xfId="0"/>
    <cellStyle name="표준 9 2 2 2 8" xfId="0"/>
    <cellStyle name="표준 9 2 2 2 9" xfId="0"/>
    <cellStyle name="표준 9 2 2 3" xfId="0"/>
    <cellStyle name="표준 9 2 2 3 2" xfId="0"/>
    <cellStyle name="표준 9 2 2 3 2 2" xfId="0"/>
    <cellStyle name="표준 9 2 2 3 2 2 2" xfId="0"/>
    <cellStyle name="표준 9 2 2 3 2 2 2 2" xfId="0"/>
    <cellStyle name="표준 9 2 2 3 2 2 2 3" xfId="0"/>
    <cellStyle name="표준 9 2 2 3 2 2 3" xfId="0"/>
    <cellStyle name="표준 9 2 2 3 2 2 3 2" xfId="0"/>
    <cellStyle name="표준 9 2 2 3 2 2 4" xfId="0"/>
    <cellStyle name="표준 9 2 2 3 2 2 5" xfId="0"/>
    <cellStyle name="표준 9 2 2 3 2 3" xfId="0"/>
    <cellStyle name="표준 9 2 2 3 2 3 2" xfId="0"/>
    <cellStyle name="표준 9 2 2 3 2 3 3" xfId="0"/>
    <cellStyle name="표준 9 2 2 3 2 4" xfId="0"/>
    <cellStyle name="표준 9 2 2 3 2 4 2" xfId="0"/>
    <cellStyle name="표준 9 2 2 3 2 5" xfId="0"/>
    <cellStyle name="표준 9 2 2 3 2 6" xfId="0"/>
    <cellStyle name="표준 9 2 2 3 3" xfId="0"/>
    <cellStyle name="표준 9 2 2 3 3 2" xfId="0"/>
    <cellStyle name="표준 9 2 2 3 3 2 2" xfId="0"/>
    <cellStyle name="표준 9 2 2 3 3 2 3" xfId="0"/>
    <cellStyle name="표준 9 2 2 3 3 3" xfId="0"/>
    <cellStyle name="표준 9 2 2 3 3 3 2" xfId="0"/>
    <cellStyle name="표준 9 2 2 3 3 4" xfId="0"/>
    <cellStyle name="표준 9 2 2 3 3 5" xfId="0"/>
    <cellStyle name="표준 9 2 2 3 4" xfId="0"/>
    <cellStyle name="표준 9 2 2 3 4 2" xfId="0"/>
    <cellStyle name="표준 9 2 2 3 4 3" xfId="0"/>
    <cellStyle name="표준 9 2 2 3 5" xfId="0"/>
    <cellStyle name="표준 9 2 2 3 5 2" xfId="0"/>
    <cellStyle name="표준 9 2 2 3 6" xfId="0"/>
    <cellStyle name="표준 9 2 2 3 7" xfId="0"/>
    <cellStyle name="표준 9 2 2 4" xfId="0"/>
    <cellStyle name="표준 9 2 2 4 2" xfId="0"/>
    <cellStyle name="표준 9 2 2 4 2 2" xfId="0"/>
    <cellStyle name="표준 9 2 2 4 2 2 2" xfId="0"/>
    <cellStyle name="표준 9 2 2 4 2 2 3" xfId="0"/>
    <cellStyle name="표준 9 2 2 4 2 3" xfId="0"/>
    <cellStyle name="표준 9 2 2 4 2 3 2" xfId="0"/>
    <cellStyle name="표준 9 2 2 4 2 4" xfId="0"/>
    <cellStyle name="표준 9 2 2 4 2 5" xfId="0"/>
    <cellStyle name="표준 9 2 2 4 3" xfId="0"/>
    <cellStyle name="표준 9 2 2 4 3 2" xfId="0"/>
    <cellStyle name="표준 9 2 2 4 3 3" xfId="0"/>
    <cellStyle name="표준 9 2 2 4 4" xfId="0"/>
    <cellStyle name="표준 9 2 2 4 4 2" xfId="0"/>
    <cellStyle name="표준 9 2 2 4 5" xfId="0"/>
    <cellStyle name="표준 9 2 2 4 6" xfId="0"/>
    <cellStyle name="표준 9 2 2 5" xfId="0"/>
    <cellStyle name="표준 9 2 2 5 2" xfId="0"/>
    <cellStyle name="표준 9 2 2 5 2 2" xfId="0"/>
    <cellStyle name="표준 9 2 2 5 2 3" xfId="0"/>
    <cellStyle name="표준 9 2 2 5 3" xfId="0"/>
    <cellStyle name="표준 9 2 2 5 3 2" xfId="0"/>
    <cellStyle name="표준 9 2 2 5 4" xfId="0"/>
    <cellStyle name="표준 9 2 2 5 5" xfId="0"/>
    <cellStyle name="표준 9 2 2 6" xfId="0"/>
    <cellStyle name="표준 9 2 2 6 2" xfId="0"/>
    <cellStyle name="표준 9 2 2 6 3" xfId="0"/>
    <cellStyle name="표준 9 2 2 6 4" xfId="0"/>
    <cellStyle name="표준 9 2 2 7" xfId="0"/>
    <cellStyle name="표준 9 2 2 7 2" xfId="0"/>
    <cellStyle name="표준 9 2 2 7 3" xfId="0"/>
    <cellStyle name="표준 9 2 2 8" xfId="0"/>
    <cellStyle name="표준 9 2 2 9" xfId="0"/>
    <cellStyle name="표준 9 2 20" xfId="0"/>
    <cellStyle name="표준 9 2 21" xfId="0"/>
    <cellStyle name="표준 9 2 22" xfId="0"/>
    <cellStyle name="표준 9 2 23" xfId="0"/>
    <cellStyle name="표준 9 2 24" xfId="0"/>
    <cellStyle name="표준 9 2 25" xfId="0"/>
    <cellStyle name="표준 9 2 26" xfId="0"/>
    <cellStyle name="표준 9 2 3" xfId="0"/>
    <cellStyle name="표준 9 2 3 10" xfId="0"/>
    <cellStyle name="표준 9 2 3 2" xfId="0"/>
    <cellStyle name="표준 9 2 3 2 2" xfId="0"/>
    <cellStyle name="표준 9 2 3 2 2 2" xfId="0"/>
    <cellStyle name="표준 9 2 3 2 2 2 2" xfId="0"/>
    <cellStyle name="표준 9 2 3 2 2 2 2 2" xfId="0"/>
    <cellStyle name="표준 9 2 3 2 2 2 2 3" xfId="0"/>
    <cellStyle name="표준 9 2 3 2 2 2 3" xfId="0"/>
    <cellStyle name="표준 9 2 3 2 2 2 3 2" xfId="0"/>
    <cellStyle name="표준 9 2 3 2 2 2 4" xfId="0"/>
    <cellStyle name="표준 9 2 3 2 2 2 5" xfId="0"/>
    <cellStyle name="표준 9 2 3 2 2 3" xfId="0"/>
    <cellStyle name="표준 9 2 3 2 2 3 2" xfId="0"/>
    <cellStyle name="표준 9 2 3 2 2 3 3" xfId="0"/>
    <cellStyle name="표준 9 2 3 2 2 4" xfId="0"/>
    <cellStyle name="표준 9 2 3 2 2 4 2" xfId="0"/>
    <cellStyle name="표준 9 2 3 2 2 5" xfId="0"/>
    <cellStyle name="표준 9 2 3 2 2 6" xfId="0"/>
    <cellStyle name="표준 9 2 3 2 3" xfId="0"/>
    <cellStyle name="표준 9 2 3 2 3 2" xfId="0"/>
    <cellStyle name="표준 9 2 3 2 3 2 2" xfId="0"/>
    <cellStyle name="표준 9 2 3 2 3 2 3" xfId="0"/>
    <cellStyle name="표준 9 2 3 2 3 3" xfId="0"/>
    <cellStyle name="표준 9 2 3 2 3 3 2" xfId="0"/>
    <cellStyle name="표준 9 2 3 2 3 4" xfId="0"/>
    <cellStyle name="표준 9 2 3 2 3 5" xfId="0"/>
    <cellStyle name="표준 9 2 3 2 4" xfId="0"/>
    <cellStyle name="표준 9 2 3 2 4 2" xfId="0"/>
    <cellStyle name="표준 9 2 3 2 4 3" xfId="0"/>
    <cellStyle name="표준 9 2 3 2 5" xfId="0"/>
    <cellStyle name="표준 9 2 3 2 5 2" xfId="0"/>
    <cellStyle name="표준 9 2 3 2 6" xfId="0"/>
    <cellStyle name="표준 9 2 3 2 7" xfId="0"/>
    <cellStyle name="표준 9 2 3 3" xfId="0"/>
    <cellStyle name="표준 9 2 3 3 2" xfId="0"/>
    <cellStyle name="표준 9 2 3 3 2 2" xfId="0"/>
    <cellStyle name="표준 9 2 3 3 2 2 2" xfId="0"/>
    <cellStyle name="표준 9 2 3 3 2 2 3" xfId="0"/>
    <cellStyle name="표준 9 2 3 3 2 3" xfId="0"/>
    <cellStyle name="표준 9 2 3 3 2 3 2" xfId="0"/>
    <cellStyle name="표준 9 2 3 3 2 4" xfId="0"/>
    <cellStyle name="표준 9 2 3 3 2 5" xfId="0"/>
    <cellStyle name="표준 9 2 3 3 3" xfId="0"/>
    <cellStyle name="표준 9 2 3 3 3 2" xfId="0"/>
    <cellStyle name="표준 9 2 3 3 3 3" xfId="0"/>
    <cellStyle name="표준 9 2 3 3 4" xfId="0"/>
    <cellStyle name="표준 9 2 3 3 4 2" xfId="0"/>
    <cellStyle name="표준 9 2 3 3 5" xfId="0"/>
    <cellStyle name="표준 9 2 3 3 6" xfId="0"/>
    <cellStyle name="표준 9 2 3 4" xfId="0"/>
    <cellStyle name="표준 9 2 3 4 2" xfId="0"/>
    <cellStyle name="표준 9 2 3 4 2 2" xfId="0"/>
    <cellStyle name="표준 9 2 3 4 2 3" xfId="0"/>
    <cellStyle name="표준 9 2 3 4 3" xfId="0"/>
    <cellStyle name="표준 9 2 3 4 3 2" xfId="0"/>
    <cellStyle name="표준 9 2 3 4 4" xfId="0"/>
    <cellStyle name="표준 9 2 3 4 5" xfId="0"/>
    <cellStyle name="표준 9 2 3 5" xfId="0"/>
    <cellStyle name="표준 9 2 3 5 2" xfId="0"/>
    <cellStyle name="표준 9 2 3 5 3" xfId="0"/>
    <cellStyle name="표준 9 2 3 5 4" xfId="0"/>
    <cellStyle name="표준 9 2 3 6" xfId="0"/>
    <cellStyle name="표준 9 2 3 6 2" xfId="0"/>
    <cellStyle name="표준 9 2 3 6 3" xfId="0"/>
    <cellStyle name="표준 9 2 3 7" xfId="0"/>
    <cellStyle name="표준 9 2 3 8" xfId="0"/>
    <cellStyle name="표준 9 2 3 9" xfId="0"/>
    <cellStyle name="표준 9 2 4" xfId="0"/>
    <cellStyle name="표준 9 2 4 2" xfId="0"/>
    <cellStyle name="표준 9 2 4 2 2" xfId="0"/>
    <cellStyle name="표준 9 2 4 2 2 2" xfId="0"/>
    <cellStyle name="표준 9 2 4 2 2 2 2" xfId="0"/>
    <cellStyle name="표준 9 2 4 2 2 2 3" xfId="0"/>
    <cellStyle name="표준 9 2 4 2 2 3" xfId="0"/>
    <cellStyle name="표준 9 2 4 2 2 3 2" xfId="0"/>
    <cellStyle name="표준 9 2 4 2 2 4" xfId="0"/>
    <cellStyle name="표준 9 2 4 2 2 5" xfId="0"/>
    <cellStyle name="표준 9 2 4 2 3" xfId="0"/>
    <cellStyle name="표준 9 2 4 2 3 2" xfId="0"/>
    <cellStyle name="표준 9 2 4 2 3 3" xfId="0"/>
    <cellStyle name="표준 9 2 4 2 4" xfId="0"/>
    <cellStyle name="표준 9 2 4 2 4 2" xfId="0"/>
    <cellStyle name="표준 9 2 4 2 5" xfId="0"/>
    <cellStyle name="표준 9 2 4 2 6" xfId="0"/>
    <cellStyle name="표준 9 2 4 3" xfId="0"/>
    <cellStyle name="표준 9 2 4 3 2" xfId="0"/>
    <cellStyle name="표준 9 2 4 3 2 2" xfId="0"/>
    <cellStyle name="표준 9 2 4 3 2 3" xfId="0"/>
    <cellStyle name="표준 9 2 4 3 3" xfId="0"/>
    <cellStyle name="표준 9 2 4 3 3 2" xfId="0"/>
    <cellStyle name="표준 9 2 4 3 4" xfId="0"/>
    <cellStyle name="표준 9 2 4 3 5" xfId="0"/>
    <cellStyle name="표준 9 2 4 4" xfId="0"/>
    <cellStyle name="표준 9 2 4 4 2" xfId="0"/>
    <cellStyle name="표준 9 2 4 4 3" xfId="0"/>
    <cellStyle name="표준 9 2 4 4 4" xfId="0"/>
    <cellStyle name="표준 9 2 4 5" xfId="0"/>
    <cellStyle name="표준 9 2 4 5 2" xfId="0"/>
    <cellStyle name="표준 9 2 4 5 3" xfId="0"/>
    <cellStyle name="표준 9 2 4 6" xfId="0"/>
    <cellStyle name="표준 9 2 4 7" xfId="0"/>
    <cellStyle name="표준 9 2 4 8" xfId="0"/>
    <cellStyle name="표준 9 2 4 9" xfId="0"/>
    <cellStyle name="표준 9 2 5" xfId="0"/>
    <cellStyle name="표준 9 2 5 2" xfId="0"/>
    <cellStyle name="표준 9 2 5 2 2" xfId="0"/>
    <cellStyle name="표준 9 2 5 2 2 2" xfId="0"/>
    <cellStyle name="표준 9 2 5 2 2 2 2" xfId="0"/>
    <cellStyle name="표준 9 2 5 2 2 2 3" xfId="0"/>
    <cellStyle name="표준 9 2 5 2 2 3" xfId="0"/>
    <cellStyle name="표준 9 2 5 2 2 3 2" xfId="0"/>
    <cellStyle name="표준 9 2 5 2 2 4" xfId="0"/>
    <cellStyle name="표준 9 2 5 2 2 5" xfId="0"/>
    <cellStyle name="표준 9 2 5 2 3" xfId="0"/>
    <cellStyle name="표준 9 2 5 2 3 2" xfId="0"/>
    <cellStyle name="표준 9 2 5 2 3 3" xfId="0"/>
    <cellStyle name="표준 9 2 5 2 4" xfId="0"/>
    <cellStyle name="표준 9 2 5 2 4 2" xfId="0"/>
    <cellStyle name="표준 9 2 5 2 5" xfId="0"/>
    <cellStyle name="표준 9 2 5 2 6" xfId="0"/>
    <cellStyle name="표준 9 2 5 3" xfId="0"/>
    <cellStyle name="표준 9 2 5 3 2" xfId="0"/>
    <cellStyle name="표준 9 2 5 3 2 2" xfId="0"/>
    <cellStyle name="표준 9 2 5 3 2 3" xfId="0"/>
    <cellStyle name="표준 9 2 5 3 3" xfId="0"/>
    <cellStyle name="표준 9 2 5 3 3 2" xfId="0"/>
    <cellStyle name="표준 9 2 5 3 4" xfId="0"/>
    <cellStyle name="표준 9 2 5 3 5" xfId="0"/>
    <cellStyle name="표준 9 2 5 4" xfId="0"/>
    <cellStyle name="표준 9 2 5 4 2" xfId="0"/>
    <cellStyle name="표준 9 2 5 4 3" xfId="0"/>
    <cellStyle name="표준 9 2 5 5" xfId="0"/>
    <cellStyle name="표준 9 2 5 5 2" xfId="0"/>
    <cellStyle name="표준 9 2 5 6" xfId="0"/>
    <cellStyle name="표준 9 2 5 7" xfId="0"/>
    <cellStyle name="표준 9 2 5 8" xfId="0"/>
    <cellStyle name="표준 9 2 6" xfId="0"/>
    <cellStyle name="표준 9 2 6 2" xfId="0"/>
    <cellStyle name="표준 9 2 6 2 2" xfId="0"/>
    <cellStyle name="표준 9 2 6 2 2 2" xfId="0"/>
    <cellStyle name="표준 9 2 6 2 2 3" xfId="0"/>
    <cellStyle name="표준 9 2 6 2 3" xfId="0"/>
    <cellStyle name="표준 9 2 6 2 3 2" xfId="0"/>
    <cellStyle name="표준 9 2 6 2 4" xfId="0"/>
    <cellStyle name="표준 9 2 6 2 5" xfId="0"/>
    <cellStyle name="표준 9 2 6 3" xfId="0"/>
    <cellStyle name="표준 9 2 6 3 2" xfId="0"/>
    <cellStyle name="표준 9 2 6 3 3" xfId="0"/>
    <cellStyle name="표준 9 2 6 4" xfId="0"/>
    <cellStyle name="표준 9 2 6 4 2" xfId="0"/>
    <cellStyle name="표준 9 2 6 5" xfId="0"/>
    <cellStyle name="표준 9 2 6 6" xfId="0"/>
    <cellStyle name="표준 9 2 6 7" xfId="0"/>
    <cellStyle name="표준 9 2 7" xfId="0"/>
    <cellStyle name="표준 9 2 7 2" xfId="0"/>
    <cellStyle name="표준 9 2 7 2 2" xfId="0"/>
    <cellStyle name="표준 9 2 7 2 3" xfId="0"/>
    <cellStyle name="표준 9 2 7 3" xfId="0"/>
    <cellStyle name="표준 9 2 7 3 2" xfId="0"/>
    <cellStyle name="표준 9 2 7 4" xfId="0"/>
    <cellStyle name="표준 9 2 7 5" xfId="0"/>
    <cellStyle name="표준 9 2 7 6" xfId="0"/>
    <cellStyle name="표준 9 2 8" xfId="0"/>
    <cellStyle name="표준 9 2 8 2" xfId="0"/>
    <cellStyle name="표준 9 2 8 3" xfId="0"/>
    <cellStyle name="표준 9 2 8 4" xfId="0"/>
    <cellStyle name="표준 9 2 8 5" xfId="0"/>
    <cellStyle name="표준 9 2 9" xfId="0"/>
    <cellStyle name="표준 9 2 9 2" xfId="0"/>
    <cellStyle name="표준 9 2 9 3" xfId="0"/>
    <cellStyle name="표준 9 2 9 4" xfId="0"/>
    <cellStyle name="표준 9 20" xfId="0"/>
    <cellStyle name="표준 9 21" xfId="0"/>
    <cellStyle name="표준 9 22" xfId="0"/>
    <cellStyle name="표준 9 23" xfId="0"/>
    <cellStyle name="표준 9 24" xfId="0"/>
    <cellStyle name="표준 9 25" xfId="0"/>
    <cellStyle name="표준 9 26" xfId="0"/>
    <cellStyle name="표준 9 27" xfId="0"/>
    <cellStyle name="표준 9 28" xfId="0"/>
    <cellStyle name="표준 9 29" xfId="0"/>
    <cellStyle name="표준 9 3" xfId="0"/>
    <cellStyle name="표준 9 3 10" xfId="0"/>
    <cellStyle name="표준 9 3 11" xfId="0"/>
    <cellStyle name="표준 9 3 2" xfId="0"/>
    <cellStyle name="표준 9 3 2 10" xfId="0"/>
    <cellStyle name="표준 9 3 2 2" xfId="0"/>
    <cellStyle name="표준 9 3 2 2 2" xfId="0"/>
    <cellStyle name="표준 9 3 2 2 2 2" xfId="0"/>
    <cellStyle name="표준 9 3 2 2 2 2 2" xfId="0"/>
    <cellStyle name="표준 9 3 2 2 2 2 2 2" xfId="0"/>
    <cellStyle name="표준 9 3 2 2 2 2 2 3" xfId="0"/>
    <cellStyle name="표준 9 3 2 2 2 2 3" xfId="0"/>
    <cellStyle name="표준 9 3 2 2 2 2 3 2" xfId="0"/>
    <cellStyle name="표준 9 3 2 2 2 2 4" xfId="0"/>
    <cellStyle name="표준 9 3 2 2 2 2 5" xfId="0"/>
    <cellStyle name="표준 9 3 2 2 2 3" xfId="0"/>
    <cellStyle name="표준 9 3 2 2 2 3 2" xfId="0"/>
    <cellStyle name="표준 9 3 2 2 2 3 3" xfId="0"/>
    <cellStyle name="표준 9 3 2 2 2 4" xfId="0"/>
    <cellStyle name="표준 9 3 2 2 2 4 2" xfId="0"/>
    <cellStyle name="표준 9 3 2 2 2 5" xfId="0"/>
    <cellStyle name="표준 9 3 2 2 2 6" xfId="0"/>
    <cellStyle name="표준 9 3 2 2 3" xfId="0"/>
    <cellStyle name="표준 9 3 2 2 3 2" xfId="0"/>
    <cellStyle name="표준 9 3 2 2 3 2 2" xfId="0"/>
    <cellStyle name="표준 9 3 2 2 3 2 3" xfId="0"/>
    <cellStyle name="표준 9 3 2 2 3 3" xfId="0"/>
    <cellStyle name="표준 9 3 2 2 3 3 2" xfId="0"/>
    <cellStyle name="표준 9 3 2 2 3 4" xfId="0"/>
    <cellStyle name="표준 9 3 2 2 3 5" xfId="0"/>
    <cellStyle name="표준 9 3 2 2 4" xfId="0"/>
    <cellStyle name="표준 9 3 2 2 4 2" xfId="0"/>
    <cellStyle name="표준 9 3 2 2 4 3" xfId="0"/>
    <cellStyle name="표준 9 3 2 2 5" xfId="0"/>
    <cellStyle name="표준 9 3 2 2 5 2" xfId="0"/>
    <cellStyle name="표준 9 3 2 2 6" xfId="0"/>
    <cellStyle name="표준 9 3 2 2 7" xfId="0"/>
    <cellStyle name="표준 9 3 2 2 8" xfId="0"/>
    <cellStyle name="표준 9 3 2 3" xfId="0"/>
    <cellStyle name="표준 9 3 2 3 2" xfId="0"/>
    <cellStyle name="표준 9 3 2 3 2 2" xfId="0"/>
    <cellStyle name="표준 9 3 2 3 2 2 2" xfId="0"/>
    <cellStyle name="표준 9 3 2 3 2 2 3" xfId="0"/>
    <cellStyle name="표준 9 3 2 3 2 3" xfId="0"/>
    <cellStyle name="표준 9 3 2 3 2 3 2" xfId="0"/>
    <cellStyle name="표준 9 3 2 3 2 4" xfId="0"/>
    <cellStyle name="표준 9 3 2 3 2 5" xfId="0"/>
    <cellStyle name="표준 9 3 2 3 3" xfId="0"/>
    <cellStyle name="표준 9 3 2 3 3 2" xfId="0"/>
    <cellStyle name="표준 9 3 2 3 3 3" xfId="0"/>
    <cellStyle name="표준 9 3 2 3 4" xfId="0"/>
    <cellStyle name="표준 9 3 2 3 4 2" xfId="0"/>
    <cellStyle name="표준 9 3 2 3 5" xfId="0"/>
    <cellStyle name="표준 9 3 2 3 6" xfId="0"/>
    <cellStyle name="표준 9 3 2 4" xfId="0"/>
    <cellStyle name="표준 9 3 2 4 2" xfId="0"/>
    <cellStyle name="표준 9 3 2 4 2 2" xfId="0"/>
    <cellStyle name="표준 9 3 2 4 2 3" xfId="0"/>
    <cellStyle name="표준 9 3 2 4 3" xfId="0"/>
    <cellStyle name="표준 9 3 2 4 3 2" xfId="0"/>
    <cellStyle name="표준 9 3 2 4 4" xfId="0"/>
    <cellStyle name="표준 9 3 2 4 5" xfId="0"/>
    <cellStyle name="표준 9 3 2 5" xfId="0"/>
    <cellStyle name="표준 9 3 2 5 2" xfId="0"/>
    <cellStyle name="표준 9 3 2 5 3" xfId="0"/>
    <cellStyle name="표준 9 3 2 5 4" xfId="0"/>
    <cellStyle name="표준 9 3 2 6" xfId="0"/>
    <cellStyle name="표준 9 3 2 6 2" xfId="0"/>
    <cellStyle name="표준 9 3 2 6 3" xfId="0"/>
    <cellStyle name="표준 9 3 2 7" xfId="0"/>
    <cellStyle name="표준 9 3 2 8" xfId="0"/>
    <cellStyle name="표준 9 3 2 9" xfId="0"/>
    <cellStyle name="표준 9 3 3" xfId="0"/>
    <cellStyle name="표준 9 3 3 2" xfId="0"/>
    <cellStyle name="표준 9 3 3 2 2" xfId="0"/>
    <cellStyle name="표준 9 3 3 2 2 2" xfId="0"/>
    <cellStyle name="표준 9 3 3 2 2 2 2" xfId="0"/>
    <cellStyle name="표준 9 3 3 2 2 2 3" xfId="0"/>
    <cellStyle name="표준 9 3 3 2 2 3" xfId="0"/>
    <cellStyle name="표준 9 3 3 2 2 3 2" xfId="0"/>
    <cellStyle name="표준 9 3 3 2 2 4" xfId="0"/>
    <cellStyle name="표준 9 3 3 2 2 5" xfId="0"/>
    <cellStyle name="표준 9 3 3 2 3" xfId="0"/>
    <cellStyle name="표준 9 3 3 2 3 2" xfId="0"/>
    <cellStyle name="표준 9 3 3 2 3 3" xfId="0"/>
    <cellStyle name="표준 9 3 3 2 4" xfId="0"/>
    <cellStyle name="표준 9 3 3 2 4 2" xfId="0"/>
    <cellStyle name="표준 9 3 3 2 5" xfId="0"/>
    <cellStyle name="표준 9 3 3 2 6" xfId="0"/>
    <cellStyle name="표준 9 3 3 3" xfId="0"/>
    <cellStyle name="표준 9 3 3 3 2" xfId="0"/>
    <cellStyle name="표준 9 3 3 3 2 2" xfId="0"/>
    <cellStyle name="표준 9 3 3 3 2 3" xfId="0"/>
    <cellStyle name="표준 9 3 3 3 3" xfId="0"/>
    <cellStyle name="표준 9 3 3 3 3 2" xfId="0"/>
    <cellStyle name="표준 9 3 3 3 4" xfId="0"/>
    <cellStyle name="표준 9 3 3 3 5" xfId="0"/>
    <cellStyle name="표준 9 3 3 4" xfId="0"/>
    <cellStyle name="표준 9 3 3 4 2" xfId="0"/>
    <cellStyle name="표준 9 3 3 4 3" xfId="0"/>
    <cellStyle name="표준 9 3 3 5" xfId="0"/>
    <cellStyle name="표준 9 3 3 5 2" xfId="0"/>
    <cellStyle name="표준 9 3 3 6" xfId="0"/>
    <cellStyle name="표준 9 3 3 7" xfId="0"/>
    <cellStyle name="표준 9 3 3 8" xfId="0"/>
    <cellStyle name="표준 9 3 4" xfId="0"/>
    <cellStyle name="표준 9 3 4 2" xfId="0"/>
    <cellStyle name="표준 9 3 4 2 2" xfId="0"/>
    <cellStyle name="표준 9 3 4 2 2 2" xfId="0"/>
    <cellStyle name="표준 9 3 4 2 2 3" xfId="0"/>
    <cellStyle name="표준 9 3 4 2 3" xfId="0"/>
    <cellStyle name="표준 9 3 4 2 3 2" xfId="0"/>
    <cellStyle name="표준 9 3 4 2 4" xfId="0"/>
    <cellStyle name="표준 9 3 4 2 5" xfId="0"/>
    <cellStyle name="표준 9 3 4 3" xfId="0"/>
    <cellStyle name="표준 9 3 4 3 2" xfId="0"/>
    <cellStyle name="표준 9 3 4 3 3" xfId="0"/>
    <cellStyle name="표준 9 3 4 4" xfId="0"/>
    <cellStyle name="표준 9 3 4 4 2" xfId="0"/>
    <cellStyle name="표준 9 3 4 5" xfId="0"/>
    <cellStyle name="표준 9 3 4 6" xfId="0"/>
    <cellStyle name="표준 9 3 5" xfId="0"/>
    <cellStyle name="표준 9 3 5 2" xfId="0"/>
    <cellStyle name="표준 9 3 5 2 2" xfId="0"/>
    <cellStyle name="표준 9 3 5 2 3" xfId="0"/>
    <cellStyle name="표준 9 3 5 3" xfId="0"/>
    <cellStyle name="표준 9 3 5 3 2" xfId="0"/>
    <cellStyle name="표준 9 3 5 4" xfId="0"/>
    <cellStyle name="표준 9 3 5 5" xfId="0"/>
    <cellStyle name="표준 9 3 6" xfId="0"/>
    <cellStyle name="표준 9 3 6 2" xfId="0"/>
    <cellStyle name="표준 9 3 6 3" xfId="0"/>
    <cellStyle name="표준 9 3 6 4" xfId="0"/>
    <cellStyle name="표준 9 3 7" xfId="0"/>
    <cellStyle name="표준 9 3 7 2" xfId="0"/>
    <cellStyle name="표준 9 3 7 3" xfId="0"/>
    <cellStyle name="표준 9 3 8" xfId="0"/>
    <cellStyle name="표준 9 3 9" xfId="0"/>
    <cellStyle name="표준 9 4" xfId="0"/>
    <cellStyle name="표준 9 4 10" xfId="0"/>
    <cellStyle name="표준 9 4 2" xfId="0"/>
    <cellStyle name="표준 9 4 2 2" xfId="0"/>
    <cellStyle name="표준 9 4 2 2 2" xfId="0"/>
    <cellStyle name="표준 9 4 2 2 2 2" xfId="0"/>
    <cellStyle name="표준 9 4 2 2 2 2 2" xfId="0"/>
    <cellStyle name="표준 9 4 2 2 2 2 3" xfId="0"/>
    <cellStyle name="표준 9 4 2 2 2 3" xfId="0"/>
    <cellStyle name="표준 9 4 2 2 2 3 2" xfId="0"/>
    <cellStyle name="표준 9 4 2 2 2 4" xfId="0"/>
    <cellStyle name="표준 9 4 2 2 2 5" xfId="0"/>
    <cellStyle name="표준 9 4 2 2 3" xfId="0"/>
    <cellStyle name="표준 9 4 2 2 3 2" xfId="0"/>
    <cellStyle name="표준 9 4 2 2 3 3" xfId="0"/>
    <cellStyle name="표준 9 4 2 2 4" xfId="0"/>
    <cellStyle name="표준 9 4 2 2 4 2" xfId="0"/>
    <cellStyle name="표준 9 4 2 2 5" xfId="0"/>
    <cellStyle name="표준 9 4 2 2 6" xfId="0"/>
    <cellStyle name="표준 9 4 2 2 7" xfId="0"/>
    <cellStyle name="표준 9 4 2 3" xfId="0"/>
    <cellStyle name="표준 9 4 2 3 2" xfId="0"/>
    <cellStyle name="표준 9 4 2 3 2 2" xfId="0"/>
    <cellStyle name="표준 9 4 2 3 2 3" xfId="0"/>
    <cellStyle name="표준 9 4 2 3 3" xfId="0"/>
    <cellStyle name="표준 9 4 2 3 3 2" xfId="0"/>
    <cellStyle name="표준 9 4 2 3 4" xfId="0"/>
    <cellStyle name="표준 9 4 2 3 5" xfId="0"/>
    <cellStyle name="표준 9 4 2 4" xfId="0"/>
    <cellStyle name="표준 9 4 2 4 2" xfId="0"/>
    <cellStyle name="표준 9 4 2 4 3" xfId="0"/>
    <cellStyle name="표준 9 4 2 5" xfId="0"/>
    <cellStyle name="표준 9 4 2 5 2" xfId="0"/>
    <cellStyle name="표준 9 4 2 6" xfId="0"/>
    <cellStyle name="표준 9 4 2 7" xfId="0"/>
    <cellStyle name="표준 9 4 2 8" xfId="0"/>
    <cellStyle name="표준 9 4 3" xfId="0"/>
    <cellStyle name="표준 9 4 3 2" xfId="0"/>
    <cellStyle name="표준 9 4 3 2 2" xfId="0"/>
    <cellStyle name="표준 9 4 3 2 2 2" xfId="0"/>
    <cellStyle name="표준 9 4 3 2 2 3" xfId="0"/>
    <cellStyle name="표준 9 4 3 2 3" xfId="0"/>
    <cellStyle name="표준 9 4 3 2 3 2" xfId="0"/>
    <cellStyle name="표준 9 4 3 2 4" xfId="0"/>
    <cellStyle name="표준 9 4 3 2 5" xfId="0"/>
    <cellStyle name="표준 9 4 3 3" xfId="0"/>
    <cellStyle name="표준 9 4 3 3 2" xfId="0"/>
    <cellStyle name="표준 9 4 3 3 3" xfId="0"/>
    <cellStyle name="표준 9 4 3 4" xfId="0"/>
    <cellStyle name="표준 9 4 3 4 2" xfId="0"/>
    <cellStyle name="표준 9 4 3 5" xfId="0"/>
    <cellStyle name="표준 9 4 3 6" xfId="0"/>
    <cellStyle name="표준 9 4 3 7" xfId="0"/>
    <cellStyle name="표준 9 4 4" xfId="0"/>
    <cellStyle name="표준 9 4 4 2" xfId="0"/>
    <cellStyle name="표준 9 4 4 2 2" xfId="0"/>
    <cellStyle name="표준 9 4 4 2 3" xfId="0"/>
    <cellStyle name="표준 9 4 4 3" xfId="0"/>
    <cellStyle name="표준 9 4 4 3 2" xfId="0"/>
    <cellStyle name="표준 9 4 4 4" xfId="0"/>
    <cellStyle name="표준 9 4 4 5" xfId="0"/>
    <cellStyle name="표준 9 4 5" xfId="0"/>
    <cellStyle name="표준 9 4 5 2" xfId="0"/>
    <cellStyle name="표준 9 4 5 3" xfId="0"/>
    <cellStyle name="표준 9 4 5 4" xfId="0"/>
    <cellStyle name="표준 9 4 6" xfId="0"/>
    <cellStyle name="표준 9 4 6 2" xfId="0"/>
    <cellStyle name="표준 9 4 6 3" xfId="0"/>
    <cellStyle name="표준 9 4 7" xfId="0"/>
    <cellStyle name="표준 9 4 8" xfId="0"/>
    <cellStyle name="표준 9 4 9" xfId="0"/>
    <cellStyle name="표준 9 5" xfId="0"/>
    <cellStyle name="표준 9 5 2" xfId="0"/>
    <cellStyle name="표준 9 5 2 2" xfId="0"/>
    <cellStyle name="표준 9 5 2 2 2" xfId="0"/>
    <cellStyle name="표준 9 5 2 2 2 2" xfId="0"/>
    <cellStyle name="표준 9 5 2 2 2 3" xfId="0"/>
    <cellStyle name="표준 9 5 2 2 3" xfId="0"/>
    <cellStyle name="표준 9 5 2 2 3 2" xfId="0"/>
    <cellStyle name="표준 9 5 2 2 4" xfId="0"/>
    <cellStyle name="표준 9 5 2 2 5" xfId="0"/>
    <cellStyle name="표준 9 5 2 2 6" xfId="0"/>
    <cellStyle name="표준 9 5 2 3" xfId="0"/>
    <cellStyle name="표준 9 5 2 3 2" xfId="0"/>
    <cellStyle name="표준 9 5 2 3 3" xfId="0"/>
    <cellStyle name="표준 9 5 2 4" xfId="0"/>
    <cellStyle name="표준 9 5 2 4 2" xfId="0"/>
    <cellStyle name="표준 9 5 2 5" xfId="0"/>
    <cellStyle name="표준 9 5 2 6" xfId="0"/>
    <cellStyle name="표준 9 5 2 7" xfId="0"/>
    <cellStyle name="표준 9 5 3" xfId="0"/>
    <cellStyle name="표준 9 5 3 2" xfId="0"/>
    <cellStyle name="표준 9 5 3 2 2" xfId="0"/>
    <cellStyle name="표준 9 5 3 2 3" xfId="0"/>
    <cellStyle name="표준 9 5 3 3" xfId="0"/>
    <cellStyle name="표준 9 5 3 3 2" xfId="0"/>
    <cellStyle name="표준 9 5 3 4" xfId="0"/>
    <cellStyle name="표준 9 5 3 5" xfId="0"/>
    <cellStyle name="표준 9 5 4" xfId="0"/>
    <cellStyle name="표준 9 5 4 2" xfId="0"/>
    <cellStyle name="표준 9 5 4 3" xfId="0"/>
    <cellStyle name="표준 9 5 4 4" xfId="0"/>
    <cellStyle name="표준 9 5 5" xfId="0"/>
    <cellStyle name="표준 9 5 5 2" xfId="0"/>
    <cellStyle name="표준 9 5 5 3" xfId="0"/>
    <cellStyle name="표준 9 5 6" xfId="0"/>
    <cellStyle name="표준 9 5 7" xfId="0"/>
    <cellStyle name="표준 9 5 8" xfId="0"/>
    <cellStyle name="표준 9 5 9" xfId="0"/>
    <cellStyle name="표준 9 6" xfId="0"/>
    <cellStyle name="표준 9 6 2" xfId="0"/>
    <cellStyle name="표준 9 6 2 2" xfId="0"/>
    <cellStyle name="표준 9 6 2 2 2" xfId="0"/>
    <cellStyle name="표준 9 6 2 2 2 2" xfId="0"/>
    <cellStyle name="표준 9 6 2 2 2 3" xfId="0"/>
    <cellStyle name="표준 9 6 2 2 3" xfId="0"/>
    <cellStyle name="표준 9 6 2 2 3 2" xfId="0"/>
    <cellStyle name="표준 9 6 2 2 4" xfId="0"/>
    <cellStyle name="표준 9 6 2 2 5" xfId="0"/>
    <cellStyle name="표준 9 6 2 3" xfId="0"/>
    <cellStyle name="표준 9 6 2 3 2" xfId="0"/>
    <cellStyle name="표준 9 6 2 3 3" xfId="0"/>
    <cellStyle name="표준 9 6 2 4" xfId="0"/>
    <cellStyle name="표준 9 6 2 4 2" xfId="0"/>
    <cellStyle name="표준 9 6 2 5" xfId="0"/>
    <cellStyle name="표준 9 6 2 6" xfId="0"/>
    <cellStyle name="표준 9 6 2 7" xfId="0"/>
    <cellStyle name="표준 9 6 3" xfId="0"/>
    <cellStyle name="표준 9 6 3 2" xfId="0"/>
    <cellStyle name="표준 9 6 3 2 2" xfId="0"/>
    <cellStyle name="표준 9 6 3 2 3" xfId="0"/>
    <cellStyle name="표준 9 6 3 3" xfId="0"/>
    <cellStyle name="표준 9 6 3 3 2" xfId="0"/>
    <cellStyle name="표준 9 6 3 4" xfId="0"/>
    <cellStyle name="표준 9 6 3 5" xfId="0"/>
    <cellStyle name="표준 9 6 4" xfId="0"/>
    <cellStyle name="표준 9 6 4 2" xfId="0"/>
    <cellStyle name="표준 9 6 4 3" xfId="0"/>
    <cellStyle name="표준 9 6 5" xfId="0"/>
    <cellStyle name="표준 9 6 5 2" xfId="0"/>
    <cellStyle name="표준 9 6 6" xfId="0"/>
    <cellStyle name="표준 9 6 7" xfId="0"/>
    <cellStyle name="표준 9 6 8" xfId="0"/>
    <cellStyle name="표준 9 7" xfId="0"/>
    <cellStyle name="표준 9 7 2" xfId="0"/>
    <cellStyle name="표준 9 7 2 2" xfId="0"/>
    <cellStyle name="표준 9 7 2 2 2" xfId="0"/>
    <cellStyle name="표준 9 7 2 2 3" xfId="0"/>
    <cellStyle name="표준 9 7 2 3" xfId="0"/>
    <cellStyle name="표준 9 7 2 3 2" xfId="0"/>
    <cellStyle name="표준 9 7 2 4" xfId="0"/>
    <cellStyle name="표준 9 7 2 5" xfId="0"/>
    <cellStyle name="표준 9 7 2 6" xfId="0"/>
    <cellStyle name="표준 9 7 3" xfId="0"/>
    <cellStyle name="표준 9 7 3 2" xfId="0"/>
    <cellStyle name="표준 9 7 3 3" xfId="0"/>
    <cellStyle name="표준 9 7 4" xfId="0"/>
    <cellStyle name="표준 9 7 4 2" xfId="0"/>
    <cellStyle name="표준 9 7 5" xfId="0"/>
    <cellStyle name="표준 9 7 6" xfId="0"/>
    <cellStyle name="표준 9 7 7" xfId="0"/>
    <cellStyle name="표준 9 8" xfId="0"/>
    <cellStyle name="표준 9 8 2" xfId="0"/>
    <cellStyle name="표준 9 8 2 2" xfId="0"/>
    <cellStyle name="표준 9 8 2 3" xfId="0"/>
    <cellStyle name="표준 9 8 3" xfId="0"/>
    <cellStyle name="표준 9 8 3 2" xfId="0"/>
    <cellStyle name="표준 9 8 4" xfId="0"/>
    <cellStyle name="표준 9 8 5" xfId="0"/>
    <cellStyle name="표준 9 8 6" xfId="0"/>
    <cellStyle name="표준 9 9" xfId="0"/>
    <cellStyle name="표준 9 9 2" xfId="0"/>
    <cellStyle name="표준 9 9 3" xfId="0"/>
    <cellStyle name="표준 9 9 4" xfId="0"/>
    <cellStyle name="표준 9 9 5" xfId="0"/>
    <cellStyle name="표준 9 9 6" xfId="0"/>
    <cellStyle name="표준 90" xfId="0"/>
    <cellStyle name="표준 90 2" xfId="0"/>
    <cellStyle name="표준 90 2 10" xfId="0"/>
    <cellStyle name="표준 90 2 11" xfId="0"/>
    <cellStyle name="표준 90 2 12" xfId="0"/>
    <cellStyle name="표준 90 2 2" xfId="0"/>
    <cellStyle name="표준 90 2 2 2" xfId="0"/>
    <cellStyle name="표준 90 2 2 3" xfId="0"/>
    <cellStyle name="표준 90 2 2 4" xfId="0"/>
    <cellStyle name="표준 90 2 2 5" xfId="0"/>
    <cellStyle name="표준 90 2 2 6" xfId="0"/>
    <cellStyle name="표준 90 2 3" xfId="0"/>
    <cellStyle name="표준 90 2 3 2" xfId="0"/>
    <cellStyle name="표준 90 2 3 3" xfId="0"/>
    <cellStyle name="표준 90 2 3 4" xfId="0"/>
    <cellStyle name="표준 90 2 3 5" xfId="0"/>
    <cellStyle name="표준 90 2 3 6" xfId="0"/>
    <cellStyle name="표준 90 2 4" xfId="0"/>
    <cellStyle name="표준 90 2 4 2" xfId="0"/>
    <cellStyle name="표준 90 2 4 3" xfId="0"/>
    <cellStyle name="표준 90 2 4 4" xfId="0"/>
    <cellStyle name="표준 90 2 4 5" xfId="0"/>
    <cellStyle name="표준 90 2 4 6" xfId="0"/>
    <cellStyle name="표준 90 2 5" xfId="0"/>
    <cellStyle name="표준 90 2 5 2" xfId="0"/>
    <cellStyle name="표준 90 2 5 3" xfId="0"/>
    <cellStyle name="표준 90 2 5 4" xfId="0"/>
    <cellStyle name="표준 90 2 5 5" xfId="0"/>
    <cellStyle name="표준 90 2 5 6" xfId="0"/>
    <cellStyle name="표준 90 2 6" xfId="0"/>
    <cellStyle name="표준 90 2 7" xfId="0"/>
    <cellStyle name="표준 90 2 8" xfId="0"/>
    <cellStyle name="표준 90 2 9" xfId="0"/>
    <cellStyle name="표준 90 2_Sheet2" xfId="0"/>
    <cellStyle name="표준 90 3" xfId="0"/>
    <cellStyle name="표준 90 3 10" xfId="0"/>
    <cellStyle name="표준 90 3 11" xfId="0"/>
    <cellStyle name="표준 90 3 12" xfId="0"/>
    <cellStyle name="표준 90 3 2" xfId="0"/>
    <cellStyle name="표준 90 3 2 2" xfId="0"/>
    <cellStyle name="표준 90 3 2 3" xfId="0"/>
    <cellStyle name="표준 90 3 2 4" xfId="0"/>
    <cellStyle name="표준 90 3 2 5" xfId="0"/>
    <cellStyle name="표준 90 3 2 6" xfId="0"/>
    <cellStyle name="표준 90 3 3" xfId="0"/>
    <cellStyle name="표준 90 3 3 2" xfId="0"/>
    <cellStyle name="표준 90 3 3 3" xfId="0"/>
    <cellStyle name="표준 90 3 3 4" xfId="0"/>
    <cellStyle name="표준 90 3 3 5" xfId="0"/>
    <cellStyle name="표준 90 3 3 6" xfId="0"/>
    <cellStyle name="표준 90 3 4" xfId="0"/>
    <cellStyle name="표준 90 3 4 2" xfId="0"/>
    <cellStyle name="표준 90 3 4 3" xfId="0"/>
    <cellStyle name="표준 90 3 4 4" xfId="0"/>
    <cellStyle name="표준 90 3 4 5" xfId="0"/>
    <cellStyle name="표준 90 3 4 6" xfId="0"/>
    <cellStyle name="표준 90 3 5" xfId="0"/>
    <cellStyle name="표준 90 3 5 2" xfId="0"/>
    <cellStyle name="표준 90 3 5 3" xfId="0"/>
    <cellStyle name="표준 90 3 5 4" xfId="0"/>
    <cellStyle name="표준 90 3 5 5" xfId="0"/>
    <cellStyle name="표준 90 3 5 6" xfId="0"/>
    <cellStyle name="표준 90 3 6" xfId="0"/>
    <cellStyle name="표준 90 3 7" xfId="0"/>
    <cellStyle name="표준 90 3 8" xfId="0"/>
    <cellStyle name="표준 90 3 9" xfId="0"/>
    <cellStyle name="표준 90 3_Sheet2" xfId="0"/>
    <cellStyle name="표준 90 4" xfId="0"/>
    <cellStyle name="표준 90 4 10" xfId="0"/>
    <cellStyle name="표준 90 4 2" xfId="0"/>
    <cellStyle name="표준 90 4 2 2" xfId="0"/>
    <cellStyle name="표준 90 4 2 3" xfId="0"/>
    <cellStyle name="표준 90 4 2 4" xfId="0"/>
    <cellStyle name="표준 90 4 2 5" xfId="0"/>
    <cellStyle name="표준 90 4 2 6" xfId="0"/>
    <cellStyle name="표준 90 4 3" xfId="0"/>
    <cellStyle name="표준 90 4 3 2" xfId="0"/>
    <cellStyle name="표준 90 4 3 3" xfId="0"/>
    <cellStyle name="표준 90 4 3 4" xfId="0"/>
    <cellStyle name="표준 90 4 3 5" xfId="0"/>
    <cellStyle name="표준 90 4 3 6" xfId="0"/>
    <cellStyle name="표준 90 4 4" xfId="0"/>
    <cellStyle name="표준 90 4 4 2" xfId="0"/>
    <cellStyle name="표준 90 4 4 3" xfId="0"/>
    <cellStyle name="표준 90 4 4 4" xfId="0"/>
    <cellStyle name="표준 90 4 4 5" xfId="0"/>
    <cellStyle name="표준 90 4 4 6" xfId="0"/>
    <cellStyle name="표준 90 4 5" xfId="0"/>
    <cellStyle name="표준 90 4 5 2" xfId="0"/>
    <cellStyle name="표준 90 4 5 3" xfId="0"/>
    <cellStyle name="표준 90 4 5 4" xfId="0"/>
    <cellStyle name="표준 90 4 5 5" xfId="0"/>
    <cellStyle name="표준 90 4 5 6" xfId="0"/>
    <cellStyle name="표준 90 4 6" xfId="0"/>
    <cellStyle name="표준 90 4 7" xfId="0"/>
    <cellStyle name="표준 90 4 8" xfId="0"/>
    <cellStyle name="표준 90 4 9" xfId="0"/>
    <cellStyle name="표준 90 4_Sheet2" xfId="0"/>
    <cellStyle name="표준 90 5" xfId="0"/>
    <cellStyle name="표준 90 5 10" xfId="0"/>
    <cellStyle name="표준 90 5 2" xfId="0"/>
    <cellStyle name="표준 90 5 2 2" xfId="0"/>
    <cellStyle name="표준 90 5 2 3" xfId="0"/>
    <cellStyle name="표준 90 5 2 4" xfId="0"/>
    <cellStyle name="표준 90 5 2 5" xfId="0"/>
    <cellStyle name="표준 90 5 2 6" xfId="0"/>
    <cellStyle name="표준 90 5 3" xfId="0"/>
    <cellStyle name="표준 90 5 3 2" xfId="0"/>
    <cellStyle name="표준 90 5 3 3" xfId="0"/>
    <cellStyle name="표준 90 5 3 4" xfId="0"/>
    <cellStyle name="표준 90 5 3 5" xfId="0"/>
    <cellStyle name="표준 90 5 3 6" xfId="0"/>
    <cellStyle name="표준 90 5 4" xfId="0"/>
    <cellStyle name="표준 90 5 4 2" xfId="0"/>
    <cellStyle name="표준 90 5 4 3" xfId="0"/>
    <cellStyle name="표준 90 5 4 4" xfId="0"/>
    <cellStyle name="표준 90 5 4 5" xfId="0"/>
    <cellStyle name="표준 90 5 4 6" xfId="0"/>
    <cellStyle name="표준 90 5 5" xfId="0"/>
    <cellStyle name="표준 90 5 5 2" xfId="0"/>
    <cellStyle name="표준 90 5 5 3" xfId="0"/>
    <cellStyle name="표준 90 5 5 4" xfId="0"/>
    <cellStyle name="표준 90 5 5 5" xfId="0"/>
    <cellStyle name="표준 90 5 5 6" xfId="0"/>
    <cellStyle name="표준 90 5 6" xfId="0"/>
    <cellStyle name="표준 90 5 7" xfId="0"/>
    <cellStyle name="표준 90 5 8" xfId="0"/>
    <cellStyle name="표준 90 5 9" xfId="0"/>
    <cellStyle name="표준 90 5_Sheet2" xfId="0"/>
    <cellStyle name="표준 90 6" xfId="0"/>
    <cellStyle name="표준 91" xfId="0"/>
    <cellStyle name="표준 91 2" xfId="0"/>
    <cellStyle name="표준 91 2 10" xfId="0"/>
    <cellStyle name="표준 91 2 11" xfId="0"/>
    <cellStyle name="표준 91 2 12" xfId="0"/>
    <cellStyle name="표준 91 2 2" xfId="0"/>
    <cellStyle name="표준 91 2 2 2" xfId="0"/>
    <cellStyle name="표준 91 2 2 3" xfId="0"/>
    <cellStyle name="표준 91 2 2 4" xfId="0"/>
    <cellStyle name="표준 91 2 2 5" xfId="0"/>
    <cellStyle name="표준 91 2 2 6" xfId="0"/>
    <cellStyle name="표준 91 2 3" xfId="0"/>
    <cellStyle name="표준 91 2 3 2" xfId="0"/>
    <cellStyle name="표준 91 2 3 3" xfId="0"/>
    <cellStyle name="표준 91 2 3 4" xfId="0"/>
    <cellStyle name="표준 91 2 3 5" xfId="0"/>
    <cellStyle name="표준 91 2 3 6" xfId="0"/>
    <cellStyle name="표준 91 2 4" xfId="0"/>
    <cellStyle name="표준 91 2 4 2" xfId="0"/>
    <cellStyle name="표준 91 2 4 3" xfId="0"/>
    <cellStyle name="표준 91 2 4 4" xfId="0"/>
    <cellStyle name="표준 91 2 4 5" xfId="0"/>
    <cellStyle name="표준 91 2 4 6" xfId="0"/>
    <cellStyle name="표준 91 2 5" xfId="0"/>
    <cellStyle name="표준 91 2 5 2" xfId="0"/>
    <cellStyle name="표준 91 2 5 3" xfId="0"/>
    <cellStyle name="표준 91 2 5 4" xfId="0"/>
    <cellStyle name="표준 91 2 5 5" xfId="0"/>
    <cellStyle name="표준 91 2 5 6" xfId="0"/>
    <cellStyle name="표준 91 2 6" xfId="0"/>
    <cellStyle name="표준 91 2 7" xfId="0"/>
    <cellStyle name="표준 91 2 8" xfId="0"/>
    <cellStyle name="표준 91 2 9" xfId="0"/>
    <cellStyle name="표준 91 2_Sheet2" xfId="0"/>
    <cellStyle name="표준 91 3" xfId="0"/>
    <cellStyle name="표준 91 3 10" xfId="0"/>
    <cellStyle name="표준 91 3 11" xfId="0"/>
    <cellStyle name="표준 91 3 12" xfId="0"/>
    <cellStyle name="표준 91 3 2" xfId="0"/>
    <cellStyle name="표준 91 3 2 2" xfId="0"/>
    <cellStyle name="표준 91 3 2 3" xfId="0"/>
    <cellStyle name="표준 91 3 2 4" xfId="0"/>
    <cellStyle name="표준 91 3 2 5" xfId="0"/>
    <cellStyle name="표준 91 3 2 6" xfId="0"/>
    <cellStyle name="표준 91 3 3" xfId="0"/>
    <cellStyle name="표준 91 3 3 2" xfId="0"/>
    <cellStyle name="표준 91 3 3 3" xfId="0"/>
    <cellStyle name="표준 91 3 3 4" xfId="0"/>
    <cellStyle name="표준 91 3 3 5" xfId="0"/>
    <cellStyle name="표준 91 3 3 6" xfId="0"/>
    <cellStyle name="표준 91 3 4" xfId="0"/>
    <cellStyle name="표준 91 3 4 2" xfId="0"/>
    <cellStyle name="표준 91 3 4 3" xfId="0"/>
    <cellStyle name="표준 91 3 4 4" xfId="0"/>
    <cellStyle name="표준 91 3 4 5" xfId="0"/>
    <cellStyle name="표준 91 3 4 6" xfId="0"/>
    <cellStyle name="표준 91 3 5" xfId="0"/>
    <cellStyle name="표준 91 3 5 2" xfId="0"/>
    <cellStyle name="표준 91 3 5 3" xfId="0"/>
    <cellStyle name="표준 91 3 5 4" xfId="0"/>
    <cellStyle name="표준 91 3 5 5" xfId="0"/>
    <cellStyle name="표준 91 3 5 6" xfId="0"/>
    <cellStyle name="표준 91 3 6" xfId="0"/>
    <cellStyle name="표준 91 3 7" xfId="0"/>
    <cellStyle name="표준 91 3 8" xfId="0"/>
    <cellStyle name="표준 91 3 9" xfId="0"/>
    <cellStyle name="표준 91 3_Sheet2" xfId="0"/>
    <cellStyle name="표준 91 4" xfId="0"/>
    <cellStyle name="표준 91 4 10" xfId="0"/>
    <cellStyle name="표준 91 4 2" xfId="0"/>
    <cellStyle name="표준 91 4 2 2" xfId="0"/>
    <cellStyle name="표준 91 4 2 3" xfId="0"/>
    <cellStyle name="표준 91 4 2 4" xfId="0"/>
    <cellStyle name="표준 91 4 2 5" xfId="0"/>
    <cellStyle name="표준 91 4 2 6" xfId="0"/>
    <cellStyle name="표준 91 4 3" xfId="0"/>
    <cellStyle name="표준 91 4 3 2" xfId="0"/>
    <cellStyle name="표준 91 4 3 3" xfId="0"/>
    <cellStyle name="표준 91 4 3 4" xfId="0"/>
    <cellStyle name="표준 91 4 3 5" xfId="0"/>
    <cellStyle name="표준 91 4 3 6" xfId="0"/>
    <cellStyle name="표준 91 4 4" xfId="0"/>
    <cellStyle name="표준 91 4 4 2" xfId="0"/>
    <cellStyle name="표준 91 4 4 3" xfId="0"/>
    <cellStyle name="표준 91 4 4 4" xfId="0"/>
    <cellStyle name="표준 91 4 4 5" xfId="0"/>
    <cellStyle name="표준 91 4 4 6" xfId="0"/>
    <cellStyle name="표준 91 4 5" xfId="0"/>
    <cellStyle name="표준 91 4 5 2" xfId="0"/>
    <cellStyle name="표준 91 4 5 3" xfId="0"/>
    <cellStyle name="표준 91 4 5 4" xfId="0"/>
    <cellStyle name="표준 91 4 5 5" xfId="0"/>
    <cellStyle name="표준 91 4 5 6" xfId="0"/>
    <cellStyle name="표준 91 4 6" xfId="0"/>
    <cellStyle name="표준 91 4 7" xfId="0"/>
    <cellStyle name="표준 91 4 8" xfId="0"/>
    <cellStyle name="표준 91 4 9" xfId="0"/>
    <cellStyle name="표준 91 4_Sheet2" xfId="0"/>
    <cellStyle name="표준 91 5" xfId="0"/>
    <cellStyle name="표준 91 5 10" xfId="0"/>
    <cellStyle name="표준 91 5 2" xfId="0"/>
    <cellStyle name="표준 91 5 2 2" xfId="0"/>
    <cellStyle name="표준 91 5 2 3" xfId="0"/>
    <cellStyle name="표준 91 5 2 4" xfId="0"/>
    <cellStyle name="표준 91 5 2 5" xfId="0"/>
    <cellStyle name="표준 91 5 2 6" xfId="0"/>
    <cellStyle name="표준 91 5 3" xfId="0"/>
    <cellStyle name="표준 91 5 3 2" xfId="0"/>
    <cellStyle name="표준 91 5 3 3" xfId="0"/>
    <cellStyle name="표준 91 5 3 4" xfId="0"/>
    <cellStyle name="표준 91 5 3 5" xfId="0"/>
    <cellStyle name="표준 91 5 3 6" xfId="0"/>
    <cellStyle name="표준 91 5 4" xfId="0"/>
    <cellStyle name="표준 91 5 4 2" xfId="0"/>
    <cellStyle name="표준 91 5 4 3" xfId="0"/>
    <cellStyle name="표준 91 5 4 4" xfId="0"/>
    <cellStyle name="표준 91 5 4 5" xfId="0"/>
    <cellStyle name="표준 91 5 4 6" xfId="0"/>
    <cellStyle name="표준 91 5 5" xfId="0"/>
    <cellStyle name="표준 91 5 5 2" xfId="0"/>
    <cellStyle name="표준 91 5 5 3" xfId="0"/>
    <cellStyle name="표준 91 5 5 4" xfId="0"/>
    <cellStyle name="표준 91 5 5 5" xfId="0"/>
    <cellStyle name="표준 91 5 5 6" xfId="0"/>
    <cellStyle name="표준 91 5 6" xfId="0"/>
    <cellStyle name="표준 91 5 7" xfId="0"/>
    <cellStyle name="표준 91 5 8" xfId="0"/>
    <cellStyle name="표준 91 5 9" xfId="0"/>
    <cellStyle name="표준 91 5_Sheet2" xfId="0"/>
    <cellStyle name="표준 91 6" xfId="0"/>
    <cellStyle name="표준 92" xfId="0"/>
    <cellStyle name="표준 92 2" xfId="0"/>
    <cellStyle name="표준 92 2 10" xfId="0"/>
    <cellStyle name="표준 92 2 11" xfId="0"/>
    <cellStyle name="표준 92 2 12" xfId="0"/>
    <cellStyle name="표준 92 2 2" xfId="0"/>
    <cellStyle name="표준 92 2 2 2" xfId="0"/>
    <cellStyle name="표준 92 2 2 3" xfId="0"/>
    <cellStyle name="표준 92 2 2 4" xfId="0"/>
    <cellStyle name="표준 92 2 2 5" xfId="0"/>
    <cellStyle name="표준 92 2 2 6" xfId="0"/>
    <cellStyle name="표준 92 2 3" xfId="0"/>
    <cellStyle name="표준 92 2 3 2" xfId="0"/>
    <cellStyle name="표준 92 2 3 3" xfId="0"/>
    <cellStyle name="표준 92 2 3 4" xfId="0"/>
    <cellStyle name="표준 92 2 3 5" xfId="0"/>
    <cellStyle name="표준 92 2 3 6" xfId="0"/>
    <cellStyle name="표준 92 2 4" xfId="0"/>
    <cellStyle name="표준 92 2 4 2" xfId="0"/>
    <cellStyle name="표준 92 2 4 3" xfId="0"/>
    <cellStyle name="표준 92 2 4 4" xfId="0"/>
    <cellStyle name="표준 92 2 4 5" xfId="0"/>
    <cellStyle name="표준 92 2 4 6" xfId="0"/>
    <cellStyle name="표준 92 2 5" xfId="0"/>
    <cellStyle name="표준 92 2 5 2" xfId="0"/>
    <cellStyle name="표준 92 2 5 3" xfId="0"/>
    <cellStyle name="표준 92 2 5 4" xfId="0"/>
    <cellStyle name="표준 92 2 5 5" xfId="0"/>
    <cellStyle name="표준 92 2 5 6" xfId="0"/>
    <cellStyle name="표준 92 2 6" xfId="0"/>
    <cellStyle name="표준 92 2 7" xfId="0"/>
    <cellStyle name="표준 92 2 8" xfId="0"/>
    <cellStyle name="표준 92 2 9" xfId="0"/>
    <cellStyle name="표준 92 2_Sheet2" xfId="0"/>
    <cellStyle name="표준 92 3" xfId="0"/>
    <cellStyle name="표준 92 3 10" xfId="0"/>
    <cellStyle name="표준 92 3 11" xfId="0"/>
    <cellStyle name="표준 92 3 12" xfId="0"/>
    <cellStyle name="표준 92 3 2" xfId="0"/>
    <cellStyle name="표준 92 3 2 2" xfId="0"/>
    <cellStyle name="표준 92 3 2 3" xfId="0"/>
    <cellStyle name="표준 92 3 2 4" xfId="0"/>
    <cellStyle name="표준 92 3 2 5" xfId="0"/>
    <cellStyle name="표준 92 3 2 6" xfId="0"/>
    <cellStyle name="표준 92 3 3" xfId="0"/>
    <cellStyle name="표준 92 3 3 2" xfId="0"/>
    <cellStyle name="표준 92 3 3 3" xfId="0"/>
    <cellStyle name="표준 92 3 3 4" xfId="0"/>
    <cellStyle name="표준 92 3 3 5" xfId="0"/>
    <cellStyle name="표준 92 3 3 6" xfId="0"/>
    <cellStyle name="표준 92 3 4" xfId="0"/>
    <cellStyle name="표준 92 3 4 2" xfId="0"/>
    <cellStyle name="표준 92 3 4 3" xfId="0"/>
    <cellStyle name="표준 92 3 4 4" xfId="0"/>
    <cellStyle name="표준 92 3 4 5" xfId="0"/>
    <cellStyle name="표준 92 3 4 6" xfId="0"/>
    <cellStyle name="표준 92 3 5" xfId="0"/>
    <cellStyle name="표준 92 3 5 2" xfId="0"/>
    <cellStyle name="표준 92 3 5 3" xfId="0"/>
    <cellStyle name="표준 92 3 5 4" xfId="0"/>
    <cellStyle name="표준 92 3 5 5" xfId="0"/>
    <cellStyle name="표준 92 3 5 6" xfId="0"/>
    <cellStyle name="표준 92 3 6" xfId="0"/>
    <cellStyle name="표준 92 3 7" xfId="0"/>
    <cellStyle name="표준 92 3 8" xfId="0"/>
    <cellStyle name="표준 92 3 9" xfId="0"/>
    <cellStyle name="표준 92 3_Sheet2" xfId="0"/>
    <cellStyle name="표준 92 4" xfId="0"/>
    <cellStyle name="표준 92 4 10" xfId="0"/>
    <cellStyle name="표준 92 4 2" xfId="0"/>
    <cellStyle name="표준 92 4 2 2" xfId="0"/>
    <cellStyle name="표준 92 4 2 3" xfId="0"/>
    <cellStyle name="표준 92 4 2 4" xfId="0"/>
    <cellStyle name="표준 92 4 2 5" xfId="0"/>
    <cellStyle name="표준 92 4 2 6" xfId="0"/>
    <cellStyle name="표준 92 4 3" xfId="0"/>
    <cellStyle name="표준 92 4 3 2" xfId="0"/>
    <cellStyle name="표준 92 4 3 3" xfId="0"/>
    <cellStyle name="표준 92 4 3 4" xfId="0"/>
    <cellStyle name="표준 92 4 3 5" xfId="0"/>
    <cellStyle name="표준 92 4 3 6" xfId="0"/>
    <cellStyle name="표준 92 4 4" xfId="0"/>
    <cellStyle name="표준 92 4 4 2" xfId="0"/>
    <cellStyle name="표준 92 4 4 3" xfId="0"/>
    <cellStyle name="표준 92 4 4 4" xfId="0"/>
    <cellStyle name="표준 92 4 4 5" xfId="0"/>
    <cellStyle name="표준 92 4 4 6" xfId="0"/>
    <cellStyle name="표준 92 4 5" xfId="0"/>
    <cellStyle name="표준 92 4 5 2" xfId="0"/>
    <cellStyle name="표준 92 4 5 3" xfId="0"/>
    <cellStyle name="표준 92 4 5 4" xfId="0"/>
    <cellStyle name="표준 92 4 5 5" xfId="0"/>
    <cellStyle name="표준 92 4 5 6" xfId="0"/>
    <cellStyle name="표준 92 4 6" xfId="0"/>
    <cellStyle name="표준 92 4 7" xfId="0"/>
    <cellStyle name="표준 92 4 8" xfId="0"/>
    <cellStyle name="표준 92 4 9" xfId="0"/>
    <cellStyle name="표준 92 4_Sheet2" xfId="0"/>
    <cellStyle name="표준 92 5" xfId="0"/>
    <cellStyle name="표준 92 5 10" xfId="0"/>
    <cellStyle name="표준 92 5 2" xfId="0"/>
    <cellStyle name="표준 92 5 2 2" xfId="0"/>
    <cellStyle name="표준 92 5 2 3" xfId="0"/>
    <cellStyle name="표준 92 5 2 4" xfId="0"/>
    <cellStyle name="표준 92 5 2 5" xfId="0"/>
    <cellStyle name="표준 92 5 2 6" xfId="0"/>
    <cellStyle name="표준 92 5 3" xfId="0"/>
    <cellStyle name="표준 92 5 3 2" xfId="0"/>
    <cellStyle name="표준 92 5 3 3" xfId="0"/>
    <cellStyle name="표준 92 5 3 4" xfId="0"/>
    <cellStyle name="표준 92 5 3 5" xfId="0"/>
    <cellStyle name="표준 92 5 3 6" xfId="0"/>
    <cellStyle name="표준 92 5 4" xfId="0"/>
    <cellStyle name="표준 92 5 4 2" xfId="0"/>
    <cellStyle name="표준 92 5 4 3" xfId="0"/>
    <cellStyle name="표준 92 5 4 4" xfId="0"/>
    <cellStyle name="표준 92 5 4 5" xfId="0"/>
    <cellStyle name="표준 92 5 4 6" xfId="0"/>
    <cellStyle name="표준 92 5 5" xfId="0"/>
    <cellStyle name="표준 92 5 5 2" xfId="0"/>
    <cellStyle name="표준 92 5 5 3" xfId="0"/>
    <cellStyle name="표준 92 5 5 4" xfId="0"/>
    <cellStyle name="표준 92 5 5 5" xfId="0"/>
    <cellStyle name="표준 92 5 5 6" xfId="0"/>
    <cellStyle name="표준 92 5 6" xfId="0"/>
    <cellStyle name="표준 92 5 7" xfId="0"/>
    <cellStyle name="표준 92 5 8" xfId="0"/>
    <cellStyle name="표준 92 5 9" xfId="0"/>
    <cellStyle name="표준 92 5_Sheet2" xfId="0"/>
    <cellStyle name="표준 92 6" xfId="0"/>
    <cellStyle name="표준 93" xfId="0"/>
    <cellStyle name="표준 93 2" xfId="0"/>
    <cellStyle name="표준 93 2 10" xfId="0"/>
    <cellStyle name="표준 93 2 11" xfId="0"/>
    <cellStyle name="표준 93 2 12" xfId="0"/>
    <cellStyle name="표준 93 2 2" xfId="0"/>
    <cellStyle name="표준 93 2 2 2" xfId="0"/>
    <cellStyle name="표준 93 2 2 3" xfId="0"/>
    <cellStyle name="표준 93 2 2 4" xfId="0"/>
    <cellStyle name="표준 93 2 2 5" xfId="0"/>
    <cellStyle name="표준 93 2 2 6" xfId="0"/>
    <cellStyle name="표준 93 2 3" xfId="0"/>
    <cellStyle name="표준 93 2 3 2" xfId="0"/>
    <cellStyle name="표준 93 2 3 3" xfId="0"/>
    <cellStyle name="표준 93 2 3 4" xfId="0"/>
    <cellStyle name="표준 93 2 3 5" xfId="0"/>
    <cellStyle name="표준 93 2 3 6" xfId="0"/>
    <cellStyle name="표준 93 2 4" xfId="0"/>
    <cellStyle name="표준 93 2 4 2" xfId="0"/>
    <cellStyle name="표준 93 2 4 3" xfId="0"/>
    <cellStyle name="표준 93 2 4 4" xfId="0"/>
    <cellStyle name="표준 93 2 4 5" xfId="0"/>
    <cellStyle name="표준 93 2 4 6" xfId="0"/>
    <cellStyle name="표준 93 2 5" xfId="0"/>
    <cellStyle name="표준 93 2 5 2" xfId="0"/>
    <cellStyle name="표준 93 2 5 3" xfId="0"/>
    <cellStyle name="표준 93 2 5 4" xfId="0"/>
    <cellStyle name="표준 93 2 5 5" xfId="0"/>
    <cellStyle name="표준 93 2 5 6" xfId="0"/>
    <cellStyle name="표준 93 2 6" xfId="0"/>
    <cellStyle name="표준 93 2 7" xfId="0"/>
    <cellStyle name="표준 93 2 8" xfId="0"/>
    <cellStyle name="표준 93 2 9" xfId="0"/>
    <cellStyle name="표준 93 2_Sheet2" xfId="0"/>
    <cellStyle name="표준 93 3" xfId="0"/>
    <cellStyle name="표준 93 3 10" xfId="0"/>
    <cellStyle name="표준 93 3 11" xfId="0"/>
    <cellStyle name="표준 93 3 12" xfId="0"/>
    <cellStyle name="표준 93 3 2" xfId="0"/>
    <cellStyle name="표준 93 3 2 2" xfId="0"/>
    <cellStyle name="표준 93 3 2 3" xfId="0"/>
    <cellStyle name="표준 93 3 2 4" xfId="0"/>
    <cellStyle name="표준 93 3 2 5" xfId="0"/>
    <cellStyle name="표준 93 3 2 6" xfId="0"/>
    <cellStyle name="표준 93 3 3" xfId="0"/>
    <cellStyle name="표준 93 3 3 2" xfId="0"/>
    <cellStyle name="표준 93 3 3 3" xfId="0"/>
    <cellStyle name="표준 93 3 3 4" xfId="0"/>
    <cellStyle name="표준 93 3 3 5" xfId="0"/>
    <cellStyle name="표준 93 3 3 6" xfId="0"/>
    <cellStyle name="표준 93 3 4" xfId="0"/>
    <cellStyle name="표준 93 3 4 2" xfId="0"/>
    <cellStyle name="표준 93 3 4 3" xfId="0"/>
    <cellStyle name="표준 93 3 4 4" xfId="0"/>
    <cellStyle name="표준 93 3 4 5" xfId="0"/>
    <cellStyle name="표준 93 3 4 6" xfId="0"/>
    <cellStyle name="표준 93 3 5" xfId="0"/>
    <cellStyle name="표준 93 3 5 2" xfId="0"/>
    <cellStyle name="표준 93 3 5 3" xfId="0"/>
    <cellStyle name="표준 93 3 5 4" xfId="0"/>
    <cellStyle name="표준 93 3 5 5" xfId="0"/>
    <cellStyle name="표준 93 3 5 6" xfId="0"/>
    <cellStyle name="표준 93 3 6" xfId="0"/>
    <cellStyle name="표준 93 3 7" xfId="0"/>
    <cellStyle name="표준 93 3 8" xfId="0"/>
    <cellStyle name="표준 93 3 9" xfId="0"/>
    <cellStyle name="표준 93 3_Sheet2" xfId="0"/>
    <cellStyle name="표준 93 4" xfId="0"/>
    <cellStyle name="표준 93 4 10" xfId="0"/>
    <cellStyle name="표준 93 4 2" xfId="0"/>
    <cellStyle name="표준 93 4 2 2" xfId="0"/>
    <cellStyle name="표준 93 4 2 3" xfId="0"/>
    <cellStyle name="표준 93 4 2 4" xfId="0"/>
    <cellStyle name="표준 93 4 2 5" xfId="0"/>
    <cellStyle name="표준 93 4 2 6" xfId="0"/>
    <cellStyle name="표준 93 4 3" xfId="0"/>
    <cellStyle name="표준 93 4 3 2" xfId="0"/>
    <cellStyle name="표준 93 4 3 3" xfId="0"/>
    <cellStyle name="표준 93 4 3 4" xfId="0"/>
    <cellStyle name="표준 93 4 3 5" xfId="0"/>
    <cellStyle name="표준 93 4 3 6" xfId="0"/>
    <cellStyle name="표준 93 4 4" xfId="0"/>
    <cellStyle name="표준 93 4 4 2" xfId="0"/>
    <cellStyle name="표준 93 4 4 3" xfId="0"/>
    <cellStyle name="표준 93 4 4 4" xfId="0"/>
    <cellStyle name="표준 93 4 4 5" xfId="0"/>
    <cellStyle name="표준 93 4 4 6" xfId="0"/>
    <cellStyle name="표준 93 4 5" xfId="0"/>
    <cellStyle name="표준 93 4 5 2" xfId="0"/>
    <cellStyle name="표준 93 4 5 3" xfId="0"/>
    <cellStyle name="표준 93 4 5 4" xfId="0"/>
    <cellStyle name="표준 93 4 5 5" xfId="0"/>
    <cellStyle name="표준 93 4 5 6" xfId="0"/>
    <cellStyle name="표준 93 4 6" xfId="0"/>
    <cellStyle name="표준 93 4 7" xfId="0"/>
    <cellStyle name="표준 93 4 8" xfId="0"/>
    <cellStyle name="표준 93 4 9" xfId="0"/>
    <cellStyle name="표준 93 4_Sheet2" xfId="0"/>
    <cellStyle name="표준 93 5" xfId="0"/>
    <cellStyle name="표준 93 5 10" xfId="0"/>
    <cellStyle name="표준 93 5 2" xfId="0"/>
    <cellStyle name="표준 93 5 2 2" xfId="0"/>
    <cellStyle name="표준 93 5 2 3" xfId="0"/>
    <cellStyle name="표준 93 5 2 4" xfId="0"/>
    <cellStyle name="표준 93 5 2 5" xfId="0"/>
    <cellStyle name="표준 93 5 2 6" xfId="0"/>
    <cellStyle name="표준 93 5 3" xfId="0"/>
    <cellStyle name="표준 93 5 3 2" xfId="0"/>
    <cellStyle name="표준 93 5 3 3" xfId="0"/>
    <cellStyle name="표준 93 5 3 4" xfId="0"/>
    <cellStyle name="표준 93 5 3 5" xfId="0"/>
    <cellStyle name="표준 93 5 3 6" xfId="0"/>
    <cellStyle name="표준 93 5 4" xfId="0"/>
    <cellStyle name="표준 93 5 4 2" xfId="0"/>
    <cellStyle name="표준 93 5 4 3" xfId="0"/>
    <cellStyle name="표준 93 5 4 4" xfId="0"/>
    <cellStyle name="표준 93 5 4 5" xfId="0"/>
    <cellStyle name="표준 93 5 4 6" xfId="0"/>
    <cellStyle name="표준 93 5 5" xfId="0"/>
    <cellStyle name="표준 93 5 5 2" xfId="0"/>
    <cellStyle name="표준 93 5 5 3" xfId="0"/>
    <cellStyle name="표준 93 5 5 4" xfId="0"/>
    <cellStyle name="표준 93 5 5 5" xfId="0"/>
    <cellStyle name="표준 93 5 5 6" xfId="0"/>
    <cellStyle name="표준 93 5 6" xfId="0"/>
    <cellStyle name="표준 93 5 7" xfId="0"/>
    <cellStyle name="표준 93 5 8" xfId="0"/>
    <cellStyle name="표준 93 5 9" xfId="0"/>
    <cellStyle name="표준 93 5_Sheet2" xfId="0"/>
    <cellStyle name="표준 93 6" xfId="0"/>
    <cellStyle name="표준 94" xfId="0"/>
    <cellStyle name="표준 94 2" xfId="0"/>
    <cellStyle name="표준 94 2 10" xfId="0"/>
    <cellStyle name="표준 94 2 11" xfId="0"/>
    <cellStyle name="표준 94 2 12" xfId="0"/>
    <cellStyle name="표준 94 2 2" xfId="0"/>
    <cellStyle name="표준 94 2 2 2" xfId="0"/>
    <cellStyle name="표준 94 2 2 3" xfId="0"/>
    <cellStyle name="표준 94 2 2 4" xfId="0"/>
    <cellStyle name="표준 94 2 2 5" xfId="0"/>
    <cellStyle name="표준 94 2 2 6" xfId="0"/>
    <cellStyle name="표준 94 2 3" xfId="0"/>
    <cellStyle name="표준 94 2 3 2" xfId="0"/>
    <cellStyle name="표준 94 2 3 3" xfId="0"/>
    <cellStyle name="표준 94 2 3 4" xfId="0"/>
    <cellStyle name="표준 94 2 3 5" xfId="0"/>
    <cellStyle name="표준 94 2 3 6" xfId="0"/>
    <cellStyle name="표준 94 2 4" xfId="0"/>
    <cellStyle name="표준 94 2 4 2" xfId="0"/>
    <cellStyle name="표준 94 2 4 3" xfId="0"/>
    <cellStyle name="표준 94 2 4 4" xfId="0"/>
    <cellStyle name="표준 94 2 4 5" xfId="0"/>
    <cellStyle name="표준 94 2 4 6" xfId="0"/>
    <cellStyle name="표준 94 2 5" xfId="0"/>
    <cellStyle name="표준 94 2 5 2" xfId="0"/>
    <cellStyle name="표준 94 2 5 3" xfId="0"/>
    <cellStyle name="표준 94 2 5 4" xfId="0"/>
    <cellStyle name="표준 94 2 5 5" xfId="0"/>
    <cellStyle name="표준 94 2 5 6" xfId="0"/>
    <cellStyle name="표준 94 2 6" xfId="0"/>
    <cellStyle name="표준 94 2 7" xfId="0"/>
    <cellStyle name="표준 94 2 8" xfId="0"/>
    <cellStyle name="표준 94 2 9" xfId="0"/>
    <cellStyle name="표준 94 2_Sheet2" xfId="0"/>
    <cellStyle name="표준 94 3" xfId="0"/>
    <cellStyle name="표준 94 3 10" xfId="0"/>
    <cellStyle name="표준 94 3 11" xfId="0"/>
    <cellStyle name="표준 94 3 12" xfId="0"/>
    <cellStyle name="표준 94 3 2" xfId="0"/>
    <cellStyle name="표준 94 3 2 2" xfId="0"/>
    <cellStyle name="표준 94 3 2 3" xfId="0"/>
    <cellStyle name="표준 94 3 2 4" xfId="0"/>
    <cellStyle name="표준 94 3 2 5" xfId="0"/>
    <cellStyle name="표준 94 3 2 6" xfId="0"/>
    <cellStyle name="표준 94 3 3" xfId="0"/>
    <cellStyle name="표준 94 3 3 2" xfId="0"/>
    <cellStyle name="표준 94 3 3 3" xfId="0"/>
    <cellStyle name="표준 94 3 3 4" xfId="0"/>
    <cellStyle name="표준 94 3 3 5" xfId="0"/>
    <cellStyle name="표준 94 3 3 6" xfId="0"/>
    <cellStyle name="표준 94 3 4" xfId="0"/>
    <cellStyle name="표준 94 3 4 2" xfId="0"/>
    <cellStyle name="표준 94 3 4 3" xfId="0"/>
    <cellStyle name="표준 94 3 4 4" xfId="0"/>
    <cellStyle name="표준 94 3 4 5" xfId="0"/>
    <cellStyle name="표준 94 3 4 6" xfId="0"/>
    <cellStyle name="표준 94 3 5" xfId="0"/>
    <cellStyle name="표준 94 3 5 2" xfId="0"/>
    <cellStyle name="표준 94 3 5 3" xfId="0"/>
    <cellStyle name="표준 94 3 5 4" xfId="0"/>
    <cellStyle name="표준 94 3 5 5" xfId="0"/>
    <cellStyle name="표준 94 3 5 6" xfId="0"/>
    <cellStyle name="표준 94 3 6" xfId="0"/>
    <cellStyle name="표준 94 3 7" xfId="0"/>
    <cellStyle name="표준 94 3 8" xfId="0"/>
    <cellStyle name="표준 94 3 9" xfId="0"/>
    <cellStyle name="표준 94 3_Sheet2" xfId="0"/>
    <cellStyle name="표준 94 4" xfId="0"/>
    <cellStyle name="표준 94 4 10" xfId="0"/>
    <cellStyle name="표준 94 4 2" xfId="0"/>
    <cellStyle name="표준 94 4 2 2" xfId="0"/>
    <cellStyle name="표준 94 4 2 3" xfId="0"/>
    <cellStyle name="표준 94 4 2 4" xfId="0"/>
    <cellStyle name="표준 94 4 2 5" xfId="0"/>
    <cellStyle name="표준 94 4 2 6" xfId="0"/>
    <cellStyle name="표준 94 4 3" xfId="0"/>
    <cellStyle name="표준 94 4 3 2" xfId="0"/>
    <cellStyle name="표준 94 4 3 3" xfId="0"/>
    <cellStyle name="표준 94 4 3 4" xfId="0"/>
    <cellStyle name="표준 94 4 3 5" xfId="0"/>
    <cellStyle name="표준 94 4 3 6" xfId="0"/>
    <cellStyle name="표준 94 4 4" xfId="0"/>
    <cellStyle name="표준 94 4 4 2" xfId="0"/>
    <cellStyle name="표준 94 4 4 3" xfId="0"/>
    <cellStyle name="표준 94 4 4 4" xfId="0"/>
    <cellStyle name="표준 94 4 4 5" xfId="0"/>
    <cellStyle name="표준 94 4 4 6" xfId="0"/>
    <cellStyle name="표준 94 4 5" xfId="0"/>
    <cellStyle name="표준 94 4 5 2" xfId="0"/>
    <cellStyle name="표준 94 4 5 3" xfId="0"/>
    <cellStyle name="표준 94 4 5 4" xfId="0"/>
    <cellStyle name="표준 94 4 5 5" xfId="0"/>
    <cellStyle name="표준 94 4 5 6" xfId="0"/>
    <cellStyle name="표준 94 4 6" xfId="0"/>
    <cellStyle name="표준 94 4 7" xfId="0"/>
    <cellStyle name="표준 94 4 8" xfId="0"/>
    <cellStyle name="표준 94 4 9" xfId="0"/>
    <cellStyle name="표준 94 4_Sheet2" xfId="0"/>
    <cellStyle name="표준 94 5" xfId="0"/>
    <cellStyle name="표준 94 5 10" xfId="0"/>
    <cellStyle name="표준 94 5 2" xfId="0"/>
    <cellStyle name="표준 94 5 2 2" xfId="0"/>
    <cellStyle name="표준 94 5 2 3" xfId="0"/>
    <cellStyle name="표준 94 5 2 4" xfId="0"/>
    <cellStyle name="표준 94 5 2 5" xfId="0"/>
    <cellStyle name="표준 94 5 2 6" xfId="0"/>
    <cellStyle name="표준 94 5 3" xfId="0"/>
    <cellStyle name="표준 94 5 3 2" xfId="0"/>
    <cellStyle name="표준 94 5 3 3" xfId="0"/>
    <cellStyle name="표준 94 5 3 4" xfId="0"/>
    <cellStyle name="표준 94 5 3 5" xfId="0"/>
    <cellStyle name="표준 94 5 3 6" xfId="0"/>
    <cellStyle name="표준 94 5 4" xfId="0"/>
    <cellStyle name="표준 94 5 4 2" xfId="0"/>
    <cellStyle name="표준 94 5 4 3" xfId="0"/>
    <cellStyle name="표준 94 5 4 4" xfId="0"/>
    <cellStyle name="표준 94 5 4 5" xfId="0"/>
    <cellStyle name="표준 94 5 4 6" xfId="0"/>
    <cellStyle name="표준 94 5 5" xfId="0"/>
    <cellStyle name="표준 94 5 5 2" xfId="0"/>
    <cellStyle name="표준 94 5 5 3" xfId="0"/>
    <cellStyle name="표준 94 5 5 4" xfId="0"/>
    <cellStyle name="표준 94 5 5 5" xfId="0"/>
    <cellStyle name="표준 94 5 5 6" xfId="0"/>
    <cellStyle name="표준 94 5 6" xfId="0"/>
    <cellStyle name="표준 94 5 7" xfId="0"/>
    <cellStyle name="표준 94 5 8" xfId="0"/>
    <cellStyle name="표준 94 5 9" xfId="0"/>
    <cellStyle name="표준 94 5_Sheet2" xfId="0"/>
    <cellStyle name="표준 94 6" xfId="0"/>
    <cellStyle name="표준 95" xfId="0"/>
    <cellStyle name="표준 95 2" xfId="0"/>
    <cellStyle name="표준 95 2 10" xfId="0"/>
    <cellStyle name="표준 95 2 11" xfId="0"/>
    <cellStyle name="표준 95 2 12" xfId="0"/>
    <cellStyle name="표준 95 2 2" xfId="0"/>
    <cellStyle name="표준 95 2 2 2" xfId="0"/>
    <cellStyle name="표준 95 2 2 3" xfId="0"/>
    <cellStyle name="표준 95 2 2 4" xfId="0"/>
    <cellStyle name="표준 95 2 2 5" xfId="0"/>
    <cellStyle name="표준 95 2 2 6" xfId="0"/>
    <cellStyle name="표준 95 2 3" xfId="0"/>
    <cellStyle name="표준 95 2 3 2" xfId="0"/>
    <cellStyle name="표준 95 2 3 3" xfId="0"/>
    <cellStyle name="표준 95 2 3 4" xfId="0"/>
    <cellStyle name="표준 95 2 3 5" xfId="0"/>
    <cellStyle name="표준 95 2 3 6" xfId="0"/>
    <cellStyle name="표준 95 2 4" xfId="0"/>
    <cellStyle name="표준 95 2 4 2" xfId="0"/>
    <cellStyle name="표준 95 2 4 3" xfId="0"/>
    <cellStyle name="표준 95 2 4 4" xfId="0"/>
    <cellStyle name="표준 95 2 4 5" xfId="0"/>
    <cellStyle name="표준 95 2 4 6" xfId="0"/>
    <cellStyle name="표준 95 2 5" xfId="0"/>
    <cellStyle name="표준 95 2 5 2" xfId="0"/>
    <cellStyle name="표준 95 2 5 3" xfId="0"/>
    <cellStyle name="표준 95 2 5 4" xfId="0"/>
    <cellStyle name="표준 95 2 5 5" xfId="0"/>
    <cellStyle name="표준 95 2 5 6" xfId="0"/>
    <cellStyle name="표준 95 2 6" xfId="0"/>
    <cellStyle name="표준 95 2 7" xfId="0"/>
    <cellStyle name="표준 95 2 8" xfId="0"/>
    <cellStyle name="표준 95 2 9" xfId="0"/>
    <cellStyle name="표준 95 2_Sheet2" xfId="0"/>
    <cellStyle name="표준 95 3" xfId="0"/>
    <cellStyle name="표준 95 3 10" xfId="0"/>
    <cellStyle name="표준 95 3 11" xfId="0"/>
    <cellStyle name="표준 95 3 12" xfId="0"/>
    <cellStyle name="표준 95 3 2" xfId="0"/>
    <cellStyle name="표준 95 3 2 2" xfId="0"/>
    <cellStyle name="표준 95 3 2 3" xfId="0"/>
    <cellStyle name="표준 95 3 2 4" xfId="0"/>
    <cellStyle name="표준 95 3 2 5" xfId="0"/>
    <cellStyle name="표준 95 3 2 6" xfId="0"/>
    <cellStyle name="표준 95 3 3" xfId="0"/>
    <cellStyle name="표준 95 3 3 2" xfId="0"/>
    <cellStyle name="표준 95 3 3 3" xfId="0"/>
    <cellStyle name="표준 95 3 3 4" xfId="0"/>
    <cellStyle name="표준 95 3 3 5" xfId="0"/>
    <cellStyle name="표준 95 3 3 6" xfId="0"/>
    <cellStyle name="표준 95 3 4" xfId="0"/>
    <cellStyle name="표준 95 3 4 2" xfId="0"/>
    <cellStyle name="표준 95 3 4 3" xfId="0"/>
    <cellStyle name="표준 95 3 4 4" xfId="0"/>
    <cellStyle name="표준 95 3 4 5" xfId="0"/>
    <cellStyle name="표준 95 3 4 6" xfId="0"/>
    <cellStyle name="표준 95 3 5" xfId="0"/>
    <cellStyle name="표준 95 3 5 2" xfId="0"/>
    <cellStyle name="표준 95 3 5 3" xfId="0"/>
    <cellStyle name="표준 95 3 5 4" xfId="0"/>
    <cellStyle name="표준 95 3 5 5" xfId="0"/>
    <cellStyle name="표준 95 3 5 6" xfId="0"/>
    <cellStyle name="표준 95 3 6" xfId="0"/>
    <cellStyle name="표준 95 3 7" xfId="0"/>
    <cellStyle name="표준 95 3 8" xfId="0"/>
    <cellStyle name="표준 95 3 9" xfId="0"/>
    <cellStyle name="표준 95 3_Sheet2" xfId="0"/>
    <cellStyle name="표준 95 4" xfId="0"/>
    <cellStyle name="표준 95 4 10" xfId="0"/>
    <cellStyle name="표준 95 4 2" xfId="0"/>
    <cellStyle name="표준 95 4 2 2" xfId="0"/>
    <cellStyle name="표준 95 4 2 3" xfId="0"/>
    <cellStyle name="표준 95 4 2 4" xfId="0"/>
    <cellStyle name="표준 95 4 2 5" xfId="0"/>
    <cellStyle name="표준 95 4 2 6" xfId="0"/>
    <cellStyle name="표준 95 4 3" xfId="0"/>
    <cellStyle name="표준 95 4 3 2" xfId="0"/>
    <cellStyle name="표준 95 4 3 3" xfId="0"/>
    <cellStyle name="표준 95 4 3 4" xfId="0"/>
    <cellStyle name="표준 95 4 3 5" xfId="0"/>
    <cellStyle name="표준 95 4 3 6" xfId="0"/>
    <cellStyle name="표준 95 4 4" xfId="0"/>
    <cellStyle name="표준 95 4 4 2" xfId="0"/>
    <cellStyle name="표준 95 4 4 3" xfId="0"/>
    <cellStyle name="표준 95 4 4 4" xfId="0"/>
    <cellStyle name="표준 95 4 4 5" xfId="0"/>
    <cellStyle name="표준 95 4 4 6" xfId="0"/>
    <cellStyle name="표준 95 4 5" xfId="0"/>
    <cellStyle name="표준 95 4 5 2" xfId="0"/>
    <cellStyle name="표준 95 4 5 3" xfId="0"/>
    <cellStyle name="표준 95 4 5 4" xfId="0"/>
    <cellStyle name="표준 95 4 5 5" xfId="0"/>
    <cellStyle name="표준 95 4 5 6" xfId="0"/>
    <cellStyle name="표준 95 4 6" xfId="0"/>
    <cellStyle name="표준 95 4 7" xfId="0"/>
    <cellStyle name="표준 95 4 8" xfId="0"/>
    <cellStyle name="표준 95 4 9" xfId="0"/>
    <cellStyle name="표준 95 4_Sheet2" xfId="0"/>
    <cellStyle name="표준 95 5" xfId="0"/>
    <cellStyle name="표준 95 5 10" xfId="0"/>
    <cellStyle name="표준 95 5 2" xfId="0"/>
    <cellStyle name="표준 95 5 2 2" xfId="0"/>
    <cellStyle name="표준 95 5 2 3" xfId="0"/>
    <cellStyle name="표준 95 5 2 4" xfId="0"/>
    <cellStyle name="표준 95 5 2 5" xfId="0"/>
    <cellStyle name="표준 95 5 2 6" xfId="0"/>
    <cellStyle name="표준 95 5 3" xfId="0"/>
    <cellStyle name="표준 95 5 3 2" xfId="0"/>
    <cellStyle name="표준 95 5 3 3" xfId="0"/>
    <cellStyle name="표준 95 5 3 4" xfId="0"/>
    <cellStyle name="표준 95 5 3 5" xfId="0"/>
    <cellStyle name="표준 95 5 3 6" xfId="0"/>
    <cellStyle name="표준 95 5 4" xfId="0"/>
    <cellStyle name="표준 95 5 4 2" xfId="0"/>
    <cellStyle name="표준 95 5 4 3" xfId="0"/>
    <cellStyle name="표준 95 5 4 4" xfId="0"/>
    <cellStyle name="표준 95 5 4 5" xfId="0"/>
    <cellStyle name="표준 95 5 4 6" xfId="0"/>
    <cellStyle name="표준 95 5 5" xfId="0"/>
    <cellStyle name="표준 95 5 5 2" xfId="0"/>
    <cellStyle name="표준 95 5 5 3" xfId="0"/>
    <cellStyle name="표준 95 5 5 4" xfId="0"/>
    <cellStyle name="표준 95 5 5 5" xfId="0"/>
    <cellStyle name="표준 95 5 5 6" xfId="0"/>
    <cellStyle name="표준 95 5 6" xfId="0"/>
    <cellStyle name="표준 95 5 7" xfId="0"/>
    <cellStyle name="표준 95 5 8" xfId="0"/>
    <cellStyle name="표준 95 5 9" xfId="0"/>
    <cellStyle name="표준 95 5_Sheet2" xfId="0"/>
    <cellStyle name="표준 95 6" xfId="0"/>
    <cellStyle name="표준 96" xfId="0"/>
    <cellStyle name="표준 96 2" xfId="0"/>
    <cellStyle name="표준 96 2 10" xfId="0"/>
    <cellStyle name="표준 96 2 11" xfId="0"/>
    <cellStyle name="표준 96 2 12" xfId="0"/>
    <cellStyle name="표준 96 2 2" xfId="0"/>
    <cellStyle name="표준 96 2 2 2" xfId="0"/>
    <cellStyle name="표준 96 2 2 3" xfId="0"/>
    <cellStyle name="표준 96 2 2 4" xfId="0"/>
    <cellStyle name="표준 96 2 2 5" xfId="0"/>
    <cellStyle name="표준 96 2 2 6" xfId="0"/>
    <cellStyle name="표준 96 2 3" xfId="0"/>
    <cellStyle name="표준 96 2 3 2" xfId="0"/>
    <cellStyle name="표준 96 2 3 3" xfId="0"/>
    <cellStyle name="표준 96 2 3 4" xfId="0"/>
    <cellStyle name="표준 96 2 3 5" xfId="0"/>
    <cellStyle name="표준 96 2 3 6" xfId="0"/>
    <cellStyle name="표준 96 2 4" xfId="0"/>
    <cellStyle name="표준 96 2 4 2" xfId="0"/>
    <cellStyle name="표준 96 2 4 3" xfId="0"/>
    <cellStyle name="표준 96 2 4 4" xfId="0"/>
    <cellStyle name="표준 96 2 4 5" xfId="0"/>
    <cellStyle name="표준 96 2 4 6" xfId="0"/>
    <cellStyle name="표준 96 2 5" xfId="0"/>
    <cellStyle name="표준 96 2 5 2" xfId="0"/>
    <cellStyle name="표준 96 2 5 3" xfId="0"/>
    <cellStyle name="표준 96 2 5 4" xfId="0"/>
    <cellStyle name="표준 96 2 5 5" xfId="0"/>
    <cellStyle name="표준 96 2 5 6" xfId="0"/>
    <cellStyle name="표준 96 2 6" xfId="0"/>
    <cellStyle name="표준 96 2 7" xfId="0"/>
    <cellStyle name="표준 96 2 8" xfId="0"/>
    <cellStyle name="표준 96 2 9" xfId="0"/>
    <cellStyle name="표준 96 2_Sheet2" xfId="0"/>
    <cellStyle name="표준 96 3" xfId="0"/>
    <cellStyle name="표준 96 3 10" xfId="0"/>
    <cellStyle name="표준 96 3 11" xfId="0"/>
    <cellStyle name="표준 96 3 12" xfId="0"/>
    <cellStyle name="표준 96 3 2" xfId="0"/>
    <cellStyle name="표준 96 3 2 2" xfId="0"/>
    <cellStyle name="표준 96 3 2 3" xfId="0"/>
    <cellStyle name="표준 96 3 2 4" xfId="0"/>
    <cellStyle name="표준 96 3 2 5" xfId="0"/>
    <cellStyle name="표준 96 3 2 6" xfId="0"/>
    <cellStyle name="표준 96 3 3" xfId="0"/>
    <cellStyle name="표준 96 3 3 2" xfId="0"/>
    <cellStyle name="표준 96 3 3 3" xfId="0"/>
    <cellStyle name="표준 96 3 3 4" xfId="0"/>
    <cellStyle name="표준 96 3 3 5" xfId="0"/>
    <cellStyle name="표준 96 3 3 6" xfId="0"/>
    <cellStyle name="표준 96 3 4" xfId="0"/>
    <cellStyle name="표준 96 3 4 2" xfId="0"/>
    <cellStyle name="표준 96 3 4 3" xfId="0"/>
    <cellStyle name="표준 96 3 4 4" xfId="0"/>
    <cellStyle name="표준 96 3 4 5" xfId="0"/>
    <cellStyle name="표준 96 3 4 6" xfId="0"/>
    <cellStyle name="표준 96 3 5" xfId="0"/>
    <cellStyle name="표준 96 3 5 2" xfId="0"/>
    <cellStyle name="표준 96 3 5 3" xfId="0"/>
    <cellStyle name="표준 96 3 5 4" xfId="0"/>
    <cellStyle name="표준 96 3 5 5" xfId="0"/>
    <cellStyle name="표준 96 3 5 6" xfId="0"/>
    <cellStyle name="표준 96 3 6" xfId="0"/>
    <cellStyle name="표준 96 3 7" xfId="0"/>
    <cellStyle name="표준 96 3 8" xfId="0"/>
    <cellStyle name="표준 96 3 9" xfId="0"/>
    <cellStyle name="표준 96 3_Sheet2" xfId="0"/>
    <cellStyle name="표준 96 4" xfId="0"/>
    <cellStyle name="표준 96 4 10" xfId="0"/>
    <cellStyle name="표준 96 4 2" xfId="0"/>
    <cellStyle name="표준 96 4 2 2" xfId="0"/>
    <cellStyle name="표준 96 4 2 3" xfId="0"/>
    <cellStyle name="표준 96 4 2 4" xfId="0"/>
    <cellStyle name="표준 96 4 2 5" xfId="0"/>
    <cellStyle name="표준 96 4 2 6" xfId="0"/>
    <cellStyle name="표준 96 4 3" xfId="0"/>
    <cellStyle name="표준 96 4 3 2" xfId="0"/>
    <cellStyle name="표준 96 4 3 3" xfId="0"/>
    <cellStyle name="표준 96 4 3 4" xfId="0"/>
    <cellStyle name="표준 96 4 3 5" xfId="0"/>
    <cellStyle name="표준 96 4 3 6" xfId="0"/>
    <cellStyle name="표준 96 4 4" xfId="0"/>
    <cellStyle name="표준 96 4 4 2" xfId="0"/>
    <cellStyle name="표준 96 4 4 3" xfId="0"/>
    <cellStyle name="표준 96 4 4 4" xfId="0"/>
    <cellStyle name="표준 96 4 4 5" xfId="0"/>
    <cellStyle name="표준 96 4 4 6" xfId="0"/>
    <cellStyle name="표준 96 4 5" xfId="0"/>
    <cellStyle name="표준 96 4 5 2" xfId="0"/>
    <cellStyle name="표준 96 4 5 3" xfId="0"/>
    <cellStyle name="표준 96 4 5 4" xfId="0"/>
    <cellStyle name="표준 96 4 5 5" xfId="0"/>
    <cellStyle name="표준 96 4 5 6" xfId="0"/>
    <cellStyle name="표준 96 4 6" xfId="0"/>
    <cellStyle name="표준 96 4 7" xfId="0"/>
    <cellStyle name="표준 96 4 8" xfId="0"/>
    <cellStyle name="표준 96 4 9" xfId="0"/>
    <cellStyle name="표준 96 4_Sheet2" xfId="0"/>
    <cellStyle name="표준 96 5" xfId="0"/>
    <cellStyle name="표준 96 5 10" xfId="0"/>
    <cellStyle name="표준 96 5 2" xfId="0"/>
    <cellStyle name="표준 96 5 2 2" xfId="0"/>
    <cellStyle name="표준 96 5 2 3" xfId="0"/>
    <cellStyle name="표준 96 5 2 4" xfId="0"/>
    <cellStyle name="표준 96 5 2 5" xfId="0"/>
    <cellStyle name="표준 96 5 2 6" xfId="0"/>
    <cellStyle name="표준 96 5 3" xfId="0"/>
    <cellStyle name="표준 96 5 3 2" xfId="0"/>
    <cellStyle name="표준 96 5 3 3" xfId="0"/>
    <cellStyle name="표준 96 5 3 4" xfId="0"/>
    <cellStyle name="표준 96 5 3 5" xfId="0"/>
    <cellStyle name="표준 96 5 3 6" xfId="0"/>
    <cellStyle name="표준 96 5 4" xfId="0"/>
    <cellStyle name="표준 96 5 4 2" xfId="0"/>
    <cellStyle name="표준 96 5 4 3" xfId="0"/>
    <cellStyle name="표준 96 5 4 4" xfId="0"/>
    <cellStyle name="표준 96 5 4 5" xfId="0"/>
    <cellStyle name="표준 96 5 4 6" xfId="0"/>
    <cellStyle name="표준 96 5 5" xfId="0"/>
    <cellStyle name="표준 96 5 5 2" xfId="0"/>
    <cellStyle name="표준 96 5 5 3" xfId="0"/>
    <cellStyle name="표준 96 5 5 4" xfId="0"/>
    <cellStyle name="표준 96 5 5 5" xfId="0"/>
    <cellStyle name="표준 96 5 5 6" xfId="0"/>
    <cellStyle name="표준 96 5 6" xfId="0"/>
    <cellStyle name="표준 96 5 7" xfId="0"/>
    <cellStyle name="표준 96 5 8" xfId="0"/>
    <cellStyle name="표준 96 5 9" xfId="0"/>
    <cellStyle name="표준 96 5_Sheet2" xfId="0"/>
    <cellStyle name="표준 96 6" xfId="0"/>
    <cellStyle name="표준 97" xfId="0"/>
    <cellStyle name="표준 97 2" xfId="0"/>
    <cellStyle name="표준 97 2 10" xfId="0"/>
    <cellStyle name="표준 97 2 11" xfId="0"/>
    <cellStyle name="표준 97 2 12" xfId="0"/>
    <cellStyle name="표준 97 2 2" xfId="0"/>
    <cellStyle name="표준 97 2 2 2" xfId="0"/>
    <cellStyle name="표준 97 2 2 3" xfId="0"/>
    <cellStyle name="표준 97 2 2 4" xfId="0"/>
    <cellStyle name="표준 97 2 2 5" xfId="0"/>
    <cellStyle name="표준 97 2 2 6" xfId="0"/>
    <cellStyle name="표준 97 2 3" xfId="0"/>
    <cellStyle name="표준 97 2 3 2" xfId="0"/>
    <cellStyle name="표준 97 2 3 3" xfId="0"/>
    <cellStyle name="표준 97 2 3 4" xfId="0"/>
    <cellStyle name="표준 97 2 3 5" xfId="0"/>
    <cellStyle name="표준 97 2 3 6" xfId="0"/>
    <cellStyle name="표준 97 2 4" xfId="0"/>
    <cellStyle name="표준 97 2 4 2" xfId="0"/>
    <cellStyle name="표준 97 2 4 3" xfId="0"/>
    <cellStyle name="표준 97 2 4 4" xfId="0"/>
    <cellStyle name="표준 97 2 4 5" xfId="0"/>
    <cellStyle name="표준 97 2 4 6" xfId="0"/>
    <cellStyle name="표준 97 2 5" xfId="0"/>
    <cellStyle name="표준 97 2 5 2" xfId="0"/>
    <cellStyle name="표준 97 2 5 3" xfId="0"/>
    <cellStyle name="표준 97 2 5 4" xfId="0"/>
    <cellStyle name="표준 97 2 5 5" xfId="0"/>
    <cellStyle name="표준 97 2 5 6" xfId="0"/>
    <cellStyle name="표준 97 2 6" xfId="0"/>
    <cellStyle name="표준 97 2 7" xfId="0"/>
    <cellStyle name="표준 97 2 8" xfId="0"/>
    <cellStyle name="표준 97 2 9" xfId="0"/>
    <cellStyle name="표준 97 2_Sheet2" xfId="0"/>
    <cellStyle name="표준 97 3" xfId="0"/>
    <cellStyle name="표준 97 3 10" xfId="0"/>
    <cellStyle name="표준 97 3 11" xfId="0"/>
    <cellStyle name="표준 97 3 12" xfId="0"/>
    <cellStyle name="표준 97 3 2" xfId="0"/>
    <cellStyle name="표준 97 3 2 2" xfId="0"/>
    <cellStyle name="표준 97 3 2 3" xfId="0"/>
    <cellStyle name="표준 97 3 2 4" xfId="0"/>
    <cellStyle name="표준 97 3 2 5" xfId="0"/>
    <cellStyle name="표준 97 3 2 6" xfId="0"/>
    <cellStyle name="표준 97 3 3" xfId="0"/>
    <cellStyle name="표준 97 3 3 2" xfId="0"/>
    <cellStyle name="표준 97 3 3 3" xfId="0"/>
    <cellStyle name="표준 97 3 3 4" xfId="0"/>
    <cellStyle name="표준 97 3 3 5" xfId="0"/>
    <cellStyle name="표준 97 3 3 6" xfId="0"/>
    <cellStyle name="표준 97 3 4" xfId="0"/>
    <cellStyle name="표준 97 3 4 2" xfId="0"/>
    <cellStyle name="표준 97 3 4 3" xfId="0"/>
    <cellStyle name="표준 97 3 4 4" xfId="0"/>
    <cellStyle name="표준 97 3 4 5" xfId="0"/>
    <cellStyle name="표준 97 3 4 6" xfId="0"/>
    <cellStyle name="표준 97 3 5" xfId="0"/>
    <cellStyle name="표준 97 3 5 2" xfId="0"/>
    <cellStyle name="표준 97 3 5 3" xfId="0"/>
    <cellStyle name="표준 97 3 5 4" xfId="0"/>
    <cellStyle name="표준 97 3 5 5" xfId="0"/>
    <cellStyle name="표준 97 3 5 6" xfId="0"/>
    <cellStyle name="표준 97 3 6" xfId="0"/>
    <cellStyle name="표준 97 3 7" xfId="0"/>
    <cellStyle name="표준 97 3 8" xfId="0"/>
    <cellStyle name="표준 97 3 9" xfId="0"/>
    <cellStyle name="표준 97 3_Sheet2" xfId="0"/>
    <cellStyle name="표준 97 4" xfId="0"/>
    <cellStyle name="표준 97 4 10" xfId="0"/>
    <cellStyle name="표준 97 4 2" xfId="0"/>
    <cellStyle name="표준 97 4 2 2" xfId="0"/>
    <cellStyle name="표준 97 4 2 3" xfId="0"/>
    <cellStyle name="표준 97 4 2 4" xfId="0"/>
    <cellStyle name="표준 97 4 2 5" xfId="0"/>
    <cellStyle name="표준 97 4 2 6" xfId="0"/>
    <cellStyle name="표준 97 4 3" xfId="0"/>
    <cellStyle name="표준 97 4 3 2" xfId="0"/>
    <cellStyle name="표준 97 4 3 3" xfId="0"/>
    <cellStyle name="표준 97 4 3 4" xfId="0"/>
    <cellStyle name="표준 97 4 3 5" xfId="0"/>
    <cellStyle name="표준 97 4 3 6" xfId="0"/>
    <cellStyle name="표준 97 4 4" xfId="0"/>
    <cellStyle name="표준 97 4 4 2" xfId="0"/>
    <cellStyle name="표준 97 4 4 3" xfId="0"/>
    <cellStyle name="표준 97 4 4 4" xfId="0"/>
    <cellStyle name="표준 97 4 4 5" xfId="0"/>
    <cellStyle name="표준 97 4 4 6" xfId="0"/>
    <cellStyle name="표준 97 4 5" xfId="0"/>
    <cellStyle name="표준 97 4 5 2" xfId="0"/>
    <cellStyle name="표준 97 4 5 3" xfId="0"/>
    <cellStyle name="표준 97 4 5 4" xfId="0"/>
    <cellStyle name="표준 97 4 5 5" xfId="0"/>
    <cellStyle name="표준 97 4 5 6" xfId="0"/>
    <cellStyle name="표준 97 4 6" xfId="0"/>
    <cellStyle name="표준 97 4 7" xfId="0"/>
    <cellStyle name="표준 97 4 8" xfId="0"/>
    <cellStyle name="표준 97 4 9" xfId="0"/>
    <cellStyle name="표준 97 4_Sheet2" xfId="0"/>
    <cellStyle name="표준 97 5" xfId="0"/>
    <cellStyle name="표준 97 5 10" xfId="0"/>
    <cellStyle name="표준 97 5 2" xfId="0"/>
    <cellStyle name="표준 97 5 2 2" xfId="0"/>
    <cellStyle name="표준 97 5 2 3" xfId="0"/>
    <cellStyle name="표준 97 5 2 4" xfId="0"/>
    <cellStyle name="표준 97 5 2 5" xfId="0"/>
    <cellStyle name="표준 97 5 2 6" xfId="0"/>
    <cellStyle name="표준 97 5 3" xfId="0"/>
    <cellStyle name="표준 97 5 3 2" xfId="0"/>
    <cellStyle name="표준 97 5 3 3" xfId="0"/>
    <cellStyle name="표준 97 5 3 4" xfId="0"/>
    <cellStyle name="표준 97 5 3 5" xfId="0"/>
    <cellStyle name="표준 97 5 3 6" xfId="0"/>
    <cellStyle name="표준 97 5 4" xfId="0"/>
    <cellStyle name="표준 97 5 4 2" xfId="0"/>
    <cellStyle name="표준 97 5 4 3" xfId="0"/>
    <cellStyle name="표준 97 5 4 4" xfId="0"/>
    <cellStyle name="표준 97 5 4 5" xfId="0"/>
    <cellStyle name="표준 97 5 4 6" xfId="0"/>
    <cellStyle name="표준 97 5 5" xfId="0"/>
    <cellStyle name="표준 97 5 5 2" xfId="0"/>
    <cellStyle name="표준 97 5 5 3" xfId="0"/>
    <cellStyle name="표준 97 5 5 4" xfId="0"/>
    <cellStyle name="표준 97 5 5 5" xfId="0"/>
    <cellStyle name="표준 97 5 5 6" xfId="0"/>
    <cellStyle name="표준 97 5 6" xfId="0"/>
    <cellStyle name="표준 97 5 7" xfId="0"/>
    <cellStyle name="표준 97 5 8" xfId="0"/>
    <cellStyle name="표준 97 5 9" xfId="0"/>
    <cellStyle name="표준 97 5_Sheet2" xfId="0"/>
    <cellStyle name="표준 97 6" xfId="0"/>
    <cellStyle name="표준 98" xfId="0"/>
    <cellStyle name="표준 98 2" xfId="0"/>
    <cellStyle name="표준 98 2 10" xfId="0"/>
    <cellStyle name="표준 98 2 11" xfId="0"/>
    <cellStyle name="표준 98 2 12" xfId="0"/>
    <cellStyle name="표준 98 2 2" xfId="0"/>
    <cellStyle name="표준 98 2 2 2" xfId="0"/>
    <cellStyle name="표준 98 2 2 3" xfId="0"/>
    <cellStyle name="표준 98 2 2 4" xfId="0"/>
    <cellStyle name="표준 98 2 2 5" xfId="0"/>
    <cellStyle name="표준 98 2 2 6" xfId="0"/>
    <cellStyle name="표준 98 2 3" xfId="0"/>
    <cellStyle name="표준 98 2 3 2" xfId="0"/>
    <cellStyle name="표준 98 2 3 3" xfId="0"/>
    <cellStyle name="표준 98 2 3 4" xfId="0"/>
    <cellStyle name="표준 98 2 3 5" xfId="0"/>
    <cellStyle name="표준 98 2 3 6" xfId="0"/>
    <cellStyle name="표준 98 2 4" xfId="0"/>
    <cellStyle name="표준 98 2 4 2" xfId="0"/>
    <cellStyle name="표준 98 2 4 3" xfId="0"/>
    <cellStyle name="표준 98 2 4 4" xfId="0"/>
    <cellStyle name="표준 98 2 4 5" xfId="0"/>
    <cellStyle name="표준 98 2 4 6" xfId="0"/>
    <cellStyle name="표준 98 2 5" xfId="0"/>
    <cellStyle name="표준 98 2 5 2" xfId="0"/>
    <cellStyle name="표준 98 2 5 3" xfId="0"/>
    <cellStyle name="표준 98 2 5 4" xfId="0"/>
    <cellStyle name="표준 98 2 5 5" xfId="0"/>
    <cellStyle name="표준 98 2 5 6" xfId="0"/>
    <cellStyle name="표준 98 2 6" xfId="0"/>
    <cellStyle name="표준 98 2 7" xfId="0"/>
    <cellStyle name="표준 98 2 8" xfId="0"/>
    <cellStyle name="표준 98 2 9" xfId="0"/>
    <cellStyle name="표준 98 2_Sheet2" xfId="0"/>
    <cellStyle name="표준 98 3" xfId="0"/>
    <cellStyle name="표준 98 3 10" xfId="0"/>
    <cellStyle name="표준 98 3 11" xfId="0"/>
    <cellStyle name="표준 98 3 12" xfId="0"/>
    <cellStyle name="표준 98 3 2" xfId="0"/>
    <cellStyle name="표준 98 3 2 2" xfId="0"/>
    <cellStyle name="표준 98 3 2 3" xfId="0"/>
    <cellStyle name="표준 98 3 2 4" xfId="0"/>
    <cellStyle name="표준 98 3 2 5" xfId="0"/>
    <cellStyle name="표준 98 3 2 6" xfId="0"/>
    <cellStyle name="표준 98 3 3" xfId="0"/>
    <cellStyle name="표준 98 3 3 2" xfId="0"/>
    <cellStyle name="표준 98 3 3 3" xfId="0"/>
    <cellStyle name="표준 98 3 3 4" xfId="0"/>
    <cellStyle name="표준 98 3 3 5" xfId="0"/>
    <cellStyle name="표준 98 3 3 6" xfId="0"/>
    <cellStyle name="표준 98 3 4" xfId="0"/>
    <cellStyle name="표준 98 3 4 2" xfId="0"/>
    <cellStyle name="표준 98 3 4 3" xfId="0"/>
    <cellStyle name="표준 98 3 4 4" xfId="0"/>
    <cellStyle name="표준 98 3 4 5" xfId="0"/>
    <cellStyle name="표준 98 3 4 6" xfId="0"/>
    <cellStyle name="표준 98 3 5" xfId="0"/>
    <cellStyle name="표준 98 3 5 2" xfId="0"/>
    <cellStyle name="표준 98 3 5 3" xfId="0"/>
    <cellStyle name="표준 98 3 5 4" xfId="0"/>
    <cellStyle name="표준 98 3 5 5" xfId="0"/>
    <cellStyle name="표준 98 3 5 6" xfId="0"/>
    <cellStyle name="표준 98 3 6" xfId="0"/>
    <cellStyle name="표준 98 3 7" xfId="0"/>
    <cellStyle name="표준 98 3 8" xfId="0"/>
    <cellStyle name="표준 98 3 9" xfId="0"/>
    <cellStyle name="표준 98 3_Sheet2" xfId="0"/>
    <cellStyle name="표준 98 4" xfId="0"/>
    <cellStyle name="표준 98 4 10" xfId="0"/>
    <cellStyle name="표준 98 4 2" xfId="0"/>
    <cellStyle name="표준 98 4 2 2" xfId="0"/>
    <cellStyle name="표준 98 4 2 3" xfId="0"/>
    <cellStyle name="표준 98 4 2 4" xfId="0"/>
    <cellStyle name="표준 98 4 2 5" xfId="0"/>
    <cellStyle name="표준 98 4 2 6" xfId="0"/>
    <cellStyle name="표준 98 4 3" xfId="0"/>
    <cellStyle name="표준 98 4 3 2" xfId="0"/>
    <cellStyle name="표준 98 4 3 3" xfId="0"/>
    <cellStyle name="표준 98 4 3 4" xfId="0"/>
    <cellStyle name="표준 98 4 3 5" xfId="0"/>
    <cellStyle name="표준 98 4 3 6" xfId="0"/>
    <cellStyle name="표준 98 4 4" xfId="0"/>
    <cellStyle name="표준 98 4 4 2" xfId="0"/>
    <cellStyle name="표준 98 4 4 3" xfId="0"/>
    <cellStyle name="표준 98 4 4 4" xfId="0"/>
    <cellStyle name="표준 98 4 4 5" xfId="0"/>
    <cellStyle name="표준 98 4 4 6" xfId="0"/>
    <cellStyle name="표준 98 4 5" xfId="0"/>
    <cellStyle name="표준 98 4 5 2" xfId="0"/>
    <cellStyle name="표준 98 4 5 3" xfId="0"/>
    <cellStyle name="표준 98 4 5 4" xfId="0"/>
    <cellStyle name="표준 98 4 5 5" xfId="0"/>
    <cellStyle name="표준 98 4 5 6" xfId="0"/>
    <cellStyle name="표준 98 4 6" xfId="0"/>
    <cellStyle name="표준 98 4 7" xfId="0"/>
    <cellStyle name="표준 98 4 8" xfId="0"/>
    <cellStyle name="표준 98 4 9" xfId="0"/>
    <cellStyle name="표준 98 4_Sheet2" xfId="0"/>
    <cellStyle name="표준 98 5" xfId="0"/>
    <cellStyle name="표준 98 5 10" xfId="0"/>
    <cellStyle name="표준 98 5 2" xfId="0"/>
    <cellStyle name="표준 98 5 2 2" xfId="0"/>
    <cellStyle name="표준 98 5 2 3" xfId="0"/>
    <cellStyle name="표준 98 5 2 4" xfId="0"/>
    <cellStyle name="표준 98 5 2 5" xfId="0"/>
    <cellStyle name="표준 98 5 2 6" xfId="0"/>
    <cellStyle name="표준 98 5 3" xfId="0"/>
    <cellStyle name="표준 98 5 3 2" xfId="0"/>
    <cellStyle name="표준 98 5 3 3" xfId="0"/>
    <cellStyle name="표준 98 5 3 4" xfId="0"/>
    <cellStyle name="표준 98 5 3 5" xfId="0"/>
    <cellStyle name="표준 98 5 3 6" xfId="0"/>
    <cellStyle name="표준 98 5 4" xfId="0"/>
    <cellStyle name="표준 98 5 4 2" xfId="0"/>
    <cellStyle name="표준 98 5 4 3" xfId="0"/>
    <cellStyle name="표준 98 5 4 4" xfId="0"/>
    <cellStyle name="표준 98 5 4 5" xfId="0"/>
    <cellStyle name="표준 98 5 4 6" xfId="0"/>
    <cellStyle name="표준 98 5 5" xfId="0"/>
    <cellStyle name="표준 98 5 5 2" xfId="0"/>
    <cellStyle name="표준 98 5 5 3" xfId="0"/>
    <cellStyle name="표준 98 5 5 4" xfId="0"/>
    <cellStyle name="표준 98 5 5 5" xfId="0"/>
    <cellStyle name="표준 98 5 5 6" xfId="0"/>
    <cellStyle name="표준 98 5 6" xfId="0"/>
    <cellStyle name="표준 98 5 7" xfId="0"/>
    <cellStyle name="표준 98 5 8" xfId="0"/>
    <cellStyle name="표준 98 5 9" xfId="0"/>
    <cellStyle name="표준 98 5_Sheet2" xfId="0"/>
    <cellStyle name="표준 98 6" xfId="0"/>
    <cellStyle name="표준 99" xfId="0"/>
    <cellStyle name="표준 99 2" xfId="0"/>
    <cellStyle name="표준 99 2 10" xfId="0"/>
    <cellStyle name="표준 99 2 11" xfId="0"/>
    <cellStyle name="표준 99 2 12" xfId="0"/>
    <cellStyle name="표준 99 2 2" xfId="0"/>
    <cellStyle name="표준 99 2 2 2" xfId="0"/>
    <cellStyle name="표준 99 2 2 3" xfId="0"/>
    <cellStyle name="표준 99 2 2 4" xfId="0"/>
    <cellStyle name="표준 99 2 2 5" xfId="0"/>
    <cellStyle name="표준 99 2 2 6" xfId="0"/>
    <cellStyle name="표준 99 2 3" xfId="0"/>
    <cellStyle name="표준 99 2 3 2" xfId="0"/>
    <cellStyle name="표준 99 2 3 3" xfId="0"/>
    <cellStyle name="표준 99 2 3 4" xfId="0"/>
    <cellStyle name="표준 99 2 3 5" xfId="0"/>
    <cellStyle name="표준 99 2 3 6" xfId="0"/>
    <cellStyle name="표준 99 2 4" xfId="0"/>
    <cellStyle name="표준 99 2 4 2" xfId="0"/>
    <cellStyle name="표준 99 2 4 3" xfId="0"/>
    <cellStyle name="표준 99 2 4 4" xfId="0"/>
    <cellStyle name="표준 99 2 4 5" xfId="0"/>
    <cellStyle name="표준 99 2 4 6" xfId="0"/>
    <cellStyle name="표준 99 2 5" xfId="0"/>
    <cellStyle name="표준 99 2 5 2" xfId="0"/>
    <cellStyle name="표준 99 2 5 3" xfId="0"/>
    <cellStyle name="표준 99 2 5 4" xfId="0"/>
    <cellStyle name="표준 99 2 5 5" xfId="0"/>
    <cellStyle name="표준 99 2 5 6" xfId="0"/>
    <cellStyle name="표준 99 2 6" xfId="0"/>
    <cellStyle name="표준 99 2 7" xfId="0"/>
    <cellStyle name="표준 99 2 8" xfId="0"/>
    <cellStyle name="표준 99 2 9" xfId="0"/>
    <cellStyle name="표준 99 2_Sheet2" xfId="0"/>
    <cellStyle name="표준 99 3" xfId="0"/>
    <cellStyle name="표준 99 3 10" xfId="0"/>
    <cellStyle name="표준 99 3 11" xfId="0"/>
    <cellStyle name="표준 99 3 12" xfId="0"/>
    <cellStyle name="표준 99 3 2" xfId="0"/>
    <cellStyle name="표준 99 3 2 2" xfId="0"/>
    <cellStyle name="표준 99 3 2 3" xfId="0"/>
    <cellStyle name="표준 99 3 2 4" xfId="0"/>
    <cellStyle name="표준 99 3 2 5" xfId="0"/>
    <cellStyle name="표준 99 3 2 6" xfId="0"/>
    <cellStyle name="표준 99 3 3" xfId="0"/>
    <cellStyle name="표준 99 3 3 2" xfId="0"/>
    <cellStyle name="표준 99 3 3 3" xfId="0"/>
    <cellStyle name="표준 99 3 3 4" xfId="0"/>
    <cellStyle name="표준 99 3 3 5" xfId="0"/>
    <cellStyle name="표준 99 3 3 6" xfId="0"/>
    <cellStyle name="표준 99 3 4" xfId="0"/>
    <cellStyle name="표준 99 3 4 2" xfId="0"/>
    <cellStyle name="표준 99 3 4 3" xfId="0"/>
    <cellStyle name="표준 99 3 4 4" xfId="0"/>
    <cellStyle name="표준 99 3 4 5" xfId="0"/>
    <cellStyle name="표준 99 3 4 6" xfId="0"/>
    <cellStyle name="표준 99 3 5" xfId="0"/>
    <cellStyle name="표준 99 3 5 2" xfId="0"/>
    <cellStyle name="표준 99 3 5 3" xfId="0"/>
    <cellStyle name="표준 99 3 5 4" xfId="0"/>
    <cellStyle name="표준 99 3 5 5" xfId="0"/>
    <cellStyle name="표준 99 3 5 6" xfId="0"/>
    <cellStyle name="표준 99 3 6" xfId="0"/>
    <cellStyle name="표준 99 3 7" xfId="0"/>
    <cellStyle name="표준 99 3 8" xfId="0"/>
    <cellStyle name="표준 99 3 9" xfId="0"/>
    <cellStyle name="표준 99 3_Sheet2" xfId="0"/>
    <cellStyle name="표준 99 4" xfId="0"/>
    <cellStyle name="표준 99 4 10" xfId="0"/>
    <cellStyle name="표준 99 4 2" xfId="0"/>
    <cellStyle name="표준 99 4 2 2" xfId="0"/>
    <cellStyle name="표준 99 4 2 3" xfId="0"/>
    <cellStyle name="표준 99 4 2 4" xfId="0"/>
    <cellStyle name="표준 99 4 2 5" xfId="0"/>
    <cellStyle name="표준 99 4 2 6" xfId="0"/>
    <cellStyle name="표준 99 4 3" xfId="0"/>
    <cellStyle name="표준 99 4 3 2" xfId="0"/>
    <cellStyle name="표준 99 4 3 3" xfId="0"/>
    <cellStyle name="표준 99 4 3 4" xfId="0"/>
    <cellStyle name="표준 99 4 3 5" xfId="0"/>
    <cellStyle name="표준 99 4 3 6" xfId="0"/>
    <cellStyle name="표준 99 4 4" xfId="0"/>
    <cellStyle name="표준 99 4 4 2" xfId="0"/>
    <cellStyle name="표준 99 4 4 3" xfId="0"/>
    <cellStyle name="표준 99 4 4 4" xfId="0"/>
    <cellStyle name="표준 99 4 4 5" xfId="0"/>
    <cellStyle name="표준 99 4 4 6" xfId="0"/>
    <cellStyle name="표준 99 4 5" xfId="0"/>
    <cellStyle name="표준 99 4 5 2" xfId="0"/>
    <cellStyle name="표준 99 4 5 3" xfId="0"/>
    <cellStyle name="표준 99 4 5 4" xfId="0"/>
    <cellStyle name="표준 99 4 5 5" xfId="0"/>
    <cellStyle name="표준 99 4 5 6" xfId="0"/>
    <cellStyle name="표준 99 4 6" xfId="0"/>
    <cellStyle name="표준 99 4 7" xfId="0"/>
    <cellStyle name="표준 99 4 8" xfId="0"/>
    <cellStyle name="표준 99 4 9" xfId="0"/>
    <cellStyle name="표준 99 4_Sheet2" xfId="0"/>
    <cellStyle name="표준 99 5" xfId="0"/>
    <cellStyle name="표준 99 5 10" xfId="0"/>
    <cellStyle name="표준 99 5 2" xfId="0"/>
    <cellStyle name="표준 99 5 2 2" xfId="0"/>
    <cellStyle name="표준 99 5 2 3" xfId="0"/>
    <cellStyle name="표준 99 5 2 4" xfId="0"/>
    <cellStyle name="표준 99 5 2 5" xfId="0"/>
    <cellStyle name="표준 99 5 2 6" xfId="0"/>
    <cellStyle name="표준 99 5 3" xfId="0"/>
    <cellStyle name="표준 99 5 3 2" xfId="0"/>
    <cellStyle name="표준 99 5 3 3" xfId="0"/>
    <cellStyle name="표준 99 5 3 4" xfId="0"/>
    <cellStyle name="표준 99 5 3 5" xfId="0"/>
    <cellStyle name="표준 99 5 3 6" xfId="0"/>
    <cellStyle name="표준 99 5 4" xfId="0"/>
    <cellStyle name="표준 99 5 4 2" xfId="0"/>
    <cellStyle name="표준 99 5 4 3" xfId="0"/>
    <cellStyle name="표준 99 5 4 4" xfId="0"/>
    <cellStyle name="표준 99 5 4 5" xfId="0"/>
    <cellStyle name="표준 99 5 4 6" xfId="0"/>
    <cellStyle name="표준 99 5 5" xfId="0"/>
    <cellStyle name="표준 99 5 5 2" xfId="0"/>
    <cellStyle name="표준 99 5 5 3" xfId="0"/>
    <cellStyle name="표준 99 5 5 4" xfId="0"/>
    <cellStyle name="표준 99 5 5 5" xfId="0"/>
    <cellStyle name="표준 99 5 5 6" xfId="0"/>
    <cellStyle name="표준 99 5 6" xfId="0"/>
    <cellStyle name="표준 99 5 7" xfId="0"/>
    <cellStyle name="표준 99 5 8" xfId="0"/>
    <cellStyle name="표준 99 5 9" xfId="0"/>
    <cellStyle name="표준 99 5_Sheet2" xfId="0"/>
    <cellStyle name="표준 99 6" xfId="0"/>
    <cellStyle name="표준 9_6개년 결산자료(1)" xfId="0"/>
    <cellStyle name="표준(중앙)" xfId="0"/>
    <cellStyle name="표준(중앙) 10" xfId="0"/>
    <cellStyle name="표준(중앙) 2" xfId="0"/>
    <cellStyle name="표준(중앙) 2 2" xfId="0"/>
    <cellStyle name="표준(중앙) 2 3" xfId="0"/>
    <cellStyle name="표준(중앙) 2 4" xfId="0"/>
    <cellStyle name="표준(중앙) 2 5" xfId="0"/>
    <cellStyle name="표준(중앙) 2 6" xfId="0"/>
    <cellStyle name="표준(중앙) 3" xfId="0"/>
    <cellStyle name="표준(중앙) 3 2" xfId="0"/>
    <cellStyle name="표준(중앙) 3 3" xfId="0"/>
    <cellStyle name="표준(중앙) 3 4" xfId="0"/>
    <cellStyle name="표준(중앙) 3 5" xfId="0"/>
    <cellStyle name="표준(중앙) 3 6" xfId="0"/>
    <cellStyle name="표준(중앙) 4" xfId="0"/>
    <cellStyle name="표준(중앙) 4 2" xfId="0"/>
    <cellStyle name="표준(중앙) 4 3" xfId="0"/>
    <cellStyle name="표준(중앙) 4 4" xfId="0"/>
    <cellStyle name="표준(중앙) 4 5" xfId="0"/>
    <cellStyle name="표준(중앙) 4 6" xfId="0"/>
    <cellStyle name="표준(중앙) 5" xfId="0"/>
    <cellStyle name="표준(중앙) 5 2" xfId="0"/>
    <cellStyle name="표준(중앙) 5 3" xfId="0"/>
    <cellStyle name="표준(중앙) 5 4" xfId="0"/>
    <cellStyle name="표준(중앙) 5 5" xfId="0"/>
    <cellStyle name="표준(중앙) 5 6" xfId="0"/>
    <cellStyle name="표준(중앙) 6" xfId="0"/>
    <cellStyle name="표준(중앙) 7" xfId="0"/>
    <cellStyle name="표준(중앙) 8" xfId="0"/>
    <cellStyle name="표준(중앙) 9" xfId="0"/>
    <cellStyle name="표준_1Q2007_PPT format (master)v0" xfId="0"/>
    <cellStyle name="표준_SHEET 2" xfId="0"/>
    <cellStyle name="표준_국민 20061231_factbook" xfId="0"/>
    <cellStyle name="표준_양행업종별연체율" xfId="0"/>
    <cellStyle name="표준△서식" xfId="0"/>
    <cellStyle name="하이퍼링크 2" xfId="0"/>
    <cellStyle name="합산" xfId="0"/>
    <cellStyle name="합산 10" xfId="0"/>
    <cellStyle name="합산 11" xfId="0"/>
    <cellStyle name="합산 2" xfId="0"/>
    <cellStyle name="합산 2 2" xfId="0"/>
    <cellStyle name="합산 2 3" xfId="0"/>
    <cellStyle name="합산 2 4" xfId="0"/>
    <cellStyle name="합산 2 5" xfId="0"/>
    <cellStyle name="합산 2 6" xfId="0"/>
    <cellStyle name="합산 2 7" xfId="0"/>
    <cellStyle name="합산 3" xfId="0"/>
    <cellStyle name="합산 3 2" xfId="0"/>
    <cellStyle name="합산 3 3" xfId="0"/>
    <cellStyle name="합산 3 4" xfId="0"/>
    <cellStyle name="합산 3 5" xfId="0"/>
    <cellStyle name="합산 3 6" xfId="0"/>
    <cellStyle name="합산 4" xfId="0"/>
    <cellStyle name="합산 4 2" xfId="0"/>
    <cellStyle name="합산 4 3" xfId="0"/>
    <cellStyle name="합산 4 4" xfId="0"/>
    <cellStyle name="합산 4 5" xfId="0"/>
    <cellStyle name="합산 4 6" xfId="0"/>
    <cellStyle name="합산 5" xfId="0"/>
    <cellStyle name="합산 5 2" xfId="0"/>
    <cellStyle name="합산 5 3" xfId="0"/>
    <cellStyle name="합산 5 4" xfId="0"/>
    <cellStyle name="합산 5 5" xfId="0"/>
    <cellStyle name="합산 5 6" xfId="0"/>
    <cellStyle name="합산 6" xfId="0"/>
    <cellStyle name="합산 7" xfId="0"/>
    <cellStyle name="합산 8" xfId="0"/>
    <cellStyle name="합산 9" xfId="0"/>
    <cellStyle name="합산_Sheet2" xfId="0"/>
    <cellStyle name="허윤정" xfId="0"/>
    <cellStyle name="현황표" xfId="0"/>
    <cellStyle name="화폐" xfId="0"/>
    <cellStyle name="화폐기호" xfId="0"/>
    <cellStyle name="화폐기호 10" xfId="0"/>
    <cellStyle name="화폐기호 11" xfId="0"/>
    <cellStyle name="화폐기호 12" xfId="0"/>
    <cellStyle name="화폐기호 2" xfId="0"/>
    <cellStyle name="화폐기호 2 2" xfId="0"/>
    <cellStyle name="화폐기호 2 3" xfId="0"/>
    <cellStyle name="화폐기호 2 4" xfId="0"/>
    <cellStyle name="화폐기호 2 5" xfId="0"/>
    <cellStyle name="화폐기호 2 6" xfId="0"/>
    <cellStyle name="화폐기호 3" xfId="0"/>
    <cellStyle name="화폐기호 3 2" xfId="0"/>
    <cellStyle name="화폐기호 3 3" xfId="0"/>
    <cellStyle name="화폐기호 3 4" xfId="0"/>
    <cellStyle name="화폐기호 3 5" xfId="0"/>
    <cellStyle name="화폐기호 3 6" xfId="0"/>
    <cellStyle name="화폐기호 4" xfId="0"/>
    <cellStyle name="화폐기호 4 2" xfId="0"/>
    <cellStyle name="화폐기호 4 3" xfId="0"/>
    <cellStyle name="화폐기호 4 4" xfId="0"/>
    <cellStyle name="화폐기호 4 5" xfId="0"/>
    <cellStyle name="화폐기호 4 6" xfId="0"/>
    <cellStyle name="화폐기호 5" xfId="0"/>
    <cellStyle name="화폐기호 5 2" xfId="0"/>
    <cellStyle name="화폐기호 5 3" xfId="0"/>
    <cellStyle name="화폐기호 5 4" xfId="0"/>
    <cellStyle name="화폐기호 5 5" xfId="0"/>
    <cellStyle name="화폐기호 5 6" xfId="0"/>
    <cellStyle name="화폐기호 6" xfId="0"/>
    <cellStyle name="화폐기호 7" xfId="0"/>
    <cellStyle name="화폐기호 8" xfId="0"/>
    <cellStyle name="화폐기호 9" xfId="0"/>
    <cellStyle name="화폐기호0" xfId="0"/>
    <cellStyle name="화폐기호0 10" xfId="0"/>
    <cellStyle name="화폐기호0 11" xfId="0"/>
    <cellStyle name="화폐기호0 12" xfId="0"/>
    <cellStyle name="화폐기호0 2" xfId="0"/>
    <cellStyle name="화폐기호0 2 2" xfId="0"/>
    <cellStyle name="화폐기호0 2 3" xfId="0"/>
    <cellStyle name="화폐기호0 2 4" xfId="0"/>
    <cellStyle name="화폐기호0 2 5" xfId="0"/>
    <cellStyle name="화폐기호0 2 6" xfId="0"/>
    <cellStyle name="화폐기호0 3" xfId="0"/>
    <cellStyle name="화폐기호0 3 2" xfId="0"/>
    <cellStyle name="화폐기호0 3 3" xfId="0"/>
    <cellStyle name="화폐기호0 3 4" xfId="0"/>
    <cellStyle name="화폐기호0 3 5" xfId="0"/>
    <cellStyle name="화폐기호0 3 6" xfId="0"/>
    <cellStyle name="화폐기호0 4" xfId="0"/>
    <cellStyle name="화폐기호0 4 2" xfId="0"/>
    <cellStyle name="화폐기호0 4 3" xfId="0"/>
    <cellStyle name="화폐기호0 4 4" xfId="0"/>
    <cellStyle name="화폐기호0 4 5" xfId="0"/>
    <cellStyle name="화폐기호0 4 6" xfId="0"/>
    <cellStyle name="화폐기호0 5" xfId="0"/>
    <cellStyle name="화폐기호0 5 2" xfId="0"/>
    <cellStyle name="화폐기호0 5 3" xfId="0"/>
    <cellStyle name="화폐기호0 5 4" xfId="0"/>
    <cellStyle name="화폐기호0 5 5" xfId="0"/>
    <cellStyle name="화폐기호0 5 6" xfId="0"/>
    <cellStyle name="화폐기호0 6" xfId="0"/>
    <cellStyle name="화폐기호0 7" xfId="0"/>
    <cellStyle name="화폐기호0 8" xfId="0"/>
    <cellStyle name="화폐기호0 9" xfId="0"/>
    <cellStyle name="화폐기호0_Sheet2" xfId="0"/>
    <cellStyle name="화폐기호_Sheet2" xfId="0"/>
    <cellStyle name="확인" xfId="0"/>
    <cellStyle name="ﾇ･ﾁﾘ_ｱｹｿﾜbal" xfId="0"/>
    <cellStyle name="Excel Built-in Comma [0]" xfId="0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30000"/>
      <rgbColor rgb="FF007C1E"/>
      <rgbColor rgb="FF000080"/>
      <rgbColor rgb="FF837C32"/>
      <rgbColor rgb="FF800080"/>
      <rgbColor rgb="FF0070C0"/>
      <rgbColor rgb="FFC0C0C0"/>
      <rgbColor rgb="FF808080"/>
      <rgbColor rgb="FFA4A8E6"/>
      <rgbColor rgb="FFF79646"/>
      <rgbColor rgb="FFFFFFCC"/>
      <rgbColor rgb="FFCCFFFF"/>
      <rgbColor rgb="FFEFDFE9"/>
      <rgbColor rgb="FFFF8080"/>
      <rgbColor rgb="FF0066CC"/>
      <rgbColor rgb="FFCCCCFF"/>
      <rgbColor rgb="FF0035CC"/>
      <rgbColor rgb="FFFED2C3"/>
      <rgbColor rgb="FFD0E1AC"/>
      <rgbColor rgb="FFC6D9F1"/>
      <rgbColor rgb="FFD9D9D9"/>
      <rgbColor rgb="FFF4F1DE"/>
      <rgbColor rgb="FF1F497D"/>
      <rgbColor rgb="FF0033CC"/>
      <rgbColor rgb="FFB7DEE8"/>
      <rgbColor rgb="FFDCEAF3"/>
      <rgbColor rgb="FFCCFFCC"/>
      <rgbColor rgb="FFFFFF99"/>
      <rgbColor rgb="FF99CCFF"/>
      <rgbColor rgb="FFFF99CC"/>
      <rgbColor rgb="FFCC99FF"/>
      <rgbColor rgb="FFFFCC99"/>
      <rgbColor rgb="FF3366FF"/>
      <rgbColor rgb="FF31CCCE"/>
      <rgbColor rgb="FF96CB54"/>
      <rgbColor rgb="FFFFCC00"/>
      <rgbColor rgb="FFFF9900"/>
      <rgbColor rgb="FFFF6600"/>
      <rgbColor rgb="FF66689C"/>
      <rgbColor rgb="FF969696"/>
      <rgbColor rgb="FF003367"/>
      <rgbColor rgb="FF339966"/>
      <rgbColor rgb="FFF2F2F2"/>
      <rgbColor rgb="FF3F3F3F"/>
      <rgbColor rgb="FFB33D0F"/>
      <rgbColor rgb="FFF6BEA4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.jpeg"/><Relationship Id="rId3" Type="http://schemas.openxmlformats.org/officeDocument/2006/relationships/hyperlink" Target="#&#51452;&#50836;&#44221;&#50689;&#49892;&#51201;!A1"/><Relationship Id="rId4" Type="http://schemas.openxmlformats.org/officeDocument/2006/relationships/hyperlink" Target="#&#44277;&#51648;&#49324;&#54637;!A1"/><Relationship Id="rId5" Type="http://schemas.openxmlformats.org/officeDocument/2006/relationships/hyperlink" Target="#&#51088;&#49328;&#44148;&#51204;&#49457;&#8545;!A1"/><Relationship Id="rId6" Type="http://schemas.openxmlformats.org/officeDocument/2006/relationships/hyperlink" Target="#IS_&#51008;&#54665;.A1"/><Relationship Id="rId7" Type="http://schemas.openxmlformats.org/officeDocument/2006/relationships/hyperlink" Target="#&#49373;&#47749;!A1"/><Relationship Id="rId8" Type="http://schemas.openxmlformats.org/officeDocument/2006/relationships/hyperlink" Target="#&#51613;&#44428;!A1"/><Relationship Id="rId9" Type="http://schemas.openxmlformats.org/officeDocument/2006/relationships/hyperlink" Target="#&#54788;&#54889;!A1"/><Relationship Id="rId10" Type="http://schemas.openxmlformats.org/officeDocument/2006/relationships/hyperlink" Target="#&#51008;&#54665;_BS!A1"/><Relationship Id="rId11" Type="http://schemas.openxmlformats.org/officeDocument/2006/relationships/hyperlink" Target="#&#51008;&#54665;_IS!A1"/><Relationship Id="rId12" Type="http://schemas.openxmlformats.org/officeDocument/2006/relationships/hyperlink" Target="#&#51008;&#54665;_&#51452;&#50836;&#44228;&#49688;!A1"/><Relationship Id="rId13" Type="http://schemas.openxmlformats.org/officeDocument/2006/relationships/hyperlink" Target="#&#51008;&#54665;_NIM!A1"/><Relationship Id="rId14" Type="http://schemas.openxmlformats.org/officeDocument/2006/relationships/hyperlink" Target="#&#54788;&#54889;!A1"/><Relationship Id="rId15" Type="http://schemas.openxmlformats.org/officeDocument/2006/relationships/hyperlink" Target="#&#51452;&#49885;&#49688;!A1"/><Relationship Id="rId16" Type="http://schemas.openxmlformats.org/officeDocument/2006/relationships/hyperlink" Target="#&#51648;&#48516;&#46020;!A1"/><Relationship Id="rId17" Type="http://schemas.openxmlformats.org/officeDocument/2006/relationships/hyperlink" Target="#&#51452;&#50836;&#44221;&#50689;&#49892;&#51201;!A1"/><Relationship Id="rId18" Type="http://schemas.openxmlformats.org/officeDocument/2006/relationships/hyperlink" Target="#&#44060;&#54889;&#8544;!A1"/><Relationship Id="rId19" Type="http://schemas.openxmlformats.org/officeDocument/2006/relationships/hyperlink" Target="#&#44060;&#54889;&#8545;!A1"/><Relationship Id="rId20" Type="http://schemas.openxmlformats.org/officeDocument/2006/relationships/hyperlink" Target="#&#50672;&#44208;IS!A1"/><Relationship Id="rId21" Type="http://schemas.openxmlformats.org/officeDocument/2006/relationships/hyperlink" Target="#&#50672;&#44208;&#49552;&#51061;&#8544;!A1"/><Relationship Id="rId22" Type="http://schemas.openxmlformats.org/officeDocument/2006/relationships/hyperlink" Target="#&#50672;&#44208;&#49552;&#51061;&#8545;!A1"/><Relationship Id="rId23" Type="http://schemas.openxmlformats.org/officeDocument/2006/relationships/hyperlink" Target="#&#48708;&#51060;&#51088;&#51060;&#51061;!A1"/><Relationship Id="rId24" Type="http://schemas.openxmlformats.org/officeDocument/2006/relationships/hyperlink" Target="#&#44288;&#47532;&#48708;!A1"/><Relationship Id="rId25" Type="http://schemas.openxmlformats.org/officeDocument/2006/relationships/hyperlink" Target="#&#45453;&#50629;&#51648;&#50896;&#49324;&#50629;&#48708;!A1"/><Relationship Id="rId26" Type="http://schemas.openxmlformats.org/officeDocument/2006/relationships/hyperlink" Target="#&#45824;&#52636;&#52292;&#44428;!A1"/><Relationship Id="rId27" Type="http://schemas.openxmlformats.org/officeDocument/2006/relationships/hyperlink" Target="#&#50696;&#49688;&#48512;&#52292;!A1"/><Relationship Id="rId28" Type="http://schemas.openxmlformats.org/officeDocument/2006/relationships/hyperlink" Target="#&#51088;&#48376;&#51201;&#51221;&#49457;!A1"/><Relationship Id="rId29" Type="http://schemas.openxmlformats.org/officeDocument/2006/relationships/hyperlink" Target="#&#51088;&#49328;&#44148;&#51204;&#49457;&#8544;!A1"/><Relationship Id="rId30" Type="http://schemas.openxmlformats.org/officeDocument/2006/relationships/hyperlink" Target="#&#49688;&#51061;&#49457;!A1"/><Relationship Id="rId31" Type="http://schemas.openxmlformats.org/officeDocument/2006/relationships/hyperlink" Target="#&#50672;&#44208;BS!A1"/><Relationship Id="rId32" Type="http://schemas.openxmlformats.org/officeDocument/2006/relationships/hyperlink" Target="#&#49552;&#54644;!A1"/><Relationship Id="rId33" Type="http://schemas.openxmlformats.org/officeDocument/2006/relationships/image" Target="../media/image2.png"/><Relationship Id="rId34" Type="http://schemas.openxmlformats.org/officeDocument/2006/relationships/hyperlink" Target="#&#51088;&#49328;&#50868;&#50857;!A1"/><Relationship Id="rId35" Type="http://schemas.openxmlformats.org/officeDocument/2006/relationships/hyperlink" Target="#&#51200;&#52629;&#51008;&#54665;!A1"/><Relationship Id="rId36" Type="http://schemas.openxmlformats.org/officeDocument/2006/relationships/hyperlink" Target="#&#52880;&#54588;&#53448;!A1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3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4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5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6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7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8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9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0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1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2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3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4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5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6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7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8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9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20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21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22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23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24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25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26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27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28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29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30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31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32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33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34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35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36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37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38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39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40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41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42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43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44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45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46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47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48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49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50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51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52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53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54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55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56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57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58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59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60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61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62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63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64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65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66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67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68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69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70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71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72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73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74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75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76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77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78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79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80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81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82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83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84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85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86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87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88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89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90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91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92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93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94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95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96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97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98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99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100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101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102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103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104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105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106.png"/><Relationship Id="rId209" Type="http://schemas.openxmlformats.org/officeDocument/2006/relationships/hyperlink" Target="http://www.nhfngroup.com/" TargetMode="External"/><Relationship Id="rId210" Type="http://schemas.openxmlformats.org/officeDocument/2006/relationships/image" Target="../media/image107.png"/><Relationship Id="rId211" Type="http://schemas.openxmlformats.org/officeDocument/2006/relationships/hyperlink" Target="http://www.nhfngroup.com/" TargetMode="External"/><Relationship Id="rId212" Type="http://schemas.openxmlformats.org/officeDocument/2006/relationships/image" Target="../media/image108.png"/><Relationship Id="rId213" Type="http://schemas.openxmlformats.org/officeDocument/2006/relationships/hyperlink" Target="http://www.nhfngroup.com/" TargetMode="External"/><Relationship Id="rId214" Type="http://schemas.openxmlformats.org/officeDocument/2006/relationships/image" Target="../media/image109.png"/><Relationship Id="rId215" Type="http://schemas.openxmlformats.org/officeDocument/2006/relationships/hyperlink" Target="http://www.nhfngroup.com/" TargetMode="External"/><Relationship Id="rId216" Type="http://schemas.openxmlformats.org/officeDocument/2006/relationships/image" Target="../media/image110.png"/><Relationship Id="rId217" Type="http://schemas.openxmlformats.org/officeDocument/2006/relationships/hyperlink" Target="http://www.nhfngroup.com/" TargetMode="External"/><Relationship Id="rId218" Type="http://schemas.openxmlformats.org/officeDocument/2006/relationships/image" Target="../media/image111.png"/><Relationship Id="rId219" Type="http://schemas.openxmlformats.org/officeDocument/2006/relationships/hyperlink" Target="http://www.nhfngroup.com/" TargetMode="External"/><Relationship Id="rId220" Type="http://schemas.openxmlformats.org/officeDocument/2006/relationships/image" Target="../media/image112.png"/><Relationship Id="rId221" Type="http://schemas.openxmlformats.org/officeDocument/2006/relationships/hyperlink" Target="http://www.nhfngroup.com/" TargetMode="External"/><Relationship Id="rId222" Type="http://schemas.openxmlformats.org/officeDocument/2006/relationships/image" Target="../media/image113.png"/><Relationship Id="rId223" Type="http://schemas.openxmlformats.org/officeDocument/2006/relationships/hyperlink" Target="http://www.nhfngroup.com/" TargetMode="External"/><Relationship Id="rId224" Type="http://schemas.openxmlformats.org/officeDocument/2006/relationships/image" Target="../media/image114.png"/><Relationship Id="rId225" Type="http://schemas.openxmlformats.org/officeDocument/2006/relationships/hyperlink" Target="http://www.nhfngroup.com/" TargetMode="External"/><Relationship Id="rId226" Type="http://schemas.openxmlformats.org/officeDocument/2006/relationships/image" Target="../media/image115.png"/><Relationship Id="rId227" Type="http://schemas.openxmlformats.org/officeDocument/2006/relationships/hyperlink" Target="http://www.nhfngroup.com/" TargetMode="External"/><Relationship Id="rId228" Type="http://schemas.openxmlformats.org/officeDocument/2006/relationships/image" Target="../media/image116.png"/><Relationship Id="rId229" Type="http://schemas.openxmlformats.org/officeDocument/2006/relationships/hyperlink" Target="http://www.nhfngroup.com/" TargetMode="External"/><Relationship Id="rId230" Type="http://schemas.openxmlformats.org/officeDocument/2006/relationships/image" Target="../media/image117.png"/><Relationship Id="rId231" Type="http://schemas.openxmlformats.org/officeDocument/2006/relationships/hyperlink" Target="http://www.nhfngroup.com/" TargetMode="External"/><Relationship Id="rId232" Type="http://schemas.openxmlformats.org/officeDocument/2006/relationships/image" Target="../media/image118.png"/><Relationship Id="rId233" Type="http://schemas.openxmlformats.org/officeDocument/2006/relationships/hyperlink" Target="http://www.nhfngroup.com/" TargetMode="External"/><Relationship Id="rId234" Type="http://schemas.openxmlformats.org/officeDocument/2006/relationships/image" Target="../media/image119.png"/><Relationship Id="rId235" Type="http://schemas.openxmlformats.org/officeDocument/2006/relationships/hyperlink" Target="http://www.nhfngroup.com/" TargetMode="External"/><Relationship Id="rId236" Type="http://schemas.openxmlformats.org/officeDocument/2006/relationships/image" Target="../media/image120.png"/><Relationship Id="rId237" Type="http://schemas.openxmlformats.org/officeDocument/2006/relationships/hyperlink" Target="http://www.nhfngroup.com/" TargetMode="External"/><Relationship Id="rId238" Type="http://schemas.openxmlformats.org/officeDocument/2006/relationships/image" Target="../media/image121.png"/><Relationship Id="rId239" Type="http://schemas.openxmlformats.org/officeDocument/2006/relationships/hyperlink" Target="http://www.nhfngroup.com/" TargetMode="External"/><Relationship Id="rId240" Type="http://schemas.openxmlformats.org/officeDocument/2006/relationships/image" Target="../media/image122.png"/><Relationship Id="rId241" Type="http://schemas.openxmlformats.org/officeDocument/2006/relationships/hyperlink" Target="http://www.nhfngroup.com/" TargetMode="External"/><Relationship Id="rId242" Type="http://schemas.openxmlformats.org/officeDocument/2006/relationships/image" Target="../media/image123.png"/><Relationship Id="rId243" Type="http://schemas.openxmlformats.org/officeDocument/2006/relationships/hyperlink" Target="http://www.nhfngroup.com/" TargetMode="External"/><Relationship Id="rId244" Type="http://schemas.openxmlformats.org/officeDocument/2006/relationships/image" Target="../media/image124.png"/><Relationship Id="rId245" Type="http://schemas.openxmlformats.org/officeDocument/2006/relationships/hyperlink" Target="http://www.nhfngroup.com/" TargetMode="External"/><Relationship Id="rId246" Type="http://schemas.openxmlformats.org/officeDocument/2006/relationships/image" Target="../media/image125.png"/><Relationship Id="rId247" Type="http://schemas.openxmlformats.org/officeDocument/2006/relationships/hyperlink" Target="http://www.nhfngroup.com/" TargetMode="External"/><Relationship Id="rId248" Type="http://schemas.openxmlformats.org/officeDocument/2006/relationships/image" Target="../media/image126.png"/><Relationship Id="rId249" Type="http://schemas.openxmlformats.org/officeDocument/2006/relationships/hyperlink" Target="http://www.nhfngroup.com/" TargetMode="External"/><Relationship Id="rId250" Type="http://schemas.openxmlformats.org/officeDocument/2006/relationships/image" Target="../media/image127.png"/><Relationship Id="rId251" Type="http://schemas.openxmlformats.org/officeDocument/2006/relationships/hyperlink" Target="http://www.nhfngroup.com/" TargetMode="External"/><Relationship Id="rId252" Type="http://schemas.openxmlformats.org/officeDocument/2006/relationships/image" Target="../media/image128.png"/><Relationship Id="rId253" Type="http://schemas.openxmlformats.org/officeDocument/2006/relationships/hyperlink" Target="http://www.nhfngroup.com/" TargetMode="External"/><Relationship Id="rId254" Type="http://schemas.openxmlformats.org/officeDocument/2006/relationships/image" Target="../media/image129.png"/><Relationship Id="rId255" Type="http://schemas.openxmlformats.org/officeDocument/2006/relationships/hyperlink" Target="http://www.nhfngroup.com/" TargetMode="External"/><Relationship Id="rId256" Type="http://schemas.openxmlformats.org/officeDocument/2006/relationships/image" Target="../media/image130.png"/><Relationship Id="rId257" Type="http://schemas.openxmlformats.org/officeDocument/2006/relationships/hyperlink" Target="http://www.nhfngroup.com/" TargetMode="External"/><Relationship Id="rId258" Type="http://schemas.openxmlformats.org/officeDocument/2006/relationships/image" Target="../media/image131.png"/><Relationship Id="rId259" Type="http://schemas.openxmlformats.org/officeDocument/2006/relationships/hyperlink" Target="http://www.nhfngroup.com/" TargetMode="External"/><Relationship Id="rId260" Type="http://schemas.openxmlformats.org/officeDocument/2006/relationships/image" Target="../media/image132.png"/><Relationship Id="rId261" Type="http://schemas.openxmlformats.org/officeDocument/2006/relationships/hyperlink" Target="http://www.nhfngroup.com/" TargetMode="External"/><Relationship Id="rId262" Type="http://schemas.openxmlformats.org/officeDocument/2006/relationships/image" Target="../media/image133.png"/><Relationship Id="rId263" Type="http://schemas.openxmlformats.org/officeDocument/2006/relationships/hyperlink" Target="http://www.nhfngroup.com/" TargetMode="External"/><Relationship Id="rId264" Type="http://schemas.openxmlformats.org/officeDocument/2006/relationships/image" Target="../media/image134.png"/><Relationship Id="rId265" Type="http://schemas.openxmlformats.org/officeDocument/2006/relationships/hyperlink" Target="http://www.nhfngroup.com/" TargetMode="External"/><Relationship Id="rId266" Type="http://schemas.openxmlformats.org/officeDocument/2006/relationships/image" Target="../media/image135.png"/><Relationship Id="rId267" Type="http://schemas.openxmlformats.org/officeDocument/2006/relationships/hyperlink" Target="http://www.nhfngroup.com/" TargetMode="External"/><Relationship Id="rId268" Type="http://schemas.openxmlformats.org/officeDocument/2006/relationships/image" Target="../media/image136.png"/><Relationship Id="rId269" Type="http://schemas.openxmlformats.org/officeDocument/2006/relationships/hyperlink" Target="http://www.nhfngroup.com/" TargetMode="External"/><Relationship Id="rId270" Type="http://schemas.openxmlformats.org/officeDocument/2006/relationships/image" Target="../media/image137.png"/><Relationship Id="rId271" Type="http://schemas.openxmlformats.org/officeDocument/2006/relationships/hyperlink" Target="http://www.nhfngroup.com/" TargetMode="External"/><Relationship Id="rId272" Type="http://schemas.openxmlformats.org/officeDocument/2006/relationships/image" Target="../media/image138.png"/><Relationship Id="rId273" Type="http://schemas.openxmlformats.org/officeDocument/2006/relationships/hyperlink" Target="http://www.nhfngroup.com/" TargetMode="External"/><Relationship Id="rId274" Type="http://schemas.openxmlformats.org/officeDocument/2006/relationships/image" Target="../media/image139.png"/><Relationship Id="rId275" Type="http://schemas.openxmlformats.org/officeDocument/2006/relationships/hyperlink" Target="http://www.nhfngroup.com/" TargetMode="External"/><Relationship Id="rId276" Type="http://schemas.openxmlformats.org/officeDocument/2006/relationships/image" Target="../media/image140.png"/><Relationship Id="rId277" Type="http://schemas.openxmlformats.org/officeDocument/2006/relationships/hyperlink" Target="http://www.nhfngroup.com/" TargetMode="External"/><Relationship Id="rId278" Type="http://schemas.openxmlformats.org/officeDocument/2006/relationships/image" Target="../media/image141.png"/><Relationship Id="rId279" Type="http://schemas.openxmlformats.org/officeDocument/2006/relationships/hyperlink" Target="http://www.nhfngroup.com/" TargetMode="External"/><Relationship Id="rId280" Type="http://schemas.openxmlformats.org/officeDocument/2006/relationships/image" Target="../media/image142.png"/><Relationship Id="rId281" Type="http://schemas.openxmlformats.org/officeDocument/2006/relationships/hyperlink" Target="http://www.nhfngroup.com/" TargetMode="External"/><Relationship Id="rId282" Type="http://schemas.openxmlformats.org/officeDocument/2006/relationships/image" Target="../media/image143.png"/><Relationship Id="rId283" Type="http://schemas.openxmlformats.org/officeDocument/2006/relationships/hyperlink" Target="http://www.nhfngroup.com/" TargetMode="External"/><Relationship Id="rId284" Type="http://schemas.openxmlformats.org/officeDocument/2006/relationships/image" Target="../media/image144.png"/><Relationship Id="rId285" Type="http://schemas.openxmlformats.org/officeDocument/2006/relationships/hyperlink" Target="http://www.nhfngroup.com/" TargetMode="External"/><Relationship Id="rId286" Type="http://schemas.openxmlformats.org/officeDocument/2006/relationships/image" Target="../media/image145.png"/><Relationship Id="rId287" Type="http://schemas.openxmlformats.org/officeDocument/2006/relationships/hyperlink" Target="http://www.nhfngroup.com/" TargetMode="External"/><Relationship Id="rId288" Type="http://schemas.openxmlformats.org/officeDocument/2006/relationships/image" Target="../media/image146.png"/><Relationship Id="rId289" Type="http://schemas.openxmlformats.org/officeDocument/2006/relationships/hyperlink" Target="http://www.nhfngroup.com/" TargetMode="External"/><Relationship Id="rId290" Type="http://schemas.openxmlformats.org/officeDocument/2006/relationships/image" Target="../media/image147.png"/><Relationship Id="rId291" Type="http://schemas.openxmlformats.org/officeDocument/2006/relationships/hyperlink" Target="http://www.nhfngroup.com/" TargetMode="External"/><Relationship Id="rId292" Type="http://schemas.openxmlformats.org/officeDocument/2006/relationships/image" Target="../media/image148.png"/><Relationship Id="rId293" Type="http://schemas.openxmlformats.org/officeDocument/2006/relationships/hyperlink" Target="http://www.nhfngroup.com/" TargetMode="External"/><Relationship Id="rId294" Type="http://schemas.openxmlformats.org/officeDocument/2006/relationships/image" Target="../media/image149.png"/><Relationship Id="rId295" Type="http://schemas.openxmlformats.org/officeDocument/2006/relationships/hyperlink" Target="http://www.nhfngroup.com/" TargetMode="External"/><Relationship Id="rId296" Type="http://schemas.openxmlformats.org/officeDocument/2006/relationships/image" Target="../media/image150.png"/><Relationship Id="rId297" Type="http://schemas.openxmlformats.org/officeDocument/2006/relationships/hyperlink" Target="http://www.nhfngroup.com/" TargetMode="External"/><Relationship Id="rId298" Type="http://schemas.openxmlformats.org/officeDocument/2006/relationships/image" Target="../media/image151.png"/><Relationship Id="rId299" Type="http://schemas.openxmlformats.org/officeDocument/2006/relationships/hyperlink" Target="http://www.nhfngroup.com/" TargetMode="External"/><Relationship Id="rId300" Type="http://schemas.openxmlformats.org/officeDocument/2006/relationships/image" Target="../media/image152.png"/><Relationship Id="rId301" Type="http://schemas.openxmlformats.org/officeDocument/2006/relationships/hyperlink" Target="http://www.nhfngroup.com/" TargetMode="External"/><Relationship Id="rId302" Type="http://schemas.openxmlformats.org/officeDocument/2006/relationships/image" Target="../media/image153.png"/><Relationship Id="rId303" Type="http://schemas.openxmlformats.org/officeDocument/2006/relationships/hyperlink" Target="http://www.nhfngroup.com/" TargetMode="External"/><Relationship Id="rId304" Type="http://schemas.openxmlformats.org/officeDocument/2006/relationships/image" Target="../media/image154.png"/><Relationship Id="rId305" Type="http://schemas.openxmlformats.org/officeDocument/2006/relationships/hyperlink" Target="http://www.nhfngroup.com/" TargetMode="External"/><Relationship Id="rId306" Type="http://schemas.openxmlformats.org/officeDocument/2006/relationships/image" Target="../media/image155.png"/><Relationship Id="rId307" Type="http://schemas.openxmlformats.org/officeDocument/2006/relationships/hyperlink" Target="http://www.nhfngroup.com/" TargetMode="External"/><Relationship Id="rId308" Type="http://schemas.openxmlformats.org/officeDocument/2006/relationships/image" Target="../media/image156.png"/><Relationship Id="rId309" Type="http://schemas.openxmlformats.org/officeDocument/2006/relationships/hyperlink" Target="http://www.nhfngroup.com/" TargetMode="External"/><Relationship Id="rId310" Type="http://schemas.openxmlformats.org/officeDocument/2006/relationships/image" Target="../media/image157.png"/><Relationship Id="rId311" Type="http://schemas.openxmlformats.org/officeDocument/2006/relationships/hyperlink" Target="http://www.nhfngroup.com/" TargetMode="External"/><Relationship Id="rId312" Type="http://schemas.openxmlformats.org/officeDocument/2006/relationships/image" Target="../media/image158.png"/><Relationship Id="rId313" Type="http://schemas.openxmlformats.org/officeDocument/2006/relationships/hyperlink" Target="http://www.nhfngroup.com/" TargetMode="External"/><Relationship Id="rId314" Type="http://schemas.openxmlformats.org/officeDocument/2006/relationships/image" Target="../media/image159.png"/><Relationship Id="rId315" Type="http://schemas.openxmlformats.org/officeDocument/2006/relationships/hyperlink" Target="http://www.nhfngroup.com/" TargetMode="External"/><Relationship Id="rId316" Type="http://schemas.openxmlformats.org/officeDocument/2006/relationships/image" Target="../media/image160.png"/><Relationship Id="rId317" Type="http://schemas.openxmlformats.org/officeDocument/2006/relationships/hyperlink" Target="http://www.nhfngroup.com/" TargetMode="External"/><Relationship Id="rId318" Type="http://schemas.openxmlformats.org/officeDocument/2006/relationships/image" Target="../media/image161.png"/><Relationship Id="rId319" Type="http://schemas.openxmlformats.org/officeDocument/2006/relationships/hyperlink" Target="http://www.nhfngroup.com/" TargetMode="External"/><Relationship Id="rId320" Type="http://schemas.openxmlformats.org/officeDocument/2006/relationships/image" Target="../media/image162.png"/><Relationship Id="rId321" Type="http://schemas.openxmlformats.org/officeDocument/2006/relationships/hyperlink" Target="http://www.nhfngroup.com/" TargetMode="External"/><Relationship Id="rId322" Type="http://schemas.openxmlformats.org/officeDocument/2006/relationships/image" Target="../media/image163.png"/><Relationship Id="rId323" Type="http://schemas.openxmlformats.org/officeDocument/2006/relationships/hyperlink" Target="http://www.nhfngroup.com/" TargetMode="External"/><Relationship Id="rId324" Type="http://schemas.openxmlformats.org/officeDocument/2006/relationships/image" Target="../media/image164.png"/><Relationship Id="rId325" Type="http://schemas.openxmlformats.org/officeDocument/2006/relationships/hyperlink" Target="http://www.nhfngroup.com/" TargetMode="External"/><Relationship Id="rId326" Type="http://schemas.openxmlformats.org/officeDocument/2006/relationships/image" Target="../media/image165.png"/><Relationship Id="rId327" Type="http://schemas.openxmlformats.org/officeDocument/2006/relationships/hyperlink" Target="http://www.nhfngroup.com/" TargetMode="External"/><Relationship Id="rId328" Type="http://schemas.openxmlformats.org/officeDocument/2006/relationships/image" Target="../media/image166.png"/><Relationship Id="rId329" Type="http://schemas.openxmlformats.org/officeDocument/2006/relationships/hyperlink" Target="http://www.nhfngroup.com/" TargetMode="External"/><Relationship Id="rId330" Type="http://schemas.openxmlformats.org/officeDocument/2006/relationships/image" Target="../media/image167.png"/><Relationship Id="rId331" Type="http://schemas.openxmlformats.org/officeDocument/2006/relationships/hyperlink" Target="http://www.nhfngroup.com/" TargetMode="External"/><Relationship Id="rId332" Type="http://schemas.openxmlformats.org/officeDocument/2006/relationships/image" Target="../media/image168.png"/><Relationship Id="rId333" Type="http://schemas.openxmlformats.org/officeDocument/2006/relationships/hyperlink" Target="http://www.nhfngroup.com/" TargetMode="External"/><Relationship Id="rId334" Type="http://schemas.openxmlformats.org/officeDocument/2006/relationships/image" Target="../media/image169.png"/><Relationship Id="rId335" Type="http://schemas.openxmlformats.org/officeDocument/2006/relationships/hyperlink" Target="http://www.nhfngroup.com/" TargetMode="External"/><Relationship Id="rId336" Type="http://schemas.openxmlformats.org/officeDocument/2006/relationships/image" Target="../media/image170.png"/><Relationship Id="rId337" Type="http://schemas.openxmlformats.org/officeDocument/2006/relationships/hyperlink" Target="http://www.nhfngroup.com/" TargetMode="External"/><Relationship Id="rId338" Type="http://schemas.openxmlformats.org/officeDocument/2006/relationships/image" Target="../media/image171.png"/><Relationship Id="rId339" Type="http://schemas.openxmlformats.org/officeDocument/2006/relationships/hyperlink" Target="http://www.nhfngroup.com/" TargetMode="External"/><Relationship Id="rId340" Type="http://schemas.openxmlformats.org/officeDocument/2006/relationships/image" Target="../media/image172.png"/><Relationship Id="rId341" Type="http://schemas.openxmlformats.org/officeDocument/2006/relationships/hyperlink" Target="http://www.nhfngroup.com/" TargetMode="External"/><Relationship Id="rId342" Type="http://schemas.openxmlformats.org/officeDocument/2006/relationships/image" Target="../media/image173.png"/><Relationship Id="rId343" Type="http://schemas.openxmlformats.org/officeDocument/2006/relationships/hyperlink" Target="http://www.nhfngroup.com/" TargetMode="External"/><Relationship Id="rId344" Type="http://schemas.openxmlformats.org/officeDocument/2006/relationships/image" Target="../media/image174.png"/><Relationship Id="rId345" Type="http://schemas.openxmlformats.org/officeDocument/2006/relationships/hyperlink" Target="http://www.nhfngroup.com/" TargetMode="External"/><Relationship Id="rId346" Type="http://schemas.openxmlformats.org/officeDocument/2006/relationships/image" Target="../media/image175.png"/><Relationship Id="rId347" Type="http://schemas.openxmlformats.org/officeDocument/2006/relationships/hyperlink" Target="http://www.nhfngroup.com/" TargetMode="External"/><Relationship Id="rId348" Type="http://schemas.openxmlformats.org/officeDocument/2006/relationships/image" Target="../media/image176.png"/><Relationship Id="rId349" Type="http://schemas.openxmlformats.org/officeDocument/2006/relationships/hyperlink" Target="http://www.nhfngroup.com/" TargetMode="External"/><Relationship Id="rId350" Type="http://schemas.openxmlformats.org/officeDocument/2006/relationships/image" Target="../media/image177.png"/><Relationship Id="rId351" Type="http://schemas.openxmlformats.org/officeDocument/2006/relationships/hyperlink" Target="http://www.nhfngroup.com/" TargetMode="External"/><Relationship Id="rId352" Type="http://schemas.openxmlformats.org/officeDocument/2006/relationships/image" Target="../media/image178.png"/><Relationship Id="rId353" Type="http://schemas.openxmlformats.org/officeDocument/2006/relationships/hyperlink" Target="http://www.nhfngroup.com/" TargetMode="External"/><Relationship Id="rId354" Type="http://schemas.openxmlformats.org/officeDocument/2006/relationships/image" Target="../media/image179.png"/><Relationship Id="rId355" Type="http://schemas.openxmlformats.org/officeDocument/2006/relationships/hyperlink" Target="http://www.nhfngroup.com/" TargetMode="External"/><Relationship Id="rId356" Type="http://schemas.openxmlformats.org/officeDocument/2006/relationships/image" Target="../media/image180.png"/><Relationship Id="rId357" Type="http://schemas.openxmlformats.org/officeDocument/2006/relationships/hyperlink" Target="http://www.nhfngroup.com/" TargetMode="External"/><Relationship Id="rId358" Type="http://schemas.openxmlformats.org/officeDocument/2006/relationships/image" Target="../media/image181.png"/><Relationship Id="rId359" Type="http://schemas.openxmlformats.org/officeDocument/2006/relationships/hyperlink" Target="http://www.nhfngroup.com/" TargetMode="External"/><Relationship Id="rId360" Type="http://schemas.openxmlformats.org/officeDocument/2006/relationships/image" Target="../media/image182.png"/><Relationship Id="rId361" Type="http://schemas.openxmlformats.org/officeDocument/2006/relationships/hyperlink" Target="http://www.nhfngroup.com/" TargetMode="External"/><Relationship Id="rId362" Type="http://schemas.openxmlformats.org/officeDocument/2006/relationships/image" Target="../media/image183.png"/><Relationship Id="rId363" Type="http://schemas.openxmlformats.org/officeDocument/2006/relationships/hyperlink" Target="http://www.nhfngroup.com/" TargetMode="External"/><Relationship Id="rId364" Type="http://schemas.openxmlformats.org/officeDocument/2006/relationships/image" Target="../media/image184.png"/><Relationship Id="rId365" Type="http://schemas.openxmlformats.org/officeDocument/2006/relationships/hyperlink" Target="http://www.nhfngroup.com/" TargetMode="External"/><Relationship Id="rId366" Type="http://schemas.openxmlformats.org/officeDocument/2006/relationships/image" Target="../media/image185.png"/><Relationship Id="rId367" Type="http://schemas.openxmlformats.org/officeDocument/2006/relationships/hyperlink" Target="http://www.nhfngroup.com/" TargetMode="External"/><Relationship Id="rId368" Type="http://schemas.openxmlformats.org/officeDocument/2006/relationships/image" Target="../media/image186.png"/><Relationship Id="rId369" Type="http://schemas.openxmlformats.org/officeDocument/2006/relationships/hyperlink" Target="http://www.nhfngroup.com/" TargetMode="External"/><Relationship Id="rId370" Type="http://schemas.openxmlformats.org/officeDocument/2006/relationships/image" Target="../media/image187.png"/><Relationship Id="rId371" Type="http://schemas.openxmlformats.org/officeDocument/2006/relationships/hyperlink" Target="http://www.nhfngroup.com/" TargetMode="External"/><Relationship Id="rId372" Type="http://schemas.openxmlformats.org/officeDocument/2006/relationships/image" Target="../media/image188.png"/><Relationship Id="rId373" Type="http://schemas.openxmlformats.org/officeDocument/2006/relationships/hyperlink" Target="http://www.nhfngroup.com/" TargetMode="External"/><Relationship Id="rId374" Type="http://schemas.openxmlformats.org/officeDocument/2006/relationships/image" Target="../media/image189.png"/><Relationship Id="rId375" Type="http://schemas.openxmlformats.org/officeDocument/2006/relationships/hyperlink" Target="http://www.nhfngroup.com/" TargetMode="External"/><Relationship Id="rId376" Type="http://schemas.openxmlformats.org/officeDocument/2006/relationships/image" Target="../media/image190.png"/><Relationship Id="rId377" Type="http://schemas.openxmlformats.org/officeDocument/2006/relationships/hyperlink" Target="http://www.nhfngroup.com/" TargetMode="External"/><Relationship Id="rId378" Type="http://schemas.openxmlformats.org/officeDocument/2006/relationships/image" Target="../media/image191.png"/><Relationship Id="rId379" Type="http://schemas.openxmlformats.org/officeDocument/2006/relationships/hyperlink" Target="http://www.nhfngroup.com/" TargetMode="External"/><Relationship Id="rId380" Type="http://schemas.openxmlformats.org/officeDocument/2006/relationships/image" Target="../media/image192.png"/><Relationship Id="rId381" Type="http://schemas.openxmlformats.org/officeDocument/2006/relationships/hyperlink" Target="http://www.nhfngroup.com/" TargetMode="External"/><Relationship Id="rId382" Type="http://schemas.openxmlformats.org/officeDocument/2006/relationships/image" Target="../media/image193.png"/><Relationship Id="rId383" Type="http://schemas.openxmlformats.org/officeDocument/2006/relationships/hyperlink" Target="http://www.nhfngroup.com/" TargetMode="External"/><Relationship Id="rId384" Type="http://schemas.openxmlformats.org/officeDocument/2006/relationships/image" Target="../media/image194.png"/><Relationship Id="rId385" Type="http://schemas.openxmlformats.org/officeDocument/2006/relationships/hyperlink" Target="http://www.nhfngroup.com/" TargetMode="External"/><Relationship Id="rId386" Type="http://schemas.openxmlformats.org/officeDocument/2006/relationships/image" Target="../media/image195.png"/><Relationship Id="rId387" Type="http://schemas.openxmlformats.org/officeDocument/2006/relationships/hyperlink" Target="http://www.nhfngroup.com/" TargetMode="External"/><Relationship Id="rId388" Type="http://schemas.openxmlformats.org/officeDocument/2006/relationships/image" Target="../media/image196.png"/><Relationship Id="rId389" Type="http://schemas.openxmlformats.org/officeDocument/2006/relationships/hyperlink" Target="http://www.nhfngroup.com/" TargetMode="External"/><Relationship Id="rId390" Type="http://schemas.openxmlformats.org/officeDocument/2006/relationships/image" Target="../media/image197.png"/><Relationship Id="rId391" Type="http://schemas.openxmlformats.org/officeDocument/2006/relationships/hyperlink" Target="http://www.nhfngroup.com/" TargetMode="External"/><Relationship Id="rId392" Type="http://schemas.openxmlformats.org/officeDocument/2006/relationships/image" Target="../media/image198.png"/><Relationship Id="rId393" Type="http://schemas.openxmlformats.org/officeDocument/2006/relationships/hyperlink" Target="http://www.nhfngroup.com/" TargetMode="External"/><Relationship Id="rId394" Type="http://schemas.openxmlformats.org/officeDocument/2006/relationships/image" Target="../media/image199.png"/><Relationship Id="rId395" Type="http://schemas.openxmlformats.org/officeDocument/2006/relationships/hyperlink" Target="http://www.nhfngroup.com/" TargetMode="External"/><Relationship Id="rId396" Type="http://schemas.openxmlformats.org/officeDocument/2006/relationships/image" Target="../media/image200.png"/><Relationship Id="rId397" Type="http://schemas.openxmlformats.org/officeDocument/2006/relationships/hyperlink" Target="http://www.nhfngroup.com/" TargetMode="External"/><Relationship Id="rId398" Type="http://schemas.openxmlformats.org/officeDocument/2006/relationships/image" Target="../media/image201.png"/><Relationship Id="rId399" Type="http://schemas.openxmlformats.org/officeDocument/2006/relationships/hyperlink" Target="http://www.nhfngroup.com/" TargetMode="External"/><Relationship Id="rId400" Type="http://schemas.openxmlformats.org/officeDocument/2006/relationships/image" Target="../media/image202.png"/><Relationship Id="rId401" Type="http://schemas.openxmlformats.org/officeDocument/2006/relationships/hyperlink" Target="http://www.nhfngroup.com/" TargetMode="External"/><Relationship Id="rId402" Type="http://schemas.openxmlformats.org/officeDocument/2006/relationships/image" Target="../media/image203.png"/><Relationship Id="rId403" Type="http://schemas.openxmlformats.org/officeDocument/2006/relationships/hyperlink" Target="http://www.nhfngroup.com/" TargetMode="External"/><Relationship Id="rId404" Type="http://schemas.openxmlformats.org/officeDocument/2006/relationships/image" Target="../media/image204.png"/><Relationship Id="rId405" Type="http://schemas.openxmlformats.org/officeDocument/2006/relationships/hyperlink" Target="http://www.nhfngroup.com/" TargetMode="External"/><Relationship Id="rId406" Type="http://schemas.openxmlformats.org/officeDocument/2006/relationships/image" Target="../media/image205.png"/><Relationship Id="rId407" Type="http://schemas.openxmlformats.org/officeDocument/2006/relationships/hyperlink" Target="http://www.nhfngroup.com/" TargetMode="External"/><Relationship Id="rId408" Type="http://schemas.openxmlformats.org/officeDocument/2006/relationships/image" Target="../media/image206.png"/><Relationship Id="rId409" Type="http://schemas.openxmlformats.org/officeDocument/2006/relationships/hyperlink" Target="http://www.nhfngroup.com/" TargetMode="External"/><Relationship Id="rId410" Type="http://schemas.openxmlformats.org/officeDocument/2006/relationships/image" Target="../media/image207.png"/><Relationship Id="rId411" Type="http://schemas.openxmlformats.org/officeDocument/2006/relationships/hyperlink" Target="http://www.nhfngroup.com/" TargetMode="External"/><Relationship Id="rId412" Type="http://schemas.openxmlformats.org/officeDocument/2006/relationships/image" Target="../media/image208.png"/><Relationship Id="rId413" Type="http://schemas.openxmlformats.org/officeDocument/2006/relationships/hyperlink" Target="http://www.nhfngroup.com/" TargetMode="External"/><Relationship Id="rId414" Type="http://schemas.openxmlformats.org/officeDocument/2006/relationships/image" Target="../media/image209.png"/><Relationship Id="rId415" Type="http://schemas.openxmlformats.org/officeDocument/2006/relationships/hyperlink" Target="http://www.nhfngroup.com/" TargetMode="External"/><Relationship Id="rId416" Type="http://schemas.openxmlformats.org/officeDocument/2006/relationships/image" Target="../media/image210.png"/><Relationship Id="rId417" Type="http://schemas.openxmlformats.org/officeDocument/2006/relationships/hyperlink" Target="http://www.nhfngroup.com/" TargetMode="External"/><Relationship Id="rId418" Type="http://schemas.openxmlformats.org/officeDocument/2006/relationships/image" Target="../media/image211.png"/><Relationship Id="rId419" Type="http://schemas.openxmlformats.org/officeDocument/2006/relationships/hyperlink" Target="http://www.nhfngroup.com/" TargetMode="External"/><Relationship Id="rId420" Type="http://schemas.openxmlformats.org/officeDocument/2006/relationships/image" Target="../media/image212.png"/><Relationship Id="rId421" Type="http://schemas.openxmlformats.org/officeDocument/2006/relationships/hyperlink" Target="http://www.nhfngroup.com/" TargetMode="External"/><Relationship Id="rId422" Type="http://schemas.openxmlformats.org/officeDocument/2006/relationships/image" Target="../media/image213.png"/><Relationship Id="rId423" Type="http://schemas.openxmlformats.org/officeDocument/2006/relationships/hyperlink" Target="http://www.nhfngroup.com/" TargetMode="External"/><Relationship Id="rId424" Type="http://schemas.openxmlformats.org/officeDocument/2006/relationships/image" Target="../media/image214.png"/><Relationship Id="rId425" Type="http://schemas.openxmlformats.org/officeDocument/2006/relationships/hyperlink" Target="http://www.nhfngroup.com/" TargetMode="External"/><Relationship Id="rId426" Type="http://schemas.openxmlformats.org/officeDocument/2006/relationships/image" Target="../media/image215.png"/><Relationship Id="rId427" Type="http://schemas.openxmlformats.org/officeDocument/2006/relationships/hyperlink" Target="http://www.nhfngroup.com/" TargetMode="External"/><Relationship Id="rId428" Type="http://schemas.openxmlformats.org/officeDocument/2006/relationships/image" Target="../media/image216.png"/><Relationship Id="rId429" Type="http://schemas.openxmlformats.org/officeDocument/2006/relationships/hyperlink" Target="http://www.nhfngroup.com/" TargetMode="External"/><Relationship Id="rId430" Type="http://schemas.openxmlformats.org/officeDocument/2006/relationships/image" Target="../media/image217.png"/><Relationship Id="rId431" Type="http://schemas.openxmlformats.org/officeDocument/2006/relationships/hyperlink" Target="http://www.nhfngroup.com/" TargetMode="External"/><Relationship Id="rId432" Type="http://schemas.openxmlformats.org/officeDocument/2006/relationships/image" Target="../media/image218.png"/><Relationship Id="rId433" Type="http://schemas.openxmlformats.org/officeDocument/2006/relationships/hyperlink" Target="http://www.nhfngroup.com/" TargetMode="External"/><Relationship Id="rId434" Type="http://schemas.openxmlformats.org/officeDocument/2006/relationships/image" Target="../media/image219.png"/><Relationship Id="rId435" Type="http://schemas.openxmlformats.org/officeDocument/2006/relationships/hyperlink" Target="http://www.nhfngroup.com/" TargetMode="External"/><Relationship Id="rId436" Type="http://schemas.openxmlformats.org/officeDocument/2006/relationships/image" Target="../media/image220.png"/><Relationship Id="rId437" Type="http://schemas.openxmlformats.org/officeDocument/2006/relationships/hyperlink" Target="http://www.nhfngroup.com/" TargetMode="External"/><Relationship Id="rId438" Type="http://schemas.openxmlformats.org/officeDocument/2006/relationships/image" Target="../media/image221.png"/><Relationship Id="rId439" Type="http://schemas.openxmlformats.org/officeDocument/2006/relationships/hyperlink" Target="http://www.nhfngroup.com/" TargetMode="External"/><Relationship Id="rId440" Type="http://schemas.openxmlformats.org/officeDocument/2006/relationships/image" Target="../media/image222.png"/><Relationship Id="rId441" Type="http://schemas.openxmlformats.org/officeDocument/2006/relationships/hyperlink" Target="http://www.nhfngroup.com/" TargetMode="External"/><Relationship Id="rId442" Type="http://schemas.openxmlformats.org/officeDocument/2006/relationships/image" Target="../media/image223.png"/><Relationship Id="rId443" Type="http://schemas.openxmlformats.org/officeDocument/2006/relationships/hyperlink" Target="http://www.nhfngroup.com/" TargetMode="External"/><Relationship Id="rId444" Type="http://schemas.openxmlformats.org/officeDocument/2006/relationships/image" Target="../media/image224.png"/><Relationship Id="rId445" Type="http://schemas.openxmlformats.org/officeDocument/2006/relationships/hyperlink" Target="http://www.nhfngroup.com/" TargetMode="External"/><Relationship Id="rId446" Type="http://schemas.openxmlformats.org/officeDocument/2006/relationships/image" Target="../media/image225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26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27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28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29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30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31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32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33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34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35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36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37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238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239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240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241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242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243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244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245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246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247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248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249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250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251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252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253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254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255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256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257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258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259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260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261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262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263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264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265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266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267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268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269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270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271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272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273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274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275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276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277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278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279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280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281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282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283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284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285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286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287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288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289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290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291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292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293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294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295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296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297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298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299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300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301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302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303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304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305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306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307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308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309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310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311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312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313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314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315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316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317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318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319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320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321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322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323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324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325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326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327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328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329.png"/><Relationship Id="rId209" Type="http://schemas.openxmlformats.org/officeDocument/2006/relationships/hyperlink" Target="http://www.nhfngroup.com/" TargetMode="External"/><Relationship Id="rId210" Type="http://schemas.openxmlformats.org/officeDocument/2006/relationships/image" Target="../media/image330.png"/><Relationship Id="rId211" Type="http://schemas.openxmlformats.org/officeDocument/2006/relationships/hyperlink" Target="http://www.nhfngroup.com/" TargetMode="External"/><Relationship Id="rId212" Type="http://schemas.openxmlformats.org/officeDocument/2006/relationships/image" Target="../media/image331.png"/><Relationship Id="rId213" Type="http://schemas.openxmlformats.org/officeDocument/2006/relationships/hyperlink" Target="http://www.nhfngroup.com/" TargetMode="External"/><Relationship Id="rId214" Type="http://schemas.openxmlformats.org/officeDocument/2006/relationships/image" Target="../media/image332.png"/><Relationship Id="rId215" Type="http://schemas.openxmlformats.org/officeDocument/2006/relationships/hyperlink" Target="http://www.nhfngroup.com/" TargetMode="External"/><Relationship Id="rId216" Type="http://schemas.openxmlformats.org/officeDocument/2006/relationships/image" Target="../media/image333.png"/><Relationship Id="rId217" Type="http://schemas.openxmlformats.org/officeDocument/2006/relationships/hyperlink" Target="http://www.nhfngroup.com/" TargetMode="External"/><Relationship Id="rId218" Type="http://schemas.openxmlformats.org/officeDocument/2006/relationships/image" Target="../media/image334.png"/><Relationship Id="rId219" Type="http://schemas.openxmlformats.org/officeDocument/2006/relationships/hyperlink" Target="http://www.nhfngroup.com/" TargetMode="External"/><Relationship Id="rId220" Type="http://schemas.openxmlformats.org/officeDocument/2006/relationships/image" Target="../media/image335.png"/><Relationship Id="rId221" Type="http://schemas.openxmlformats.org/officeDocument/2006/relationships/hyperlink" Target="http://www.nhfngroup.com/" TargetMode="External"/><Relationship Id="rId222" Type="http://schemas.openxmlformats.org/officeDocument/2006/relationships/image" Target="../media/image336.png"/><Relationship Id="rId223" Type="http://schemas.openxmlformats.org/officeDocument/2006/relationships/hyperlink" Target="http://www.nhfngroup.com/" TargetMode="External"/><Relationship Id="rId224" Type="http://schemas.openxmlformats.org/officeDocument/2006/relationships/image" Target="../media/image337.png"/><Relationship Id="rId225" Type="http://schemas.openxmlformats.org/officeDocument/2006/relationships/hyperlink" Target="http://www.nhfngroup.com/" TargetMode="External"/><Relationship Id="rId226" Type="http://schemas.openxmlformats.org/officeDocument/2006/relationships/image" Target="../media/image338.png"/><Relationship Id="rId227" Type="http://schemas.openxmlformats.org/officeDocument/2006/relationships/hyperlink" Target="http://www.nhfngroup.com/" TargetMode="External"/><Relationship Id="rId228" Type="http://schemas.openxmlformats.org/officeDocument/2006/relationships/image" Target="../media/image339.png"/><Relationship Id="rId229" Type="http://schemas.openxmlformats.org/officeDocument/2006/relationships/hyperlink" Target="http://www.nhfngroup.com/" TargetMode="External"/><Relationship Id="rId230" Type="http://schemas.openxmlformats.org/officeDocument/2006/relationships/image" Target="../media/image340.png"/><Relationship Id="rId231" Type="http://schemas.openxmlformats.org/officeDocument/2006/relationships/hyperlink" Target="http://www.nhfngroup.com/" TargetMode="External"/><Relationship Id="rId232" Type="http://schemas.openxmlformats.org/officeDocument/2006/relationships/image" Target="../media/image341.png"/><Relationship Id="rId233" Type="http://schemas.openxmlformats.org/officeDocument/2006/relationships/hyperlink" Target="http://www.nhfngroup.com/" TargetMode="External"/><Relationship Id="rId234" Type="http://schemas.openxmlformats.org/officeDocument/2006/relationships/image" Target="../media/image342.png"/><Relationship Id="rId235" Type="http://schemas.openxmlformats.org/officeDocument/2006/relationships/hyperlink" Target="http://www.nhfngroup.com/" TargetMode="External"/><Relationship Id="rId236" Type="http://schemas.openxmlformats.org/officeDocument/2006/relationships/image" Target="../media/image343.png"/><Relationship Id="rId237" Type="http://schemas.openxmlformats.org/officeDocument/2006/relationships/hyperlink" Target="http://www.nhfngroup.com/" TargetMode="External"/><Relationship Id="rId238" Type="http://schemas.openxmlformats.org/officeDocument/2006/relationships/image" Target="../media/image344.png"/><Relationship Id="rId239" Type="http://schemas.openxmlformats.org/officeDocument/2006/relationships/hyperlink" Target="http://www.nhfngroup.com/" TargetMode="External"/><Relationship Id="rId240" Type="http://schemas.openxmlformats.org/officeDocument/2006/relationships/image" Target="../media/image345.png"/><Relationship Id="rId241" Type="http://schemas.openxmlformats.org/officeDocument/2006/relationships/hyperlink" Target="http://www.nhfngroup.com/" TargetMode="External"/><Relationship Id="rId242" Type="http://schemas.openxmlformats.org/officeDocument/2006/relationships/image" Target="../media/image346.png"/><Relationship Id="rId243" Type="http://schemas.openxmlformats.org/officeDocument/2006/relationships/hyperlink" Target="http://www.nhfngroup.com/" TargetMode="External"/><Relationship Id="rId244" Type="http://schemas.openxmlformats.org/officeDocument/2006/relationships/image" Target="../media/image347.png"/><Relationship Id="rId245" Type="http://schemas.openxmlformats.org/officeDocument/2006/relationships/hyperlink" Target="http://www.nhfngroup.com/" TargetMode="External"/><Relationship Id="rId246" Type="http://schemas.openxmlformats.org/officeDocument/2006/relationships/image" Target="../media/image348.png"/><Relationship Id="rId247" Type="http://schemas.openxmlformats.org/officeDocument/2006/relationships/hyperlink" Target="http://www.nhfngroup.com/" TargetMode="External"/><Relationship Id="rId248" Type="http://schemas.openxmlformats.org/officeDocument/2006/relationships/image" Target="../media/image349.png"/><Relationship Id="rId249" Type="http://schemas.openxmlformats.org/officeDocument/2006/relationships/hyperlink" Target="http://www.nhfngroup.com/" TargetMode="External"/><Relationship Id="rId250" Type="http://schemas.openxmlformats.org/officeDocument/2006/relationships/image" Target="../media/image350.png"/><Relationship Id="rId251" Type="http://schemas.openxmlformats.org/officeDocument/2006/relationships/hyperlink" Target="http://www.nhfngroup.com/" TargetMode="External"/><Relationship Id="rId252" Type="http://schemas.openxmlformats.org/officeDocument/2006/relationships/image" Target="../media/image351.png"/><Relationship Id="rId253" Type="http://schemas.openxmlformats.org/officeDocument/2006/relationships/hyperlink" Target="http://www.nhfngroup.com/" TargetMode="External"/><Relationship Id="rId254" Type="http://schemas.openxmlformats.org/officeDocument/2006/relationships/image" Target="../media/image352.png"/><Relationship Id="rId255" Type="http://schemas.openxmlformats.org/officeDocument/2006/relationships/hyperlink" Target="http://www.nhfngroup.com/" TargetMode="External"/><Relationship Id="rId256" Type="http://schemas.openxmlformats.org/officeDocument/2006/relationships/image" Target="../media/image353.png"/><Relationship Id="rId257" Type="http://schemas.openxmlformats.org/officeDocument/2006/relationships/hyperlink" Target="http://www.nhfngroup.com/" TargetMode="External"/><Relationship Id="rId258" Type="http://schemas.openxmlformats.org/officeDocument/2006/relationships/image" Target="../media/image354.png"/><Relationship Id="rId259" Type="http://schemas.openxmlformats.org/officeDocument/2006/relationships/hyperlink" Target="http://www.nhfngroup.com/" TargetMode="External"/><Relationship Id="rId260" Type="http://schemas.openxmlformats.org/officeDocument/2006/relationships/image" Target="../media/image355.png"/><Relationship Id="rId261" Type="http://schemas.openxmlformats.org/officeDocument/2006/relationships/hyperlink" Target="http://www.nhfngroup.com/" TargetMode="External"/><Relationship Id="rId262" Type="http://schemas.openxmlformats.org/officeDocument/2006/relationships/image" Target="../media/image356.png"/><Relationship Id="rId263" Type="http://schemas.openxmlformats.org/officeDocument/2006/relationships/hyperlink" Target="http://www.nhfngroup.com/" TargetMode="External"/><Relationship Id="rId264" Type="http://schemas.openxmlformats.org/officeDocument/2006/relationships/image" Target="../media/image357.png"/><Relationship Id="rId265" Type="http://schemas.openxmlformats.org/officeDocument/2006/relationships/hyperlink" Target="http://www.nhfngroup.com/" TargetMode="External"/><Relationship Id="rId266" Type="http://schemas.openxmlformats.org/officeDocument/2006/relationships/image" Target="../media/image358.png"/><Relationship Id="rId267" Type="http://schemas.openxmlformats.org/officeDocument/2006/relationships/hyperlink" Target="http://www.nhfngroup.com/" TargetMode="External"/><Relationship Id="rId268" Type="http://schemas.openxmlformats.org/officeDocument/2006/relationships/image" Target="../media/image359.png"/><Relationship Id="rId269" Type="http://schemas.openxmlformats.org/officeDocument/2006/relationships/hyperlink" Target="http://www.nhfngroup.com/" TargetMode="External"/><Relationship Id="rId270" Type="http://schemas.openxmlformats.org/officeDocument/2006/relationships/image" Target="../media/image360.png"/><Relationship Id="rId271" Type="http://schemas.openxmlformats.org/officeDocument/2006/relationships/hyperlink" Target="http://www.nhfngroup.com/" TargetMode="External"/><Relationship Id="rId272" Type="http://schemas.openxmlformats.org/officeDocument/2006/relationships/image" Target="../media/image361.png"/><Relationship Id="rId273" Type="http://schemas.openxmlformats.org/officeDocument/2006/relationships/hyperlink" Target="http://www.nhfngroup.com/" TargetMode="External"/><Relationship Id="rId274" Type="http://schemas.openxmlformats.org/officeDocument/2006/relationships/image" Target="../media/image362.png"/><Relationship Id="rId275" Type="http://schemas.openxmlformats.org/officeDocument/2006/relationships/hyperlink" Target="http://www.nhfngroup.com/" TargetMode="External"/><Relationship Id="rId276" Type="http://schemas.openxmlformats.org/officeDocument/2006/relationships/image" Target="../media/image363.png"/><Relationship Id="rId277" Type="http://schemas.openxmlformats.org/officeDocument/2006/relationships/hyperlink" Target="http://www.nhfngroup.com/" TargetMode="External"/><Relationship Id="rId278" Type="http://schemas.openxmlformats.org/officeDocument/2006/relationships/image" Target="../media/image364.png"/><Relationship Id="rId279" Type="http://schemas.openxmlformats.org/officeDocument/2006/relationships/hyperlink" Target="http://www.nhfngroup.com/" TargetMode="External"/><Relationship Id="rId280" Type="http://schemas.openxmlformats.org/officeDocument/2006/relationships/image" Target="../media/image365.png"/><Relationship Id="rId281" Type="http://schemas.openxmlformats.org/officeDocument/2006/relationships/hyperlink" Target="http://www.nhfngroup.com/" TargetMode="External"/><Relationship Id="rId282" Type="http://schemas.openxmlformats.org/officeDocument/2006/relationships/image" Target="../media/image366.png"/><Relationship Id="rId283" Type="http://schemas.openxmlformats.org/officeDocument/2006/relationships/hyperlink" Target="http://www.nhfngroup.com/" TargetMode="External"/><Relationship Id="rId284" Type="http://schemas.openxmlformats.org/officeDocument/2006/relationships/image" Target="../media/image367.png"/><Relationship Id="rId285" Type="http://schemas.openxmlformats.org/officeDocument/2006/relationships/hyperlink" Target="http://www.nhfngroup.com/" TargetMode="External"/><Relationship Id="rId286" Type="http://schemas.openxmlformats.org/officeDocument/2006/relationships/image" Target="../media/image368.png"/><Relationship Id="rId287" Type="http://schemas.openxmlformats.org/officeDocument/2006/relationships/hyperlink" Target="http://www.nhfngroup.com/" TargetMode="External"/><Relationship Id="rId288" Type="http://schemas.openxmlformats.org/officeDocument/2006/relationships/image" Target="../media/image369.png"/><Relationship Id="rId289" Type="http://schemas.openxmlformats.org/officeDocument/2006/relationships/hyperlink" Target="http://www.nhfngroup.com/" TargetMode="External"/><Relationship Id="rId290" Type="http://schemas.openxmlformats.org/officeDocument/2006/relationships/image" Target="../media/image370.png"/><Relationship Id="rId291" Type="http://schemas.openxmlformats.org/officeDocument/2006/relationships/hyperlink" Target="http://www.nhfngroup.com/" TargetMode="External"/><Relationship Id="rId292" Type="http://schemas.openxmlformats.org/officeDocument/2006/relationships/image" Target="../media/image371.png"/><Relationship Id="rId293" Type="http://schemas.openxmlformats.org/officeDocument/2006/relationships/hyperlink" Target="http://www.nhfngroup.com/" TargetMode="External"/><Relationship Id="rId294" Type="http://schemas.openxmlformats.org/officeDocument/2006/relationships/image" Target="../media/image372.png"/><Relationship Id="rId295" Type="http://schemas.openxmlformats.org/officeDocument/2006/relationships/hyperlink" Target="http://www.nhfngroup.com/" TargetMode="External"/><Relationship Id="rId296" Type="http://schemas.openxmlformats.org/officeDocument/2006/relationships/image" Target="../media/image373.png"/><Relationship Id="rId297" Type="http://schemas.openxmlformats.org/officeDocument/2006/relationships/hyperlink" Target="http://www.nhfngroup.com/" TargetMode="External"/><Relationship Id="rId298" Type="http://schemas.openxmlformats.org/officeDocument/2006/relationships/image" Target="../media/image374.png"/><Relationship Id="rId299" Type="http://schemas.openxmlformats.org/officeDocument/2006/relationships/hyperlink" Target="http://www.nhfngroup.com/" TargetMode="External"/><Relationship Id="rId300" Type="http://schemas.openxmlformats.org/officeDocument/2006/relationships/image" Target="../media/image375.png"/><Relationship Id="rId301" Type="http://schemas.openxmlformats.org/officeDocument/2006/relationships/hyperlink" Target="http://www.nhfngroup.com/" TargetMode="External"/><Relationship Id="rId302" Type="http://schemas.openxmlformats.org/officeDocument/2006/relationships/image" Target="../media/image376.png"/><Relationship Id="rId303" Type="http://schemas.openxmlformats.org/officeDocument/2006/relationships/hyperlink" Target="http://www.nhfngroup.com/" TargetMode="External"/><Relationship Id="rId304" Type="http://schemas.openxmlformats.org/officeDocument/2006/relationships/image" Target="../media/image377.png"/><Relationship Id="rId305" Type="http://schemas.openxmlformats.org/officeDocument/2006/relationships/hyperlink" Target="http://www.nhfngroup.com/" TargetMode="External"/><Relationship Id="rId306" Type="http://schemas.openxmlformats.org/officeDocument/2006/relationships/image" Target="../media/image378.png"/><Relationship Id="rId307" Type="http://schemas.openxmlformats.org/officeDocument/2006/relationships/hyperlink" Target="http://www.nhfngroup.com/" TargetMode="External"/><Relationship Id="rId308" Type="http://schemas.openxmlformats.org/officeDocument/2006/relationships/image" Target="../media/image379.png"/><Relationship Id="rId309" Type="http://schemas.openxmlformats.org/officeDocument/2006/relationships/hyperlink" Target="http://www.nhfngroup.com/" TargetMode="External"/><Relationship Id="rId310" Type="http://schemas.openxmlformats.org/officeDocument/2006/relationships/image" Target="../media/image380.png"/><Relationship Id="rId311" Type="http://schemas.openxmlformats.org/officeDocument/2006/relationships/hyperlink" Target="http://www.nhfngroup.com/" TargetMode="External"/><Relationship Id="rId312" Type="http://schemas.openxmlformats.org/officeDocument/2006/relationships/image" Target="../media/image381.png"/><Relationship Id="rId313" Type="http://schemas.openxmlformats.org/officeDocument/2006/relationships/hyperlink" Target="http://www.nhfngroup.com/" TargetMode="External"/><Relationship Id="rId314" Type="http://schemas.openxmlformats.org/officeDocument/2006/relationships/image" Target="../media/image382.png"/><Relationship Id="rId315" Type="http://schemas.openxmlformats.org/officeDocument/2006/relationships/hyperlink" Target="http://www.nhfngroup.com/" TargetMode="External"/><Relationship Id="rId316" Type="http://schemas.openxmlformats.org/officeDocument/2006/relationships/image" Target="../media/image383.png"/><Relationship Id="rId317" Type="http://schemas.openxmlformats.org/officeDocument/2006/relationships/hyperlink" Target="http://www.nhfngroup.com/" TargetMode="External"/><Relationship Id="rId318" Type="http://schemas.openxmlformats.org/officeDocument/2006/relationships/image" Target="../media/image384.png"/><Relationship Id="rId319" Type="http://schemas.openxmlformats.org/officeDocument/2006/relationships/hyperlink" Target="http://www.nhfngroup.com/" TargetMode="External"/><Relationship Id="rId320" Type="http://schemas.openxmlformats.org/officeDocument/2006/relationships/image" Target="../media/image385.png"/><Relationship Id="rId321" Type="http://schemas.openxmlformats.org/officeDocument/2006/relationships/hyperlink" Target="http://www.nhfngroup.com/" TargetMode="External"/><Relationship Id="rId322" Type="http://schemas.openxmlformats.org/officeDocument/2006/relationships/image" Target="../media/image386.png"/><Relationship Id="rId323" Type="http://schemas.openxmlformats.org/officeDocument/2006/relationships/hyperlink" Target="http://www.nhfngroup.com/" TargetMode="External"/><Relationship Id="rId324" Type="http://schemas.openxmlformats.org/officeDocument/2006/relationships/image" Target="../media/image387.png"/><Relationship Id="rId325" Type="http://schemas.openxmlformats.org/officeDocument/2006/relationships/hyperlink" Target="http://www.nhfngroup.com/" TargetMode="External"/><Relationship Id="rId326" Type="http://schemas.openxmlformats.org/officeDocument/2006/relationships/image" Target="../media/image388.png"/><Relationship Id="rId327" Type="http://schemas.openxmlformats.org/officeDocument/2006/relationships/hyperlink" Target="http://www.nhfngroup.com/" TargetMode="External"/><Relationship Id="rId328" Type="http://schemas.openxmlformats.org/officeDocument/2006/relationships/image" Target="../media/image389.png"/><Relationship Id="rId329" Type="http://schemas.openxmlformats.org/officeDocument/2006/relationships/hyperlink" Target="http://www.nhfngroup.com/" TargetMode="External"/><Relationship Id="rId330" Type="http://schemas.openxmlformats.org/officeDocument/2006/relationships/image" Target="../media/image390.png"/><Relationship Id="rId331" Type="http://schemas.openxmlformats.org/officeDocument/2006/relationships/hyperlink" Target="http://www.nhfngroup.com/" TargetMode="External"/><Relationship Id="rId332" Type="http://schemas.openxmlformats.org/officeDocument/2006/relationships/image" Target="../media/image391.png"/><Relationship Id="rId333" Type="http://schemas.openxmlformats.org/officeDocument/2006/relationships/hyperlink" Target="http://www.nhfngroup.com/" TargetMode="External"/><Relationship Id="rId334" Type="http://schemas.openxmlformats.org/officeDocument/2006/relationships/image" Target="../media/image392.png"/><Relationship Id="rId335" Type="http://schemas.openxmlformats.org/officeDocument/2006/relationships/hyperlink" Target="http://www.nhfngroup.com/" TargetMode="External"/><Relationship Id="rId336" Type="http://schemas.openxmlformats.org/officeDocument/2006/relationships/image" Target="../media/image393.png"/><Relationship Id="rId337" Type="http://schemas.openxmlformats.org/officeDocument/2006/relationships/hyperlink" Target="http://www.nhfngroup.com/" TargetMode="External"/><Relationship Id="rId338" Type="http://schemas.openxmlformats.org/officeDocument/2006/relationships/image" Target="../media/image394.png"/><Relationship Id="rId339" Type="http://schemas.openxmlformats.org/officeDocument/2006/relationships/hyperlink" Target="http://www.nhfngroup.com/" TargetMode="External"/><Relationship Id="rId340" Type="http://schemas.openxmlformats.org/officeDocument/2006/relationships/image" Target="../media/image395.png"/><Relationship Id="rId341" Type="http://schemas.openxmlformats.org/officeDocument/2006/relationships/hyperlink" Target="http://www.nhfngroup.com/" TargetMode="External"/><Relationship Id="rId342" Type="http://schemas.openxmlformats.org/officeDocument/2006/relationships/image" Target="../media/image396.png"/><Relationship Id="rId343" Type="http://schemas.openxmlformats.org/officeDocument/2006/relationships/hyperlink" Target="http://www.nhfngroup.com/" TargetMode="External"/><Relationship Id="rId344" Type="http://schemas.openxmlformats.org/officeDocument/2006/relationships/image" Target="../media/image397.png"/><Relationship Id="rId345" Type="http://schemas.openxmlformats.org/officeDocument/2006/relationships/hyperlink" Target="http://www.nhfngroup.com/" TargetMode="External"/><Relationship Id="rId346" Type="http://schemas.openxmlformats.org/officeDocument/2006/relationships/image" Target="../media/image398.png"/><Relationship Id="rId347" Type="http://schemas.openxmlformats.org/officeDocument/2006/relationships/hyperlink" Target="http://www.nhfngroup.com/" TargetMode="External"/><Relationship Id="rId348" Type="http://schemas.openxmlformats.org/officeDocument/2006/relationships/image" Target="../media/image399.png"/><Relationship Id="rId349" Type="http://schemas.openxmlformats.org/officeDocument/2006/relationships/hyperlink" Target="http://www.nhfngroup.com/" TargetMode="External"/><Relationship Id="rId350" Type="http://schemas.openxmlformats.org/officeDocument/2006/relationships/image" Target="../media/image400.png"/><Relationship Id="rId351" Type="http://schemas.openxmlformats.org/officeDocument/2006/relationships/hyperlink" Target="http://www.nhfngroup.com/" TargetMode="External"/><Relationship Id="rId352" Type="http://schemas.openxmlformats.org/officeDocument/2006/relationships/image" Target="../media/image401.png"/><Relationship Id="rId353" Type="http://schemas.openxmlformats.org/officeDocument/2006/relationships/hyperlink" Target="http://www.nhfngroup.com/" TargetMode="External"/><Relationship Id="rId354" Type="http://schemas.openxmlformats.org/officeDocument/2006/relationships/image" Target="../media/image402.png"/><Relationship Id="rId355" Type="http://schemas.openxmlformats.org/officeDocument/2006/relationships/hyperlink" Target="http://www.nhfngroup.com/" TargetMode="External"/><Relationship Id="rId356" Type="http://schemas.openxmlformats.org/officeDocument/2006/relationships/image" Target="../media/image403.png"/><Relationship Id="rId357" Type="http://schemas.openxmlformats.org/officeDocument/2006/relationships/hyperlink" Target="http://www.nhfngroup.com/" TargetMode="External"/><Relationship Id="rId358" Type="http://schemas.openxmlformats.org/officeDocument/2006/relationships/image" Target="../media/image404.png"/><Relationship Id="rId359" Type="http://schemas.openxmlformats.org/officeDocument/2006/relationships/hyperlink" Target="http://www.nhfngroup.com/" TargetMode="External"/><Relationship Id="rId360" Type="http://schemas.openxmlformats.org/officeDocument/2006/relationships/image" Target="../media/image405.png"/><Relationship Id="rId361" Type="http://schemas.openxmlformats.org/officeDocument/2006/relationships/hyperlink" Target="http://www.nhfngroup.com/" TargetMode="External"/><Relationship Id="rId362" Type="http://schemas.openxmlformats.org/officeDocument/2006/relationships/image" Target="../media/image406.png"/><Relationship Id="rId363" Type="http://schemas.openxmlformats.org/officeDocument/2006/relationships/hyperlink" Target="http://www.nhfngroup.com/" TargetMode="External"/><Relationship Id="rId364" Type="http://schemas.openxmlformats.org/officeDocument/2006/relationships/image" Target="../media/image407.png"/><Relationship Id="rId365" Type="http://schemas.openxmlformats.org/officeDocument/2006/relationships/hyperlink" Target="http://www.nhfngroup.com/" TargetMode="External"/><Relationship Id="rId366" Type="http://schemas.openxmlformats.org/officeDocument/2006/relationships/image" Target="../media/image408.png"/><Relationship Id="rId367" Type="http://schemas.openxmlformats.org/officeDocument/2006/relationships/hyperlink" Target="http://www.nhfngroup.com/" TargetMode="External"/><Relationship Id="rId368" Type="http://schemas.openxmlformats.org/officeDocument/2006/relationships/image" Target="../media/image409.png"/><Relationship Id="rId369" Type="http://schemas.openxmlformats.org/officeDocument/2006/relationships/hyperlink" Target="http://www.nhfngroup.com/" TargetMode="External"/><Relationship Id="rId370" Type="http://schemas.openxmlformats.org/officeDocument/2006/relationships/image" Target="../media/image410.png"/><Relationship Id="rId371" Type="http://schemas.openxmlformats.org/officeDocument/2006/relationships/hyperlink" Target="http://www.nhfngroup.com/" TargetMode="External"/><Relationship Id="rId372" Type="http://schemas.openxmlformats.org/officeDocument/2006/relationships/image" Target="../media/image411.png"/><Relationship Id="rId373" Type="http://schemas.openxmlformats.org/officeDocument/2006/relationships/hyperlink" Target="http://www.nhfngroup.com/" TargetMode="External"/><Relationship Id="rId374" Type="http://schemas.openxmlformats.org/officeDocument/2006/relationships/image" Target="../media/image412.png"/><Relationship Id="rId375" Type="http://schemas.openxmlformats.org/officeDocument/2006/relationships/hyperlink" Target="http://www.nhfngroup.com/" TargetMode="External"/><Relationship Id="rId376" Type="http://schemas.openxmlformats.org/officeDocument/2006/relationships/image" Target="../media/image413.png"/><Relationship Id="rId377" Type="http://schemas.openxmlformats.org/officeDocument/2006/relationships/hyperlink" Target="http://www.nhfngroup.com/" TargetMode="External"/><Relationship Id="rId378" Type="http://schemas.openxmlformats.org/officeDocument/2006/relationships/image" Target="../media/image414.png"/><Relationship Id="rId379" Type="http://schemas.openxmlformats.org/officeDocument/2006/relationships/hyperlink" Target="http://www.nhfngroup.com/" TargetMode="External"/><Relationship Id="rId380" Type="http://schemas.openxmlformats.org/officeDocument/2006/relationships/image" Target="../media/image415.png"/><Relationship Id="rId381" Type="http://schemas.openxmlformats.org/officeDocument/2006/relationships/hyperlink" Target="http://www.nhfngroup.com/" TargetMode="External"/><Relationship Id="rId382" Type="http://schemas.openxmlformats.org/officeDocument/2006/relationships/image" Target="../media/image416.png"/><Relationship Id="rId383" Type="http://schemas.openxmlformats.org/officeDocument/2006/relationships/hyperlink" Target="http://www.nhfngroup.com/" TargetMode="External"/><Relationship Id="rId384" Type="http://schemas.openxmlformats.org/officeDocument/2006/relationships/image" Target="../media/image417.png"/><Relationship Id="rId385" Type="http://schemas.openxmlformats.org/officeDocument/2006/relationships/hyperlink" Target="http://www.nhfngroup.com/" TargetMode="External"/><Relationship Id="rId386" Type="http://schemas.openxmlformats.org/officeDocument/2006/relationships/image" Target="../media/image418.png"/><Relationship Id="rId387" Type="http://schemas.openxmlformats.org/officeDocument/2006/relationships/hyperlink" Target="http://www.nhfngroup.com/" TargetMode="External"/><Relationship Id="rId388" Type="http://schemas.openxmlformats.org/officeDocument/2006/relationships/image" Target="../media/image419.png"/><Relationship Id="rId389" Type="http://schemas.openxmlformats.org/officeDocument/2006/relationships/hyperlink" Target="http://www.nhfngroup.com/" TargetMode="External"/><Relationship Id="rId390" Type="http://schemas.openxmlformats.org/officeDocument/2006/relationships/image" Target="../media/image420.png"/><Relationship Id="rId391" Type="http://schemas.openxmlformats.org/officeDocument/2006/relationships/hyperlink" Target="http://www.nhfngroup.com/" TargetMode="External"/><Relationship Id="rId392" Type="http://schemas.openxmlformats.org/officeDocument/2006/relationships/image" Target="../media/image421.png"/><Relationship Id="rId393" Type="http://schemas.openxmlformats.org/officeDocument/2006/relationships/hyperlink" Target="http://www.nhfngroup.com/" TargetMode="External"/><Relationship Id="rId394" Type="http://schemas.openxmlformats.org/officeDocument/2006/relationships/image" Target="../media/image422.png"/><Relationship Id="rId395" Type="http://schemas.openxmlformats.org/officeDocument/2006/relationships/hyperlink" Target="http://www.nhfngroup.com/" TargetMode="External"/><Relationship Id="rId396" Type="http://schemas.openxmlformats.org/officeDocument/2006/relationships/image" Target="../media/image423.png"/><Relationship Id="rId397" Type="http://schemas.openxmlformats.org/officeDocument/2006/relationships/hyperlink" Target="http://www.nhfngroup.com/" TargetMode="External"/><Relationship Id="rId398" Type="http://schemas.openxmlformats.org/officeDocument/2006/relationships/image" Target="../media/image424.png"/><Relationship Id="rId399" Type="http://schemas.openxmlformats.org/officeDocument/2006/relationships/hyperlink" Target="http://www.nhfngroup.com/" TargetMode="External"/><Relationship Id="rId400" Type="http://schemas.openxmlformats.org/officeDocument/2006/relationships/image" Target="../media/image425.png"/><Relationship Id="rId401" Type="http://schemas.openxmlformats.org/officeDocument/2006/relationships/hyperlink" Target="http://www.nhfngroup.com/" TargetMode="External"/><Relationship Id="rId402" Type="http://schemas.openxmlformats.org/officeDocument/2006/relationships/image" Target="../media/image426.png"/><Relationship Id="rId403" Type="http://schemas.openxmlformats.org/officeDocument/2006/relationships/hyperlink" Target="http://www.nhfngroup.com/" TargetMode="External"/><Relationship Id="rId404" Type="http://schemas.openxmlformats.org/officeDocument/2006/relationships/image" Target="../media/image427.png"/><Relationship Id="rId405" Type="http://schemas.openxmlformats.org/officeDocument/2006/relationships/hyperlink" Target="http://www.nhfngroup.com/" TargetMode="External"/><Relationship Id="rId406" Type="http://schemas.openxmlformats.org/officeDocument/2006/relationships/image" Target="../media/image428.png"/><Relationship Id="rId407" Type="http://schemas.openxmlformats.org/officeDocument/2006/relationships/hyperlink" Target="http://www.nhfngroup.com/" TargetMode="External"/><Relationship Id="rId408" Type="http://schemas.openxmlformats.org/officeDocument/2006/relationships/image" Target="../media/image429.png"/><Relationship Id="rId409" Type="http://schemas.openxmlformats.org/officeDocument/2006/relationships/hyperlink" Target="http://www.nhfngroup.com/" TargetMode="External"/><Relationship Id="rId410" Type="http://schemas.openxmlformats.org/officeDocument/2006/relationships/image" Target="../media/image430.png"/><Relationship Id="rId411" Type="http://schemas.openxmlformats.org/officeDocument/2006/relationships/hyperlink" Target="http://www.nhfngroup.com/" TargetMode="External"/><Relationship Id="rId412" Type="http://schemas.openxmlformats.org/officeDocument/2006/relationships/image" Target="../media/image431.png"/><Relationship Id="rId413" Type="http://schemas.openxmlformats.org/officeDocument/2006/relationships/hyperlink" Target="http://www.nhfngroup.com/" TargetMode="External"/><Relationship Id="rId414" Type="http://schemas.openxmlformats.org/officeDocument/2006/relationships/image" Target="../media/image432.png"/><Relationship Id="rId415" Type="http://schemas.openxmlformats.org/officeDocument/2006/relationships/hyperlink" Target="http://www.nhfngroup.com/" TargetMode="External"/><Relationship Id="rId416" Type="http://schemas.openxmlformats.org/officeDocument/2006/relationships/image" Target="../media/image433.png"/><Relationship Id="rId417" Type="http://schemas.openxmlformats.org/officeDocument/2006/relationships/hyperlink" Target="http://www.nhfngroup.com/" TargetMode="External"/><Relationship Id="rId418" Type="http://schemas.openxmlformats.org/officeDocument/2006/relationships/image" Target="../media/image434.png"/><Relationship Id="rId419" Type="http://schemas.openxmlformats.org/officeDocument/2006/relationships/hyperlink" Target="http://www.nhfngroup.com/" TargetMode="External"/><Relationship Id="rId420" Type="http://schemas.openxmlformats.org/officeDocument/2006/relationships/image" Target="../media/image435.png"/><Relationship Id="rId421" Type="http://schemas.openxmlformats.org/officeDocument/2006/relationships/hyperlink" Target="http://www.nhfngroup.com/" TargetMode="External"/><Relationship Id="rId422" Type="http://schemas.openxmlformats.org/officeDocument/2006/relationships/image" Target="../media/image436.png"/><Relationship Id="rId423" Type="http://schemas.openxmlformats.org/officeDocument/2006/relationships/hyperlink" Target="http://www.nhfngroup.com/" TargetMode="External"/><Relationship Id="rId424" Type="http://schemas.openxmlformats.org/officeDocument/2006/relationships/image" Target="../media/image437.png"/><Relationship Id="rId425" Type="http://schemas.openxmlformats.org/officeDocument/2006/relationships/hyperlink" Target="http://www.nhfngroup.com/" TargetMode="External"/><Relationship Id="rId426" Type="http://schemas.openxmlformats.org/officeDocument/2006/relationships/image" Target="../media/image438.png"/><Relationship Id="rId427" Type="http://schemas.openxmlformats.org/officeDocument/2006/relationships/hyperlink" Target="http://www.nhfngroup.com/" TargetMode="External"/><Relationship Id="rId428" Type="http://schemas.openxmlformats.org/officeDocument/2006/relationships/image" Target="../media/image439.png"/><Relationship Id="rId429" Type="http://schemas.openxmlformats.org/officeDocument/2006/relationships/hyperlink" Target="http://www.nhfngroup.com/" TargetMode="External"/><Relationship Id="rId430" Type="http://schemas.openxmlformats.org/officeDocument/2006/relationships/image" Target="../media/image440.png"/><Relationship Id="rId431" Type="http://schemas.openxmlformats.org/officeDocument/2006/relationships/hyperlink" Target="http://www.nhfngroup.com/" TargetMode="External"/><Relationship Id="rId432" Type="http://schemas.openxmlformats.org/officeDocument/2006/relationships/image" Target="../media/image441.png"/><Relationship Id="rId433" Type="http://schemas.openxmlformats.org/officeDocument/2006/relationships/hyperlink" Target="http://www.nhfngroup.com/" TargetMode="External"/><Relationship Id="rId434" Type="http://schemas.openxmlformats.org/officeDocument/2006/relationships/image" Target="../media/image442.png"/><Relationship Id="rId435" Type="http://schemas.openxmlformats.org/officeDocument/2006/relationships/hyperlink" Target="http://www.nhfngroup.com/" TargetMode="External"/><Relationship Id="rId436" Type="http://schemas.openxmlformats.org/officeDocument/2006/relationships/image" Target="../media/image443.png"/><Relationship Id="rId437" Type="http://schemas.openxmlformats.org/officeDocument/2006/relationships/hyperlink" Target="http://www.nhfngroup.com/" TargetMode="External"/><Relationship Id="rId438" Type="http://schemas.openxmlformats.org/officeDocument/2006/relationships/image" Target="../media/image444.png"/><Relationship Id="rId439" Type="http://schemas.openxmlformats.org/officeDocument/2006/relationships/hyperlink" Target="http://www.nhfngroup.com/" TargetMode="External"/><Relationship Id="rId440" Type="http://schemas.openxmlformats.org/officeDocument/2006/relationships/image" Target="../media/image445.png"/><Relationship Id="rId441" Type="http://schemas.openxmlformats.org/officeDocument/2006/relationships/hyperlink" Target="http://www.nhfngroup.com/" TargetMode="External"/><Relationship Id="rId442" Type="http://schemas.openxmlformats.org/officeDocument/2006/relationships/image" Target="../media/image446.png"/><Relationship Id="rId443" Type="http://schemas.openxmlformats.org/officeDocument/2006/relationships/hyperlink" Target="http://www.nhfngroup.com/" TargetMode="External"/><Relationship Id="rId444" Type="http://schemas.openxmlformats.org/officeDocument/2006/relationships/image" Target="../media/image447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448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449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450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451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452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453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454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455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456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457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458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459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460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461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462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463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464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465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466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467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468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469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470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471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472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473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474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475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476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477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478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479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480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481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482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483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484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485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486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487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488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489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490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491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492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493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494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495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496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497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498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499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500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501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502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503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504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505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506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507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508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509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510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511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512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513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514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515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516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517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518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519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520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521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522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523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524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525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526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527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528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529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530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531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532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533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534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535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536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537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538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539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540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541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542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543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544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545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546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547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548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549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550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551.png"/><Relationship Id="rId209" Type="http://schemas.openxmlformats.org/officeDocument/2006/relationships/hyperlink" Target="http://www.nhfngroup.com/" TargetMode="External"/><Relationship Id="rId210" Type="http://schemas.openxmlformats.org/officeDocument/2006/relationships/image" Target="../media/image552.png"/><Relationship Id="rId211" Type="http://schemas.openxmlformats.org/officeDocument/2006/relationships/hyperlink" Target="http://www.nhfngroup.com/" TargetMode="External"/><Relationship Id="rId212" Type="http://schemas.openxmlformats.org/officeDocument/2006/relationships/image" Target="../media/image553.png"/><Relationship Id="rId213" Type="http://schemas.openxmlformats.org/officeDocument/2006/relationships/hyperlink" Target="http://www.nhfngroup.com/" TargetMode="External"/><Relationship Id="rId214" Type="http://schemas.openxmlformats.org/officeDocument/2006/relationships/image" Target="../media/image554.png"/><Relationship Id="rId215" Type="http://schemas.openxmlformats.org/officeDocument/2006/relationships/hyperlink" Target="http://www.nhfngroup.com/" TargetMode="External"/><Relationship Id="rId216" Type="http://schemas.openxmlformats.org/officeDocument/2006/relationships/image" Target="../media/image555.png"/><Relationship Id="rId217" Type="http://schemas.openxmlformats.org/officeDocument/2006/relationships/hyperlink" Target="http://www.nhfngroup.com/" TargetMode="External"/><Relationship Id="rId218" Type="http://schemas.openxmlformats.org/officeDocument/2006/relationships/image" Target="../media/image556.png"/><Relationship Id="rId219" Type="http://schemas.openxmlformats.org/officeDocument/2006/relationships/hyperlink" Target="http://www.nhfngroup.com/" TargetMode="External"/><Relationship Id="rId220" Type="http://schemas.openxmlformats.org/officeDocument/2006/relationships/image" Target="../media/image557.png"/><Relationship Id="rId221" Type="http://schemas.openxmlformats.org/officeDocument/2006/relationships/hyperlink" Target="http://www.nhfngroup.com/" TargetMode="External"/><Relationship Id="rId222" Type="http://schemas.openxmlformats.org/officeDocument/2006/relationships/image" Target="../media/image558.png"/><Relationship Id="rId223" Type="http://schemas.openxmlformats.org/officeDocument/2006/relationships/hyperlink" Target="http://www.nhfngroup.com/" TargetMode="External"/><Relationship Id="rId224" Type="http://schemas.openxmlformats.org/officeDocument/2006/relationships/image" Target="../media/image559.png"/><Relationship Id="rId225" Type="http://schemas.openxmlformats.org/officeDocument/2006/relationships/hyperlink" Target="http://www.nhfngroup.com/" TargetMode="External"/><Relationship Id="rId226" Type="http://schemas.openxmlformats.org/officeDocument/2006/relationships/image" Target="../media/image560.png"/><Relationship Id="rId227" Type="http://schemas.openxmlformats.org/officeDocument/2006/relationships/hyperlink" Target="http://www.nhfngroup.com/" TargetMode="External"/><Relationship Id="rId228" Type="http://schemas.openxmlformats.org/officeDocument/2006/relationships/image" Target="../media/image561.png"/><Relationship Id="rId229" Type="http://schemas.openxmlformats.org/officeDocument/2006/relationships/hyperlink" Target="http://www.nhfngroup.com/" TargetMode="External"/><Relationship Id="rId230" Type="http://schemas.openxmlformats.org/officeDocument/2006/relationships/image" Target="../media/image562.png"/><Relationship Id="rId231" Type="http://schemas.openxmlformats.org/officeDocument/2006/relationships/hyperlink" Target="http://www.nhfngroup.com/" TargetMode="External"/><Relationship Id="rId232" Type="http://schemas.openxmlformats.org/officeDocument/2006/relationships/image" Target="../media/image563.png"/><Relationship Id="rId233" Type="http://schemas.openxmlformats.org/officeDocument/2006/relationships/hyperlink" Target="http://www.nhfngroup.com/" TargetMode="External"/><Relationship Id="rId234" Type="http://schemas.openxmlformats.org/officeDocument/2006/relationships/image" Target="../media/image564.png"/><Relationship Id="rId235" Type="http://schemas.openxmlformats.org/officeDocument/2006/relationships/hyperlink" Target="http://www.nhfngroup.com/" TargetMode="External"/><Relationship Id="rId236" Type="http://schemas.openxmlformats.org/officeDocument/2006/relationships/image" Target="../media/image565.png"/><Relationship Id="rId237" Type="http://schemas.openxmlformats.org/officeDocument/2006/relationships/hyperlink" Target="http://www.nhfngroup.com/" TargetMode="External"/><Relationship Id="rId238" Type="http://schemas.openxmlformats.org/officeDocument/2006/relationships/image" Target="../media/image566.png"/><Relationship Id="rId239" Type="http://schemas.openxmlformats.org/officeDocument/2006/relationships/hyperlink" Target="http://www.nhfngroup.com/" TargetMode="External"/><Relationship Id="rId240" Type="http://schemas.openxmlformats.org/officeDocument/2006/relationships/image" Target="../media/image567.png"/><Relationship Id="rId241" Type="http://schemas.openxmlformats.org/officeDocument/2006/relationships/hyperlink" Target="http://www.nhfngroup.com/" TargetMode="External"/><Relationship Id="rId242" Type="http://schemas.openxmlformats.org/officeDocument/2006/relationships/image" Target="../media/image568.png"/><Relationship Id="rId243" Type="http://schemas.openxmlformats.org/officeDocument/2006/relationships/hyperlink" Target="http://www.nhfngroup.com/" TargetMode="External"/><Relationship Id="rId244" Type="http://schemas.openxmlformats.org/officeDocument/2006/relationships/image" Target="../media/image569.png"/><Relationship Id="rId245" Type="http://schemas.openxmlformats.org/officeDocument/2006/relationships/hyperlink" Target="http://www.nhfngroup.com/" TargetMode="External"/><Relationship Id="rId246" Type="http://schemas.openxmlformats.org/officeDocument/2006/relationships/image" Target="../media/image570.png"/><Relationship Id="rId247" Type="http://schemas.openxmlformats.org/officeDocument/2006/relationships/hyperlink" Target="http://www.nhfngroup.com/" TargetMode="External"/><Relationship Id="rId248" Type="http://schemas.openxmlformats.org/officeDocument/2006/relationships/image" Target="../media/image571.png"/><Relationship Id="rId249" Type="http://schemas.openxmlformats.org/officeDocument/2006/relationships/hyperlink" Target="http://www.nhfngroup.com/" TargetMode="External"/><Relationship Id="rId250" Type="http://schemas.openxmlformats.org/officeDocument/2006/relationships/image" Target="../media/image572.png"/><Relationship Id="rId251" Type="http://schemas.openxmlformats.org/officeDocument/2006/relationships/hyperlink" Target="http://www.nhfngroup.com/" TargetMode="External"/><Relationship Id="rId252" Type="http://schemas.openxmlformats.org/officeDocument/2006/relationships/image" Target="../media/image573.png"/><Relationship Id="rId253" Type="http://schemas.openxmlformats.org/officeDocument/2006/relationships/hyperlink" Target="http://www.nhfngroup.com/" TargetMode="External"/><Relationship Id="rId254" Type="http://schemas.openxmlformats.org/officeDocument/2006/relationships/image" Target="../media/image574.png"/><Relationship Id="rId255" Type="http://schemas.openxmlformats.org/officeDocument/2006/relationships/hyperlink" Target="http://www.nhfngroup.com/" TargetMode="External"/><Relationship Id="rId256" Type="http://schemas.openxmlformats.org/officeDocument/2006/relationships/image" Target="../media/image575.png"/><Relationship Id="rId257" Type="http://schemas.openxmlformats.org/officeDocument/2006/relationships/hyperlink" Target="http://www.nhfngroup.com/" TargetMode="External"/><Relationship Id="rId258" Type="http://schemas.openxmlformats.org/officeDocument/2006/relationships/image" Target="../media/image576.png"/><Relationship Id="rId259" Type="http://schemas.openxmlformats.org/officeDocument/2006/relationships/hyperlink" Target="http://www.nhfngroup.com/" TargetMode="External"/><Relationship Id="rId260" Type="http://schemas.openxmlformats.org/officeDocument/2006/relationships/image" Target="../media/image577.png"/><Relationship Id="rId261" Type="http://schemas.openxmlformats.org/officeDocument/2006/relationships/hyperlink" Target="http://www.nhfngroup.com/" TargetMode="External"/><Relationship Id="rId262" Type="http://schemas.openxmlformats.org/officeDocument/2006/relationships/image" Target="../media/image578.png"/><Relationship Id="rId263" Type="http://schemas.openxmlformats.org/officeDocument/2006/relationships/hyperlink" Target="http://www.nhfngroup.com/" TargetMode="External"/><Relationship Id="rId264" Type="http://schemas.openxmlformats.org/officeDocument/2006/relationships/image" Target="../media/image579.png"/><Relationship Id="rId265" Type="http://schemas.openxmlformats.org/officeDocument/2006/relationships/hyperlink" Target="http://www.nhfngroup.com/" TargetMode="External"/><Relationship Id="rId266" Type="http://schemas.openxmlformats.org/officeDocument/2006/relationships/image" Target="../media/image580.png"/><Relationship Id="rId267" Type="http://schemas.openxmlformats.org/officeDocument/2006/relationships/hyperlink" Target="http://www.nhfngroup.com/" TargetMode="External"/><Relationship Id="rId268" Type="http://schemas.openxmlformats.org/officeDocument/2006/relationships/image" Target="../media/image581.png"/><Relationship Id="rId269" Type="http://schemas.openxmlformats.org/officeDocument/2006/relationships/hyperlink" Target="http://www.nhfngroup.com/" TargetMode="External"/><Relationship Id="rId270" Type="http://schemas.openxmlformats.org/officeDocument/2006/relationships/image" Target="../media/image582.png"/><Relationship Id="rId271" Type="http://schemas.openxmlformats.org/officeDocument/2006/relationships/hyperlink" Target="http://www.nhfngroup.com/" TargetMode="External"/><Relationship Id="rId272" Type="http://schemas.openxmlformats.org/officeDocument/2006/relationships/image" Target="../media/image583.png"/><Relationship Id="rId273" Type="http://schemas.openxmlformats.org/officeDocument/2006/relationships/hyperlink" Target="http://www.nhfngroup.com/" TargetMode="External"/><Relationship Id="rId274" Type="http://schemas.openxmlformats.org/officeDocument/2006/relationships/image" Target="../media/image584.png"/><Relationship Id="rId275" Type="http://schemas.openxmlformats.org/officeDocument/2006/relationships/hyperlink" Target="http://www.nhfngroup.com/" TargetMode="External"/><Relationship Id="rId276" Type="http://schemas.openxmlformats.org/officeDocument/2006/relationships/image" Target="../media/image585.png"/><Relationship Id="rId277" Type="http://schemas.openxmlformats.org/officeDocument/2006/relationships/hyperlink" Target="http://www.nhfngroup.com/" TargetMode="External"/><Relationship Id="rId278" Type="http://schemas.openxmlformats.org/officeDocument/2006/relationships/image" Target="../media/image586.png"/><Relationship Id="rId279" Type="http://schemas.openxmlformats.org/officeDocument/2006/relationships/hyperlink" Target="http://www.nhfngroup.com/" TargetMode="External"/><Relationship Id="rId280" Type="http://schemas.openxmlformats.org/officeDocument/2006/relationships/image" Target="../media/image587.png"/><Relationship Id="rId281" Type="http://schemas.openxmlformats.org/officeDocument/2006/relationships/hyperlink" Target="http://www.nhfngroup.com/" TargetMode="External"/><Relationship Id="rId282" Type="http://schemas.openxmlformats.org/officeDocument/2006/relationships/image" Target="../media/image588.png"/><Relationship Id="rId283" Type="http://schemas.openxmlformats.org/officeDocument/2006/relationships/hyperlink" Target="http://www.nhfngroup.com/" TargetMode="External"/><Relationship Id="rId284" Type="http://schemas.openxmlformats.org/officeDocument/2006/relationships/image" Target="../media/image589.png"/><Relationship Id="rId285" Type="http://schemas.openxmlformats.org/officeDocument/2006/relationships/hyperlink" Target="http://www.nhfngroup.com/" TargetMode="External"/><Relationship Id="rId286" Type="http://schemas.openxmlformats.org/officeDocument/2006/relationships/image" Target="../media/image590.png"/><Relationship Id="rId287" Type="http://schemas.openxmlformats.org/officeDocument/2006/relationships/hyperlink" Target="http://www.nhfngroup.com/" TargetMode="External"/><Relationship Id="rId288" Type="http://schemas.openxmlformats.org/officeDocument/2006/relationships/image" Target="../media/image591.png"/><Relationship Id="rId289" Type="http://schemas.openxmlformats.org/officeDocument/2006/relationships/hyperlink" Target="http://www.nhfngroup.com/" TargetMode="External"/><Relationship Id="rId290" Type="http://schemas.openxmlformats.org/officeDocument/2006/relationships/image" Target="../media/image592.png"/><Relationship Id="rId291" Type="http://schemas.openxmlformats.org/officeDocument/2006/relationships/hyperlink" Target="http://www.nhfngroup.com/" TargetMode="External"/><Relationship Id="rId292" Type="http://schemas.openxmlformats.org/officeDocument/2006/relationships/image" Target="../media/image593.png"/><Relationship Id="rId293" Type="http://schemas.openxmlformats.org/officeDocument/2006/relationships/hyperlink" Target="http://www.nhfngroup.com/" TargetMode="External"/><Relationship Id="rId294" Type="http://schemas.openxmlformats.org/officeDocument/2006/relationships/image" Target="../media/image594.png"/><Relationship Id="rId295" Type="http://schemas.openxmlformats.org/officeDocument/2006/relationships/hyperlink" Target="http://www.nhfngroup.com/" TargetMode="External"/><Relationship Id="rId296" Type="http://schemas.openxmlformats.org/officeDocument/2006/relationships/image" Target="../media/image595.png"/><Relationship Id="rId297" Type="http://schemas.openxmlformats.org/officeDocument/2006/relationships/hyperlink" Target="http://www.nhfngroup.com/" TargetMode="External"/><Relationship Id="rId298" Type="http://schemas.openxmlformats.org/officeDocument/2006/relationships/image" Target="../media/image596.png"/><Relationship Id="rId299" Type="http://schemas.openxmlformats.org/officeDocument/2006/relationships/hyperlink" Target="http://www.nhfngroup.com/" TargetMode="External"/><Relationship Id="rId300" Type="http://schemas.openxmlformats.org/officeDocument/2006/relationships/image" Target="../media/image597.png"/><Relationship Id="rId301" Type="http://schemas.openxmlformats.org/officeDocument/2006/relationships/hyperlink" Target="http://www.nhfngroup.com/" TargetMode="External"/><Relationship Id="rId302" Type="http://schemas.openxmlformats.org/officeDocument/2006/relationships/image" Target="../media/image598.png"/><Relationship Id="rId303" Type="http://schemas.openxmlformats.org/officeDocument/2006/relationships/hyperlink" Target="http://www.nhfngroup.com/" TargetMode="External"/><Relationship Id="rId304" Type="http://schemas.openxmlformats.org/officeDocument/2006/relationships/image" Target="../media/image599.png"/><Relationship Id="rId305" Type="http://schemas.openxmlformats.org/officeDocument/2006/relationships/hyperlink" Target="http://www.nhfngroup.com/" TargetMode="External"/><Relationship Id="rId306" Type="http://schemas.openxmlformats.org/officeDocument/2006/relationships/image" Target="../media/image600.png"/><Relationship Id="rId307" Type="http://schemas.openxmlformats.org/officeDocument/2006/relationships/hyperlink" Target="http://www.nhfngroup.com/" TargetMode="External"/><Relationship Id="rId308" Type="http://schemas.openxmlformats.org/officeDocument/2006/relationships/image" Target="../media/image601.png"/><Relationship Id="rId309" Type="http://schemas.openxmlformats.org/officeDocument/2006/relationships/hyperlink" Target="http://www.nhfngroup.com/" TargetMode="External"/><Relationship Id="rId310" Type="http://schemas.openxmlformats.org/officeDocument/2006/relationships/image" Target="../media/image602.png"/><Relationship Id="rId311" Type="http://schemas.openxmlformats.org/officeDocument/2006/relationships/hyperlink" Target="http://www.nhfngroup.com/" TargetMode="External"/><Relationship Id="rId312" Type="http://schemas.openxmlformats.org/officeDocument/2006/relationships/image" Target="../media/image603.png"/><Relationship Id="rId313" Type="http://schemas.openxmlformats.org/officeDocument/2006/relationships/hyperlink" Target="http://www.nhfngroup.com/" TargetMode="External"/><Relationship Id="rId314" Type="http://schemas.openxmlformats.org/officeDocument/2006/relationships/image" Target="../media/image604.png"/><Relationship Id="rId315" Type="http://schemas.openxmlformats.org/officeDocument/2006/relationships/hyperlink" Target="http://www.nhfngroup.com/" TargetMode="External"/><Relationship Id="rId316" Type="http://schemas.openxmlformats.org/officeDocument/2006/relationships/image" Target="../media/image605.png"/><Relationship Id="rId317" Type="http://schemas.openxmlformats.org/officeDocument/2006/relationships/hyperlink" Target="http://www.nhfngroup.com/" TargetMode="External"/><Relationship Id="rId318" Type="http://schemas.openxmlformats.org/officeDocument/2006/relationships/image" Target="../media/image606.png"/><Relationship Id="rId319" Type="http://schemas.openxmlformats.org/officeDocument/2006/relationships/hyperlink" Target="http://www.nhfngroup.com/" TargetMode="External"/><Relationship Id="rId320" Type="http://schemas.openxmlformats.org/officeDocument/2006/relationships/image" Target="../media/image607.png"/><Relationship Id="rId321" Type="http://schemas.openxmlformats.org/officeDocument/2006/relationships/hyperlink" Target="http://www.nhfngroup.com/" TargetMode="External"/><Relationship Id="rId322" Type="http://schemas.openxmlformats.org/officeDocument/2006/relationships/image" Target="../media/image608.png"/><Relationship Id="rId323" Type="http://schemas.openxmlformats.org/officeDocument/2006/relationships/hyperlink" Target="http://www.nhfngroup.com/" TargetMode="External"/><Relationship Id="rId324" Type="http://schemas.openxmlformats.org/officeDocument/2006/relationships/image" Target="../media/image609.png"/><Relationship Id="rId325" Type="http://schemas.openxmlformats.org/officeDocument/2006/relationships/hyperlink" Target="http://www.nhfngroup.com/" TargetMode="External"/><Relationship Id="rId326" Type="http://schemas.openxmlformats.org/officeDocument/2006/relationships/image" Target="../media/image610.png"/><Relationship Id="rId327" Type="http://schemas.openxmlformats.org/officeDocument/2006/relationships/hyperlink" Target="http://www.nhfngroup.com/" TargetMode="External"/><Relationship Id="rId328" Type="http://schemas.openxmlformats.org/officeDocument/2006/relationships/image" Target="../media/image611.png"/><Relationship Id="rId329" Type="http://schemas.openxmlformats.org/officeDocument/2006/relationships/hyperlink" Target="http://www.nhfngroup.com/" TargetMode="External"/><Relationship Id="rId330" Type="http://schemas.openxmlformats.org/officeDocument/2006/relationships/image" Target="../media/image612.png"/><Relationship Id="rId331" Type="http://schemas.openxmlformats.org/officeDocument/2006/relationships/hyperlink" Target="http://www.nhfngroup.com/" TargetMode="External"/><Relationship Id="rId332" Type="http://schemas.openxmlformats.org/officeDocument/2006/relationships/image" Target="../media/image613.png"/><Relationship Id="rId333" Type="http://schemas.openxmlformats.org/officeDocument/2006/relationships/hyperlink" Target="http://www.nhfngroup.com/" TargetMode="External"/><Relationship Id="rId334" Type="http://schemas.openxmlformats.org/officeDocument/2006/relationships/image" Target="../media/image614.png"/><Relationship Id="rId335" Type="http://schemas.openxmlformats.org/officeDocument/2006/relationships/hyperlink" Target="http://www.nhfngroup.com/" TargetMode="External"/><Relationship Id="rId336" Type="http://schemas.openxmlformats.org/officeDocument/2006/relationships/image" Target="../media/image615.png"/><Relationship Id="rId337" Type="http://schemas.openxmlformats.org/officeDocument/2006/relationships/hyperlink" Target="http://www.nhfngroup.com/" TargetMode="External"/><Relationship Id="rId338" Type="http://schemas.openxmlformats.org/officeDocument/2006/relationships/image" Target="../media/image616.png"/><Relationship Id="rId339" Type="http://schemas.openxmlformats.org/officeDocument/2006/relationships/hyperlink" Target="http://www.nhfngroup.com/" TargetMode="External"/><Relationship Id="rId340" Type="http://schemas.openxmlformats.org/officeDocument/2006/relationships/image" Target="../media/image617.png"/><Relationship Id="rId341" Type="http://schemas.openxmlformats.org/officeDocument/2006/relationships/hyperlink" Target="http://www.nhfngroup.com/" TargetMode="External"/><Relationship Id="rId342" Type="http://schemas.openxmlformats.org/officeDocument/2006/relationships/image" Target="../media/image618.png"/><Relationship Id="rId343" Type="http://schemas.openxmlformats.org/officeDocument/2006/relationships/hyperlink" Target="http://www.nhfngroup.com/" TargetMode="External"/><Relationship Id="rId344" Type="http://schemas.openxmlformats.org/officeDocument/2006/relationships/image" Target="../media/image619.png"/><Relationship Id="rId345" Type="http://schemas.openxmlformats.org/officeDocument/2006/relationships/hyperlink" Target="http://www.nhfngroup.com/" TargetMode="External"/><Relationship Id="rId346" Type="http://schemas.openxmlformats.org/officeDocument/2006/relationships/image" Target="../media/image620.png"/><Relationship Id="rId347" Type="http://schemas.openxmlformats.org/officeDocument/2006/relationships/hyperlink" Target="http://www.nhfngroup.com/" TargetMode="External"/><Relationship Id="rId348" Type="http://schemas.openxmlformats.org/officeDocument/2006/relationships/image" Target="../media/image621.png"/><Relationship Id="rId349" Type="http://schemas.openxmlformats.org/officeDocument/2006/relationships/hyperlink" Target="http://www.nhfngroup.com/" TargetMode="External"/><Relationship Id="rId350" Type="http://schemas.openxmlformats.org/officeDocument/2006/relationships/image" Target="../media/image622.png"/><Relationship Id="rId351" Type="http://schemas.openxmlformats.org/officeDocument/2006/relationships/hyperlink" Target="http://www.nhfngroup.com/" TargetMode="External"/><Relationship Id="rId352" Type="http://schemas.openxmlformats.org/officeDocument/2006/relationships/image" Target="../media/image623.png"/><Relationship Id="rId353" Type="http://schemas.openxmlformats.org/officeDocument/2006/relationships/hyperlink" Target="http://www.nhfngroup.com/" TargetMode="External"/><Relationship Id="rId354" Type="http://schemas.openxmlformats.org/officeDocument/2006/relationships/image" Target="../media/image624.png"/><Relationship Id="rId355" Type="http://schemas.openxmlformats.org/officeDocument/2006/relationships/hyperlink" Target="http://www.nhfngroup.com/" TargetMode="External"/><Relationship Id="rId356" Type="http://schemas.openxmlformats.org/officeDocument/2006/relationships/image" Target="../media/image625.png"/><Relationship Id="rId357" Type="http://schemas.openxmlformats.org/officeDocument/2006/relationships/hyperlink" Target="http://www.nhfngroup.com/" TargetMode="External"/><Relationship Id="rId358" Type="http://schemas.openxmlformats.org/officeDocument/2006/relationships/image" Target="../media/image626.png"/><Relationship Id="rId359" Type="http://schemas.openxmlformats.org/officeDocument/2006/relationships/hyperlink" Target="http://www.nhfngroup.com/" TargetMode="External"/><Relationship Id="rId360" Type="http://schemas.openxmlformats.org/officeDocument/2006/relationships/image" Target="../media/image627.png"/><Relationship Id="rId361" Type="http://schemas.openxmlformats.org/officeDocument/2006/relationships/hyperlink" Target="http://www.nhfngroup.com/" TargetMode="External"/><Relationship Id="rId362" Type="http://schemas.openxmlformats.org/officeDocument/2006/relationships/image" Target="../media/image628.png"/><Relationship Id="rId363" Type="http://schemas.openxmlformats.org/officeDocument/2006/relationships/hyperlink" Target="http://www.nhfngroup.com/" TargetMode="External"/><Relationship Id="rId364" Type="http://schemas.openxmlformats.org/officeDocument/2006/relationships/image" Target="../media/image629.png"/><Relationship Id="rId365" Type="http://schemas.openxmlformats.org/officeDocument/2006/relationships/hyperlink" Target="http://www.nhfngroup.com/" TargetMode="External"/><Relationship Id="rId366" Type="http://schemas.openxmlformats.org/officeDocument/2006/relationships/image" Target="../media/image630.png"/><Relationship Id="rId367" Type="http://schemas.openxmlformats.org/officeDocument/2006/relationships/hyperlink" Target="http://www.nhfngroup.com/" TargetMode="External"/><Relationship Id="rId368" Type="http://schemas.openxmlformats.org/officeDocument/2006/relationships/image" Target="../media/image631.png"/><Relationship Id="rId369" Type="http://schemas.openxmlformats.org/officeDocument/2006/relationships/hyperlink" Target="http://www.nhfngroup.com/" TargetMode="External"/><Relationship Id="rId370" Type="http://schemas.openxmlformats.org/officeDocument/2006/relationships/image" Target="../media/image632.png"/><Relationship Id="rId371" Type="http://schemas.openxmlformats.org/officeDocument/2006/relationships/hyperlink" Target="http://www.nhfngroup.com/" TargetMode="External"/><Relationship Id="rId372" Type="http://schemas.openxmlformats.org/officeDocument/2006/relationships/image" Target="../media/image633.png"/><Relationship Id="rId373" Type="http://schemas.openxmlformats.org/officeDocument/2006/relationships/hyperlink" Target="http://www.nhfngroup.com/" TargetMode="External"/><Relationship Id="rId374" Type="http://schemas.openxmlformats.org/officeDocument/2006/relationships/image" Target="../media/image634.png"/><Relationship Id="rId375" Type="http://schemas.openxmlformats.org/officeDocument/2006/relationships/hyperlink" Target="http://www.nhfngroup.com/" TargetMode="External"/><Relationship Id="rId376" Type="http://schemas.openxmlformats.org/officeDocument/2006/relationships/image" Target="../media/image635.png"/><Relationship Id="rId377" Type="http://schemas.openxmlformats.org/officeDocument/2006/relationships/hyperlink" Target="http://www.nhfngroup.com/" TargetMode="External"/><Relationship Id="rId378" Type="http://schemas.openxmlformats.org/officeDocument/2006/relationships/image" Target="../media/image636.png"/><Relationship Id="rId379" Type="http://schemas.openxmlformats.org/officeDocument/2006/relationships/hyperlink" Target="http://www.nhfngroup.com/" TargetMode="External"/><Relationship Id="rId380" Type="http://schemas.openxmlformats.org/officeDocument/2006/relationships/image" Target="../media/image637.png"/><Relationship Id="rId381" Type="http://schemas.openxmlformats.org/officeDocument/2006/relationships/hyperlink" Target="http://www.nhfngroup.com/" TargetMode="External"/><Relationship Id="rId382" Type="http://schemas.openxmlformats.org/officeDocument/2006/relationships/image" Target="../media/image638.png"/><Relationship Id="rId383" Type="http://schemas.openxmlformats.org/officeDocument/2006/relationships/hyperlink" Target="http://www.nhfngroup.com/" TargetMode="External"/><Relationship Id="rId384" Type="http://schemas.openxmlformats.org/officeDocument/2006/relationships/image" Target="../media/image639.png"/><Relationship Id="rId385" Type="http://schemas.openxmlformats.org/officeDocument/2006/relationships/hyperlink" Target="http://www.nhfngroup.com/" TargetMode="External"/><Relationship Id="rId386" Type="http://schemas.openxmlformats.org/officeDocument/2006/relationships/image" Target="../media/image640.png"/><Relationship Id="rId387" Type="http://schemas.openxmlformats.org/officeDocument/2006/relationships/hyperlink" Target="http://www.nhfngroup.com/" TargetMode="External"/><Relationship Id="rId388" Type="http://schemas.openxmlformats.org/officeDocument/2006/relationships/image" Target="../media/image641.png"/><Relationship Id="rId389" Type="http://schemas.openxmlformats.org/officeDocument/2006/relationships/hyperlink" Target="http://www.nhfngroup.com/" TargetMode="External"/><Relationship Id="rId390" Type="http://schemas.openxmlformats.org/officeDocument/2006/relationships/image" Target="../media/image642.png"/><Relationship Id="rId391" Type="http://schemas.openxmlformats.org/officeDocument/2006/relationships/hyperlink" Target="http://www.nhfngroup.com/" TargetMode="External"/><Relationship Id="rId392" Type="http://schemas.openxmlformats.org/officeDocument/2006/relationships/image" Target="../media/image643.png"/><Relationship Id="rId393" Type="http://schemas.openxmlformats.org/officeDocument/2006/relationships/hyperlink" Target="http://www.nhfngroup.com/" TargetMode="External"/><Relationship Id="rId394" Type="http://schemas.openxmlformats.org/officeDocument/2006/relationships/image" Target="../media/image644.png"/><Relationship Id="rId395" Type="http://schemas.openxmlformats.org/officeDocument/2006/relationships/hyperlink" Target="http://www.nhfngroup.com/" TargetMode="External"/><Relationship Id="rId396" Type="http://schemas.openxmlformats.org/officeDocument/2006/relationships/image" Target="../media/image645.png"/><Relationship Id="rId397" Type="http://schemas.openxmlformats.org/officeDocument/2006/relationships/hyperlink" Target="http://www.nhfngroup.com/" TargetMode="External"/><Relationship Id="rId398" Type="http://schemas.openxmlformats.org/officeDocument/2006/relationships/image" Target="../media/image646.png"/><Relationship Id="rId399" Type="http://schemas.openxmlformats.org/officeDocument/2006/relationships/hyperlink" Target="http://www.nhfngroup.com/" TargetMode="External"/><Relationship Id="rId400" Type="http://schemas.openxmlformats.org/officeDocument/2006/relationships/image" Target="../media/image647.png"/><Relationship Id="rId401" Type="http://schemas.openxmlformats.org/officeDocument/2006/relationships/hyperlink" Target="http://www.nhfngroup.com/" TargetMode="External"/><Relationship Id="rId402" Type="http://schemas.openxmlformats.org/officeDocument/2006/relationships/image" Target="../media/image648.png"/><Relationship Id="rId403" Type="http://schemas.openxmlformats.org/officeDocument/2006/relationships/hyperlink" Target="http://www.nhfngroup.com/" TargetMode="External"/><Relationship Id="rId404" Type="http://schemas.openxmlformats.org/officeDocument/2006/relationships/image" Target="../media/image649.png"/><Relationship Id="rId405" Type="http://schemas.openxmlformats.org/officeDocument/2006/relationships/hyperlink" Target="http://www.nhfngroup.com/" TargetMode="External"/><Relationship Id="rId406" Type="http://schemas.openxmlformats.org/officeDocument/2006/relationships/image" Target="../media/image650.png"/><Relationship Id="rId407" Type="http://schemas.openxmlformats.org/officeDocument/2006/relationships/hyperlink" Target="http://www.nhfngroup.com/" TargetMode="External"/><Relationship Id="rId408" Type="http://schemas.openxmlformats.org/officeDocument/2006/relationships/image" Target="../media/image651.png"/><Relationship Id="rId409" Type="http://schemas.openxmlformats.org/officeDocument/2006/relationships/hyperlink" Target="http://www.nhfngroup.com/" TargetMode="External"/><Relationship Id="rId410" Type="http://schemas.openxmlformats.org/officeDocument/2006/relationships/image" Target="../media/image652.png"/><Relationship Id="rId411" Type="http://schemas.openxmlformats.org/officeDocument/2006/relationships/hyperlink" Target="http://www.nhfngroup.com/" TargetMode="External"/><Relationship Id="rId412" Type="http://schemas.openxmlformats.org/officeDocument/2006/relationships/image" Target="../media/image653.png"/><Relationship Id="rId413" Type="http://schemas.openxmlformats.org/officeDocument/2006/relationships/hyperlink" Target="http://www.nhfngroup.com/" TargetMode="External"/><Relationship Id="rId414" Type="http://schemas.openxmlformats.org/officeDocument/2006/relationships/image" Target="../media/image654.png"/><Relationship Id="rId415" Type="http://schemas.openxmlformats.org/officeDocument/2006/relationships/hyperlink" Target="http://www.nhfngroup.com/" TargetMode="External"/><Relationship Id="rId416" Type="http://schemas.openxmlformats.org/officeDocument/2006/relationships/image" Target="../media/image655.png"/><Relationship Id="rId417" Type="http://schemas.openxmlformats.org/officeDocument/2006/relationships/hyperlink" Target="http://www.nhfngroup.com/" TargetMode="External"/><Relationship Id="rId418" Type="http://schemas.openxmlformats.org/officeDocument/2006/relationships/image" Target="../media/image656.png"/><Relationship Id="rId419" Type="http://schemas.openxmlformats.org/officeDocument/2006/relationships/hyperlink" Target="http://www.nhfngroup.com/" TargetMode="External"/><Relationship Id="rId420" Type="http://schemas.openxmlformats.org/officeDocument/2006/relationships/image" Target="../media/image657.png"/><Relationship Id="rId421" Type="http://schemas.openxmlformats.org/officeDocument/2006/relationships/hyperlink" Target="http://www.nhfngroup.com/" TargetMode="External"/><Relationship Id="rId422" Type="http://schemas.openxmlformats.org/officeDocument/2006/relationships/image" Target="../media/image658.png"/><Relationship Id="rId423" Type="http://schemas.openxmlformats.org/officeDocument/2006/relationships/hyperlink" Target="http://www.nhfngroup.com/" TargetMode="External"/><Relationship Id="rId424" Type="http://schemas.openxmlformats.org/officeDocument/2006/relationships/image" Target="../media/image659.png"/><Relationship Id="rId425" Type="http://schemas.openxmlformats.org/officeDocument/2006/relationships/hyperlink" Target="http://www.nhfngroup.com/" TargetMode="External"/><Relationship Id="rId426" Type="http://schemas.openxmlformats.org/officeDocument/2006/relationships/image" Target="../media/image660.png"/><Relationship Id="rId427" Type="http://schemas.openxmlformats.org/officeDocument/2006/relationships/hyperlink" Target="http://www.nhfngroup.com/" TargetMode="External"/><Relationship Id="rId428" Type="http://schemas.openxmlformats.org/officeDocument/2006/relationships/image" Target="../media/image661.png"/><Relationship Id="rId429" Type="http://schemas.openxmlformats.org/officeDocument/2006/relationships/hyperlink" Target="http://www.nhfngroup.com/" TargetMode="External"/><Relationship Id="rId430" Type="http://schemas.openxmlformats.org/officeDocument/2006/relationships/image" Target="../media/image662.png"/><Relationship Id="rId431" Type="http://schemas.openxmlformats.org/officeDocument/2006/relationships/hyperlink" Target="http://www.nhfngroup.com/" TargetMode="External"/><Relationship Id="rId432" Type="http://schemas.openxmlformats.org/officeDocument/2006/relationships/image" Target="../media/image663.png"/><Relationship Id="rId433" Type="http://schemas.openxmlformats.org/officeDocument/2006/relationships/hyperlink" Target="http://www.nhfngroup.com/" TargetMode="External"/><Relationship Id="rId434" Type="http://schemas.openxmlformats.org/officeDocument/2006/relationships/image" Target="../media/image664.png"/><Relationship Id="rId435" Type="http://schemas.openxmlformats.org/officeDocument/2006/relationships/hyperlink" Target="http://www.nhfngroup.com/" TargetMode="External"/><Relationship Id="rId436" Type="http://schemas.openxmlformats.org/officeDocument/2006/relationships/image" Target="../media/image665.png"/><Relationship Id="rId437" Type="http://schemas.openxmlformats.org/officeDocument/2006/relationships/hyperlink" Target="http://www.nhfngroup.com/" TargetMode="External"/><Relationship Id="rId438" Type="http://schemas.openxmlformats.org/officeDocument/2006/relationships/image" Target="../media/image666.png"/><Relationship Id="rId439" Type="http://schemas.openxmlformats.org/officeDocument/2006/relationships/hyperlink" Target="http://www.nhfngroup.com/" TargetMode="External"/><Relationship Id="rId440" Type="http://schemas.openxmlformats.org/officeDocument/2006/relationships/image" Target="../media/image667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668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669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670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671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672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673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674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675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676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677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678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679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680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681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682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683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684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685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686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687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688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689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690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691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692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693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694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695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696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697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698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699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700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701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702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703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704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705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706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707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708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709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710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711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712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713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714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715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716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717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718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719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720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721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722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723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724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725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726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727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728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729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730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731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732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733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734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735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736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737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738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739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740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741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742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743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744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745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746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747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748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749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750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751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752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753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754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755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756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757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758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759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760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761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762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763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764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765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766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767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768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769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770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771.png"/><Relationship Id="rId209" Type="http://schemas.openxmlformats.org/officeDocument/2006/relationships/hyperlink" Target="http://www.nhfngroup.com/" TargetMode="External"/><Relationship Id="rId210" Type="http://schemas.openxmlformats.org/officeDocument/2006/relationships/image" Target="../media/image772.png"/><Relationship Id="rId211" Type="http://schemas.openxmlformats.org/officeDocument/2006/relationships/hyperlink" Target="http://www.nhfngroup.com/" TargetMode="External"/><Relationship Id="rId212" Type="http://schemas.openxmlformats.org/officeDocument/2006/relationships/image" Target="../media/image773.png"/><Relationship Id="rId213" Type="http://schemas.openxmlformats.org/officeDocument/2006/relationships/hyperlink" Target="http://www.nhfngroup.com/" TargetMode="External"/><Relationship Id="rId214" Type="http://schemas.openxmlformats.org/officeDocument/2006/relationships/image" Target="../media/image774.png"/><Relationship Id="rId215" Type="http://schemas.openxmlformats.org/officeDocument/2006/relationships/hyperlink" Target="http://www.nhfngroup.com/" TargetMode="External"/><Relationship Id="rId216" Type="http://schemas.openxmlformats.org/officeDocument/2006/relationships/image" Target="../media/image775.png"/><Relationship Id="rId217" Type="http://schemas.openxmlformats.org/officeDocument/2006/relationships/hyperlink" Target="http://www.nhfngroup.com/" TargetMode="External"/><Relationship Id="rId218" Type="http://schemas.openxmlformats.org/officeDocument/2006/relationships/image" Target="../media/image776.png"/><Relationship Id="rId219" Type="http://schemas.openxmlformats.org/officeDocument/2006/relationships/hyperlink" Target="http://www.nhfngroup.com/" TargetMode="External"/><Relationship Id="rId220" Type="http://schemas.openxmlformats.org/officeDocument/2006/relationships/image" Target="../media/image777.png"/><Relationship Id="rId221" Type="http://schemas.openxmlformats.org/officeDocument/2006/relationships/hyperlink" Target="http://www.nhfngroup.com/" TargetMode="External"/><Relationship Id="rId222" Type="http://schemas.openxmlformats.org/officeDocument/2006/relationships/image" Target="../media/image778.png"/><Relationship Id="rId223" Type="http://schemas.openxmlformats.org/officeDocument/2006/relationships/hyperlink" Target="http://www.nhfngroup.com/" TargetMode="External"/><Relationship Id="rId224" Type="http://schemas.openxmlformats.org/officeDocument/2006/relationships/image" Target="../media/image779.png"/><Relationship Id="rId225" Type="http://schemas.openxmlformats.org/officeDocument/2006/relationships/hyperlink" Target="http://www.nhfngroup.com/" TargetMode="External"/><Relationship Id="rId226" Type="http://schemas.openxmlformats.org/officeDocument/2006/relationships/image" Target="../media/image780.png"/><Relationship Id="rId227" Type="http://schemas.openxmlformats.org/officeDocument/2006/relationships/hyperlink" Target="http://www.nhfngroup.com/" TargetMode="External"/><Relationship Id="rId228" Type="http://schemas.openxmlformats.org/officeDocument/2006/relationships/image" Target="../media/image781.png"/><Relationship Id="rId229" Type="http://schemas.openxmlformats.org/officeDocument/2006/relationships/hyperlink" Target="http://www.nhfngroup.com/" TargetMode="External"/><Relationship Id="rId230" Type="http://schemas.openxmlformats.org/officeDocument/2006/relationships/image" Target="../media/image782.png"/><Relationship Id="rId231" Type="http://schemas.openxmlformats.org/officeDocument/2006/relationships/hyperlink" Target="http://www.nhfngroup.com/" TargetMode="External"/><Relationship Id="rId232" Type="http://schemas.openxmlformats.org/officeDocument/2006/relationships/image" Target="../media/image783.png"/><Relationship Id="rId233" Type="http://schemas.openxmlformats.org/officeDocument/2006/relationships/hyperlink" Target="http://www.nhfngroup.com/" TargetMode="External"/><Relationship Id="rId234" Type="http://schemas.openxmlformats.org/officeDocument/2006/relationships/image" Target="../media/image784.png"/><Relationship Id="rId235" Type="http://schemas.openxmlformats.org/officeDocument/2006/relationships/hyperlink" Target="http://www.nhfngroup.com/" TargetMode="External"/><Relationship Id="rId236" Type="http://schemas.openxmlformats.org/officeDocument/2006/relationships/image" Target="../media/image785.png"/><Relationship Id="rId237" Type="http://schemas.openxmlformats.org/officeDocument/2006/relationships/hyperlink" Target="http://www.nhfngroup.com/" TargetMode="External"/><Relationship Id="rId238" Type="http://schemas.openxmlformats.org/officeDocument/2006/relationships/image" Target="../media/image786.png"/><Relationship Id="rId239" Type="http://schemas.openxmlformats.org/officeDocument/2006/relationships/hyperlink" Target="http://www.nhfngroup.com/" TargetMode="External"/><Relationship Id="rId240" Type="http://schemas.openxmlformats.org/officeDocument/2006/relationships/image" Target="../media/image787.png"/><Relationship Id="rId241" Type="http://schemas.openxmlformats.org/officeDocument/2006/relationships/hyperlink" Target="http://www.nhfngroup.com/" TargetMode="External"/><Relationship Id="rId242" Type="http://schemas.openxmlformats.org/officeDocument/2006/relationships/image" Target="../media/image788.png"/><Relationship Id="rId243" Type="http://schemas.openxmlformats.org/officeDocument/2006/relationships/hyperlink" Target="http://www.nhfngroup.com/" TargetMode="External"/><Relationship Id="rId244" Type="http://schemas.openxmlformats.org/officeDocument/2006/relationships/image" Target="../media/image789.png"/><Relationship Id="rId245" Type="http://schemas.openxmlformats.org/officeDocument/2006/relationships/hyperlink" Target="http://www.nhfngroup.com/" TargetMode="External"/><Relationship Id="rId246" Type="http://schemas.openxmlformats.org/officeDocument/2006/relationships/image" Target="../media/image790.png"/><Relationship Id="rId247" Type="http://schemas.openxmlformats.org/officeDocument/2006/relationships/hyperlink" Target="http://www.nhfngroup.com/" TargetMode="External"/><Relationship Id="rId248" Type="http://schemas.openxmlformats.org/officeDocument/2006/relationships/image" Target="../media/image791.png"/><Relationship Id="rId249" Type="http://schemas.openxmlformats.org/officeDocument/2006/relationships/hyperlink" Target="http://www.nhfngroup.com/" TargetMode="External"/><Relationship Id="rId250" Type="http://schemas.openxmlformats.org/officeDocument/2006/relationships/image" Target="../media/image792.png"/><Relationship Id="rId251" Type="http://schemas.openxmlformats.org/officeDocument/2006/relationships/hyperlink" Target="http://www.nhfngroup.com/" TargetMode="External"/><Relationship Id="rId252" Type="http://schemas.openxmlformats.org/officeDocument/2006/relationships/image" Target="../media/image793.png"/><Relationship Id="rId253" Type="http://schemas.openxmlformats.org/officeDocument/2006/relationships/hyperlink" Target="http://www.nhfngroup.com/" TargetMode="External"/><Relationship Id="rId254" Type="http://schemas.openxmlformats.org/officeDocument/2006/relationships/image" Target="../media/image794.png"/><Relationship Id="rId255" Type="http://schemas.openxmlformats.org/officeDocument/2006/relationships/hyperlink" Target="http://www.nhfngroup.com/" TargetMode="External"/><Relationship Id="rId256" Type="http://schemas.openxmlformats.org/officeDocument/2006/relationships/image" Target="../media/image795.png"/><Relationship Id="rId257" Type="http://schemas.openxmlformats.org/officeDocument/2006/relationships/hyperlink" Target="http://www.nhfngroup.com/" TargetMode="External"/><Relationship Id="rId258" Type="http://schemas.openxmlformats.org/officeDocument/2006/relationships/image" Target="../media/image796.png"/><Relationship Id="rId259" Type="http://schemas.openxmlformats.org/officeDocument/2006/relationships/hyperlink" Target="http://www.nhfngroup.com/" TargetMode="External"/><Relationship Id="rId260" Type="http://schemas.openxmlformats.org/officeDocument/2006/relationships/image" Target="../media/image797.png"/><Relationship Id="rId261" Type="http://schemas.openxmlformats.org/officeDocument/2006/relationships/hyperlink" Target="http://www.nhfngroup.com/" TargetMode="External"/><Relationship Id="rId262" Type="http://schemas.openxmlformats.org/officeDocument/2006/relationships/image" Target="../media/image798.png"/><Relationship Id="rId263" Type="http://schemas.openxmlformats.org/officeDocument/2006/relationships/hyperlink" Target="http://www.nhfngroup.com/" TargetMode="External"/><Relationship Id="rId264" Type="http://schemas.openxmlformats.org/officeDocument/2006/relationships/image" Target="../media/image799.png"/><Relationship Id="rId265" Type="http://schemas.openxmlformats.org/officeDocument/2006/relationships/hyperlink" Target="http://www.nhfngroup.com/" TargetMode="External"/><Relationship Id="rId266" Type="http://schemas.openxmlformats.org/officeDocument/2006/relationships/image" Target="../media/image800.png"/><Relationship Id="rId267" Type="http://schemas.openxmlformats.org/officeDocument/2006/relationships/hyperlink" Target="http://www.nhfngroup.com/" TargetMode="External"/><Relationship Id="rId268" Type="http://schemas.openxmlformats.org/officeDocument/2006/relationships/image" Target="../media/image801.png"/><Relationship Id="rId269" Type="http://schemas.openxmlformats.org/officeDocument/2006/relationships/hyperlink" Target="http://www.nhfngroup.com/" TargetMode="External"/><Relationship Id="rId270" Type="http://schemas.openxmlformats.org/officeDocument/2006/relationships/image" Target="../media/image802.png"/><Relationship Id="rId271" Type="http://schemas.openxmlformats.org/officeDocument/2006/relationships/hyperlink" Target="http://www.nhfngroup.com/" TargetMode="External"/><Relationship Id="rId272" Type="http://schemas.openxmlformats.org/officeDocument/2006/relationships/image" Target="../media/image803.png"/><Relationship Id="rId273" Type="http://schemas.openxmlformats.org/officeDocument/2006/relationships/hyperlink" Target="http://www.nhfngroup.com/" TargetMode="External"/><Relationship Id="rId274" Type="http://schemas.openxmlformats.org/officeDocument/2006/relationships/image" Target="../media/image804.png"/><Relationship Id="rId275" Type="http://schemas.openxmlformats.org/officeDocument/2006/relationships/hyperlink" Target="http://www.nhfngroup.com/" TargetMode="External"/><Relationship Id="rId276" Type="http://schemas.openxmlformats.org/officeDocument/2006/relationships/image" Target="../media/image805.png"/><Relationship Id="rId277" Type="http://schemas.openxmlformats.org/officeDocument/2006/relationships/hyperlink" Target="http://www.nhfngroup.com/" TargetMode="External"/><Relationship Id="rId278" Type="http://schemas.openxmlformats.org/officeDocument/2006/relationships/image" Target="../media/image806.png"/><Relationship Id="rId279" Type="http://schemas.openxmlformats.org/officeDocument/2006/relationships/hyperlink" Target="http://www.nhfngroup.com/" TargetMode="External"/><Relationship Id="rId280" Type="http://schemas.openxmlformats.org/officeDocument/2006/relationships/image" Target="../media/image807.png"/><Relationship Id="rId281" Type="http://schemas.openxmlformats.org/officeDocument/2006/relationships/hyperlink" Target="http://www.nhfngroup.com/" TargetMode="External"/><Relationship Id="rId282" Type="http://schemas.openxmlformats.org/officeDocument/2006/relationships/image" Target="../media/image808.png"/><Relationship Id="rId283" Type="http://schemas.openxmlformats.org/officeDocument/2006/relationships/hyperlink" Target="http://www.nhfngroup.com/" TargetMode="External"/><Relationship Id="rId284" Type="http://schemas.openxmlformats.org/officeDocument/2006/relationships/image" Target="../media/image809.png"/><Relationship Id="rId285" Type="http://schemas.openxmlformats.org/officeDocument/2006/relationships/hyperlink" Target="http://www.nhfngroup.com/" TargetMode="External"/><Relationship Id="rId286" Type="http://schemas.openxmlformats.org/officeDocument/2006/relationships/image" Target="../media/image810.png"/><Relationship Id="rId287" Type="http://schemas.openxmlformats.org/officeDocument/2006/relationships/hyperlink" Target="http://www.nhfngroup.com/" TargetMode="External"/><Relationship Id="rId288" Type="http://schemas.openxmlformats.org/officeDocument/2006/relationships/image" Target="../media/image811.png"/><Relationship Id="rId289" Type="http://schemas.openxmlformats.org/officeDocument/2006/relationships/hyperlink" Target="http://www.nhfngroup.com/" TargetMode="External"/><Relationship Id="rId290" Type="http://schemas.openxmlformats.org/officeDocument/2006/relationships/image" Target="../media/image812.png"/><Relationship Id="rId291" Type="http://schemas.openxmlformats.org/officeDocument/2006/relationships/hyperlink" Target="http://www.nhfngroup.com/" TargetMode="External"/><Relationship Id="rId292" Type="http://schemas.openxmlformats.org/officeDocument/2006/relationships/image" Target="../media/image813.png"/><Relationship Id="rId293" Type="http://schemas.openxmlformats.org/officeDocument/2006/relationships/hyperlink" Target="http://www.nhfngroup.com/" TargetMode="External"/><Relationship Id="rId294" Type="http://schemas.openxmlformats.org/officeDocument/2006/relationships/image" Target="../media/image814.png"/><Relationship Id="rId295" Type="http://schemas.openxmlformats.org/officeDocument/2006/relationships/hyperlink" Target="http://www.nhfngroup.com/" TargetMode="External"/><Relationship Id="rId296" Type="http://schemas.openxmlformats.org/officeDocument/2006/relationships/image" Target="../media/image815.png"/><Relationship Id="rId297" Type="http://schemas.openxmlformats.org/officeDocument/2006/relationships/hyperlink" Target="http://www.nhfngroup.com/" TargetMode="External"/><Relationship Id="rId298" Type="http://schemas.openxmlformats.org/officeDocument/2006/relationships/image" Target="../media/image816.png"/><Relationship Id="rId299" Type="http://schemas.openxmlformats.org/officeDocument/2006/relationships/hyperlink" Target="http://www.nhfngroup.com/" TargetMode="External"/><Relationship Id="rId300" Type="http://schemas.openxmlformats.org/officeDocument/2006/relationships/image" Target="../media/image817.png"/><Relationship Id="rId301" Type="http://schemas.openxmlformats.org/officeDocument/2006/relationships/hyperlink" Target="http://www.nhfngroup.com/" TargetMode="External"/><Relationship Id="rId302" Type="http://schemas.openxmlformats.org/officeDocument/2006/relationships/image" Target="../media/image818.png"/><Relationship Id="rId303" Type="http://schemas.openxmlformats.org/officeDocument/2006/relationships/hyperlink" Target="http://www.nhfngroup.com/" TargetMode="External"/><Relationship Id="rId304" Type="http://schemas.openxmlformats.org/officeDocument/2006/relationships/image" Target="../media/image819.png"/><Relationship Id="rId305" Type="http://schemas.openxmlformats.org/officeDocument/2006/relationships/hyperlink" Target="http://www.nhfngroup.com/" TargetMode="External"/><Relationship Id="rId306" Type="http://schemas.openxmlformats.org/officeDocument/2006/relationships/image" Target="../media/image820.png"/><Relationship Id="rId307" Type="http://schemas.openxmlformats.org/officeDocument/2006/relationships/hyperlink" Target="http://www.nhfngroup.com/" TargetMode="External"/><Relationship Id="rId308" Type="http://schemas.openxmlformats.org/officeDocument/2006/relationships/image" Target="../media/image821.png"/><Relationship Id="rId309" Type="http://schemas.openxmlformats.org/officeDocument/2006/relationships/hyperlink" Target="http://www.nhfngroup.com/" TargetMode="External"/><Relationship Id="rId310" Type="http://schemas.openxmlformats.org/officeDocument/2006/relationships/image" Target="../media/image822.png"/><Relationship Id="rId311" Type="http://schemas.openxmlformats.org/officeDocument/2006/relationships/hyperlink" Target="http://www.nhfngroup.com/" TargetMode="External"/><Relationship Id="rId312" Type="http://schemas.openxmlformats.org/officeDocument/2006/relationships/image" Target="../media/image823.png"/><Relationship Id="rId313" Type="http://schemas.openxmlformats.org/officeDocument/2006/relationships/hyperlink" Target="http://www.nhfngroup.com/" TargetMode="External"/><Relationship Id="rId314" Type="http://schemas.openxmlformats.org/officeDocument/2006/relationships/image" Target="../media/image824.png"/><Relationship Id="rId315" Type="http://schemas.openxmlformats.org/officeDocument/2006/relationships/hyperlink" Target="http://www.nhfngroup.com/" TargetMode="External"/><Relationship Id="rId316" Type="http://schemas.openxmlformats.org/officeDocument/2006/relationships/image" Target="../media/image825.png"/><Relationship Id="rId317" Type="http://schemas.openxmlformats.org/officeDocument/2006/relationships/hyperlink" Target="http://www.nhfngroup.com/" TargetMode="External"/><Relationship Id="rId318" Type="http://schemas.openxmlformats.org/officeDocument/2006/relationships/image" Target="../media/image826.png"/><Relationship Id="rId319" Type="http://schemas.openxmlformats.org/officeDocument/2006/relationships/hyperlink" Target="http://www.nhfngroup.com/" TargetMode="External"/><Relationship Id="rId320" Type="http://schemas.openxmlformats.org/officeDocument/2006/relationships/image" Target="../media/image827.png"/><Relationship Id="rId321" Type="http://schemas.openxmlformats.org/officeDocument/2006/relationships/hyperlink" Target="http://www.nhfngroup.com/" TargetMode="External"/><Relationship Id="rId322" Type="http://schemas.openxmlformats.org/officeDocument/2006/relationships/image" Target="../media/image828.png"/><Relationship Id="rId323" Type="http://schemas.openxmlformats.org/officeDocument/2006/relationships/hyperlink" Target="http://www.nhfngroup.com/" TargetMode="External"/><Relationship Id="rId324" Type="http://schemas.openxmlformats.org/officeDocument/2006/relationships/image" Target="../media/image829.png"/><Relationship Id="rId325" Type="http://schemas.openxmlformats.org/officeDocument/2006/relationships/hyperlink" Target="http://www.nhfngroup.com/" TargetMode="External"/><Relationship Id="rId326" Type="http://schemas.openxmlformats.org/officeDocument/2006/relationships/image" Target="../media/image830.png"/><Relationship Id="rId327" Type="http://schemas.openxmlformats.org/officeDocument/2006/relationships/hyperlink" Target="http://www.nhfngroup.com/" TargetMode="External"/><Relationship Id="rId328" Type="http://schemas.openxmlformats.org/officeDocument/2006/relationships/image" Target="../media/image831.png"/><Relationship Id="rId329" Type="http://schemas.openxmlformats.org/officeDocument/2006/relationships/hyperlink" Target="http://www.nhfngroup.com/" TargetMode="External"/><Relationship Id="rId330" Type="http://schemas.openxmlformats.org/officeDocument/2006/relationships/image" Target="../media/image832.png"/><Relationship Id="rId331" Type="http://schemas.openxmlformats.org/officeDocument/2006/relationships/hyperlink" Target="http://www.nhfngroup.com/" TargetMode="External"/><Relationship Id="rId332" Type="http://schemas.openxmlformats.org/officeDocument/2006/relationships/image" Target="../media/image833.png"/><Relationship Id="rId333" Type="http://schemas.openxmlformats.org/officeDocument/2006/relationships/hyperlink" Target="http://www.nhfngroup.com/" TargetMode="External"/><Relationship Id="rId334" Type="http://schemas.openxmlformats.org/officeDocument/2006/relationships/image" Target="../media/image834.png"/><Relationship Id="rId335" Type="http://schemas.openxmlformats.org/officeDocument/2006/relationships/hyperlink" Target="http://www.nhfngroup.com/" TargetMode="External"/><Relationship Id="rId336" Type="http://schemas.openxmlformats.org/officeDocument/2006/relationships/image" Target="../media/image835.png"/><Relationship Id="rId337" Type="http://schemas.openxmlformats.org/officeDocument/2006/relationships/hyperlink" Target="http://www.nhfngroup.com/" TargetMode="External"/><Relationship Id="rId338" Type="http://schemas.openxmlformats.org/officeDocument/2006/relationships/image" Target="../media/image836.png"/><Relationship Id="rId339" Type="http://schemas.openxmlformats.org/officeDocument/2006/relationships/hyperlink" Target="http://www.nhfngroup.com/" TargetMode="External"/><Relationship Id="rId340" Type="http://schemas.openxmlformats.org/officeDocument/2006/relationships/image" Target="../media/image837.png"/><Relationship Id="rId341" Type="http://schemas.openxmlformats.org/officeDocument/2006/relationships/hyperlink" Target="http://www.nhfngroup.com/" TargetMode="External"/><Relationship Id="rId342" Type="http://schemas.openxmlformats.org/officeDocument/2006/relationships/image" Target="../media/image838.png"/><Relationship Id="rId343" Type="http://schemas.openxmlformats.org/officeDocument/2006/relationships/hyperlink" Target="http://www.nhfngroup.com/" TargetMode="External"/><Relationship Id="rId344" Type="http://schemas.openxmlformats.org/officeDocument/2006/relationships/image" Target="../media/image839.png"/><Relationship Id="rId345" Type="http://schemas.openxmlformats.org/officeDocument/2006/relationships/hyperlink" Target="http://www.nhfngroup.com/" TargetMode="External"/><Relationship Id="rId346" Type="http://schemas.openxmlformats.org/officeDocument/2006/relationships/image" Target="../media/image840.png"/><Relationship Id="rId347" Type="http://schemas.openxmlformats.org/officeDocument/2006/relationships/hyperlink" Target="http://www.nhfngroup.com/" TargetMode="External"/><Relationship Id="rId348" Type="http://schemas.openxmlformats.org/officeDocument/2006/relationships/image" Target="../media/image841.png"/><Relationship Id="rId349" Type="http://schemas.openxmlformats.org/officeDocument/2006/relationships/hyperlink" Target="http://www.nhfngroup.com/" TargetMode="External"/><Relationship Id="rId350" Type="http://schemas.openxmlformats.org/officeDocument/2006/relationships/image" Target="../media/image842.png"/><Relationship Id="rId351" Type="http://schemas.openxmlformats.org/officeDocument/2006/relationships/hyperlink" Target="http://www.nhfngroup.com/" TargetMode="External"/><Relationship Id="rId352" Type="http://schemas.openxmlformats.org/officeDocument/2006/relationships/image" Target="../media/image843.png"/><Relationship Id="rId353" Type="http://schemas.openxmlformats.org/officeDocument/2006/relationships/hyperlink" Target="http://www.nhfngroup.com/" TargetMode="External"/><Relationship Id="rId354" Type="http://schemas.openxmlformats.org/officeDocument/2006/relationships/image" Target="../media/image844.png"/><Relationship Id="rId355" Type="http://schemas.openxmlformats.org/officeDocument/2006/relationships/hyperlink" Target="http://www.nhfngroup.com/" TargetMode="External"/><Relationship Id="rId356" Type="http://schemas.openxmlformats.org/officeDocument/2006/relationships/image" Target="../media/image845.png"/><Relationship Id="rId357" Type="http://schemas.openxmlformats.org/officeDocument/2006/relationships/hyperlink" Target="http://www.nhfngroup.com/" TargetMode="External"/><Relationship Id="rId358" Type="http://schemas.openxmlformats.org/officeDocument/2006/relationships/image" Target="../media/image846.png"/><Relationship Id="rId359" Type="http://schemas.openxmlformats.org/officeDocument/2006/relationships/hyperlink" Target="http://www.nhfngroup.com/" TargetMode="External"/><Relationship Id="rId360" Type="http://schemas.openxmlformats.org/officeDocument/2006/relationships/image" Target="../media/image847.png"/><Relationship Id="rId361" Type="http://schemas.openxmlformats.org/officeDocument/2006/relationships/hyperlink" Target="http://www.nhfngroup.com/" TargetMode="External"/><Relationship Id="rId362" Type="http://schemas.openxmlformats.org/officeDocument/2006/relationships/image" Target="../media/image848.png"/><Relationship Id="rId363" Type="http://schemas.openxmlformats.org/officeDocument/2006/relationships/hyperlink" Target="http://www.nhfngroup.com/" TargetMode="External"/><Relationship Id="rId364" Type="http://schemas.openxmlformats.org/officeDocument/2006/relationships/image" Target="../media/image849.png"/><Relationship Id="rId365" Type="http://schemas.openxmlformats.org/officeDocument/2006/relationships/hyperlink" Target="http://www.nhfngroup.com/" TargetMode="External"/><Relationship Id="rId366" Type="http://schemas.openxmlformats.org/officeDocument/2006/relationships/image" Target="../media/image850.png"/><Relationship Id="rId367" Type="http://schemas.openxmlformats.org/officeDocument/2006/relationships/hyperlink" Target="http://www.nhfngroup.com/" TargetMode="External"/><Relationship Id="rId368" Type="http://schemas.openxmlformats.org/officeDocument/2006/relationships/image" Target="../media/image851.png"/><Relationship Id="rId369" Type="http://schemas.openxmlformats.org/officeDocument/2006/relationships/hyperlink" Target="http://www.nhfngroup.com/" TargetMode="External"/><Relationship Id="rId370" Type="http://schemas.openxmlformats.org/officeDocument/2006/relationships/image" Target="../media/image852.png"/><Relationship Id="rId371" Type="http://schemas.openxmlformats.org/officeDocument/2006/relationships/hyperlink" Target="http://www.nhfngroup.com/" TargetMode="External"/><Relationship Id="rId372" Type="http://schemas.openxmlformats.org/officeDocument/2006/relationships/image" Target="../media/image853.png"/><Relationship Id="rId373" Type="http://schemas.openxmlformats.org/officeDocument/2006/relationships/hyperlink" Target="http://www.nhfngroup.com/" TargetMode="External"/><Relationship Id="rId374" Type="http://schemas.openxmlformats.org/officeDocument/2006/relationships/image" Target="../media/image854.png"/><Relationship Id="rId375" Type="http://schemas.openxmlformats.org/officeDocument/2006/relationships/hyperlink" Target="http://www.nhfngroup.com/" TargetMode="External"/><Relationship Id="rId376" Type="http://schemas.openxmlformats.org/officeDocument/2006/relationships/image" Target="../media/image855.png"/><Relationship Id="rId377" Type="http://schemas.openxmlformats.org/officeDocument/2006/relationships/hyperlink" Target="http://www.nhfngroup.com/" TargetMode="External"/><Relationship Id="rId378" Type="http://schemas.openxmlformats.org/officeDocument/2006/relationships/image" Target="../media/image856.png"/><Relationship Id="rId379" Type="http://schemas.openxmlformats.org/officeDocument/2006/relationships/hyperlink" Target="http://www.nhfngroup.com/" TargetMode="External"/><Relationship Id="rId380" Type="http://schemas.openxmlformats.org/officeDocument/2006/relationships/image" Target="../media/image857.png"/><Relationship Id="rId381" Type="http://schemas.openxmlformats.org/officeDocument/2006/relationships/hyperlink" Target="http://www.nhfngroup.com/" TargetMode="External"/><Relationship Id="rId382" Type="http://schemas.openxmlformats.org/officeDocument/2006/relationships/image" Target="../media/image858.png"/><Relationship Id="rId383" Type="http://schemas.openxmlformats.org/officeDocument/2006/relationships/hyperlink" Target="http://www.nhfngroup.com/" TargetMode="External"/><Relationship Id="rId384" Type="http://schemas.openxmlformats.org/officeDocument/2006/relationships/image" Target="../media/image859.png"/><Relationship Id="rId385" Type="http://schemas.openxmlformats.org/officeDocument/2006/relationships/hyperlink" Target="http://www.nhfngroup.com/" TargetMode="External"/><Relationship Id="rId386" Type="http://schemas.openxmlformats.org/officeDocument/2006/relationships/image" Target="../media/image860.png"/><Relationship Id="rId387" Type="http://schemas.openxmlformats.org/officeDocument/2006/relationships/hyperlink" Target="http://www.nhfngroup.com/" TargetMode="External"/><Relationship Id="rId388" Type="http://schemas.openxmlformats.org/officeDocument/2006/relationships/image" Target="../media/image861.png"/><Relationship Id="rId389" Type="http://schemas.openxmlformats.org/officeDocument/2006/relationships/hyperlink" Target="http://www.nhfngroup.com/" TargetMode="External"/><Relationship Id="rId390" Type="http://schemas.openxmlformats.org/officeDocument/2006/relationships/image" Target="../media/image862.png"/><Relationship Id="rId391" Type="http://schemas.openxmlformats.org/officeDocument/2006/relationships/hyperlink" Target="http://www.nhfngroup.com/" TargetMode="External"/><Relationship Id="rId392" Type="http://schemas.openxmlformats.org/officeDocument/2006/relationships/image" Target="../media/image863.png"/><Relationship Id="rId393" Type="http://schemas.openxmlformats.org/officeDocument/2006/relationships/hyperlink" Target="http://www.nhfngroup.com/" TargetMode="External"/><Relationship Id="rId394" Type="http://schemas.openxmlformats.org/officeDocument/2006/relationships/image" Target="../media/image864.png"/><Relationship Id="rId395" Type="http://schemas.openxmlformats.org/officeDocument/2006/relationships/hyperlink" Target="http://www.nhfngroup.com/" TargetMode="External"/><Relationship Id="rId396" Type="http://schemas.openxmlformats.org/officeDocument/2006/relationships/image" Target="../media/image865.png"/><Relationship Id="rId397" Type="http://schemas.openxmlformats.org/officeDocument/2006/relationships/hyperlink" Target="http://www.nhfngroup.com/" TargetMode="External"/><Relationship Id="rId398" Type="http://schemas.openxmlformats.org/officeDocument/2006/relationships/image" Target="../media/image866.png"/><Relationship Id="rId399" Type="http://schemas.openxmlformats.org/officeDocument/2006/relationships/hyperlink" Target="http://www.nhfngroup.com/" TargetMode="External"/><Relationship Id="rId400" Type="http://schemas.openxmlformats.org/officeDocument/2006/relationships/image" Target="../media/image867.png"/><Relationship Id="rId401" Type="http://schemas.openxmlformats.org/officeDocument/2006/relationships/hyperlink" Target="http://www.nhfngroup.com/" TargetMode="External"/><Relationship Id="rId402" Type="http://schemas.openxmlformats.org/officeDocument/2006/relationships/image" Target="../media/image868.png"/><Relationship Id="rId403" Type="http://schemas.openxmlformats.org/officeDocument/2006/relationships/hyperlink" Target="http://www.nhfngroup.com/" TargetMode="External"/><Relationship Id="rId404" Type="http://schemas.openxmlformats.org/officeDocument/2006/relationships/image" Target="../media/image869.png"/><Relationship Id="rId405" Type="http://schemas.openxmlformats.org/officeDocument/2006/relationships/hyperlink" Target="http://www.nhfngroup.com/" TargetMode="External"/><Relationship Id="rId406" Type="http://schemas.openxmlformats.org/officeDocument/2006/relationships/image" Target="../media/image870.png"/><Relationship Id="rId407" Type="http://schemas.openxmlformats.org/officeDocument/2006/relationships/hyperlink" Target="http://www.nhfngroup.com/" TargetMode="External"/><Relationship Id="rId408" Type="http://schemas.openxmlformats.org/officeDocument/2006/relationships/image" Target="../media/image871.png"/><Relationship Id="rId409" Type="http://schemas.openxmlformats.org/officeDocument/2006/relationships/hyperlink" Target="http://www.nhfngroup.com/" TargetMode="External"/><Relationship Id="rId410" Type="http://schemas.openxmlformats.org/officeDocument/2006/relationships/image" Target="../media/image872.png"/><Relationship Id="rId411" Type="http://schemas.openxmlformats.org/officeDocument/2006/relationships/hyperlink" Target="http://www.nhfngroup.com/" TargetMode="External"/><Relationship Id="rId412" Type="http://schemas.openxmlformats.org/officeDocument/2006/relationships/image" Target="../media/image873.png"/><Relationship Id="rId413" Type="http://schemas.openxmlformats.org/officeDocument/2006/relationships/hyperlink" Target="http://www.nhfngroup.com/" TargetMode="External"/><Relationship Id="rId414" Type="http://schemas.openxmlformats.org/officeDocument/2006/relationships/image" Target="../media/image874.png"/><Relationship Id="rId415" Type="http://schemas.openxmlformats.org/officeDocument/2006/relationships/hyperlink" Target="http://www.nhfngroup.com/" TargetMode="External"/><Relationship Id="rId416" Type="http://schemas.openxmlformats.org/officeDocument/2006/relationships/image" Target="../media/image875.png"/><Relationship Id="rId417" Type="http://schemas.openxmlformats.org/officeDocument/2006/relationships/hyperlink" Target="http://www.nhfngroup.com/" TargetMode="External"/><Relationship Id="rId418" Type="http://schemas.openxmlformats.org/officeDocument/2006/relationships/image" Target="../media/image876.png"/><Relationship Id="rId419" Type="http://schemas.openxmlformats.org/officeDocument/2006/relationships/hyperlink" Target="http://www.nhfngroup.com/" TargetMode="External"/><Relationship Id="rId420" Type="http://schemas.openxmlformats.org/officeDocument/2006/relationships/image" Target="../media/image877.png"/><Relationship Id="rId421" Type="http://schemas.openxmlformats.org/officeDocument/2006/relationships/hyperlink" Target="http://www.nhfngroup.com/" TargetMode="External"/><Relationship Id="rId422" Type="http://schemas.openxmlformats.org/officeDocument/2006/relationships/image" Target="../media/image878.png"/><Relationship Id="rId423" Type="http://schemas.openxmlformats.org/officeDocument/2006/relationships/hyperlink" Target="http://www.nhfngroup.com/" TargetMode="External"/><Relationship Id="rId424" Type="http://schemas.openxmlformats.org/officeDocument/2006/relationships/image" Target="../media/image879.png"/><Relationship Id="rId425" Type="http://schemas.openxmlformats.org/officeDocument/2006/relationships/hyperlink" Target="http://www.nhfngroup.com/" TargetMode="External"/><Relationship Id="rId426" Type="http://schemas.openxmlformats.org/officeDocument/2006/relationships/image" Target="../media/image880.png"/><Relationship Id="rId427" Type="http://schemas.openxmlformats.org/officeDocument/2006/relationships/hyperlink" Target="http://www.nhfngroup.com/" TargetMode="External"/><Relationship Id="rId428" Type="http://schemas.openxmlformats.org/officeDocument/2006/relationships/image" Target="../media/image881.png"/><Relationship Id="rId429" Type="http://schemas.openxmlformats.org/officeDocument/2006/relationships/hyperlink" Target="http://www.nhfngroup.com/" TargetMode="External"/><Relationship Id="rId430" Type="http://schemas.openxmlformats.org/officeDocument/2006/relationships/image" Target="../media/image882.png"/><Relationship Id="rId431" Type="http://schemas.openxmlformats.org/officeDocument/2006/relationships/hyperlink" Target="http://www.nhfngroup.com/" TargetMode="External"/><Relationship Id="rId432" Type="http://schemas.openxmlformats.org/officeDocument/2006/relationships/image" Target="../media/image883.png"/><Relationship Id="rId433" Type="http://schemas.openxmlformats.org/officeDocument/2006/relationships/hyperlink" Target="http://www.nhfngroup.com/" TargetMode="External"/><Relationship Id="rId434" Type="http://schemas.openxmlformats.org/officeDocument/2006/relationships/image" Target="../media/image884.png"/><Relationship Id="rId435" Type="http://schemas.openxmlformats.org/officeDocument/2006/relationships/hyperlink" Target="http://www.nhfngroup.com/" TargetMode="External"/><Relationship Id="rId436" Type="http://schemas.openxmlformats.org/officeDocument/2006/relationships/image" Target="../media/image885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886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887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888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889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890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891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892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893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894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895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896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897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898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899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900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901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902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903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904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905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906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907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908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909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910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911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912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913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914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915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916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917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918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919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920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921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922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923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924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925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926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927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928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929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930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931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932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933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934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935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936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937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938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939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940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941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942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943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944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945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946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947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948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949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950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951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952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953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954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955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956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957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958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959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960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961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962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963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964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965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966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967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968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969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970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971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972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973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974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975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976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977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978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979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980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981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982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983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984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985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986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987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988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989.png"/><Relationship Id="rId209" Type="http://schemas.openxmlformats.org/officeDocument/2006/relationships/hyperlink" Target="http://www.nhfngroup.com/" TargetMode="External"/><Relationship Id="rId210" Type="http://schemas.openxmlformats.org/officeDocument/2006/relationships/image" Target="../media/image990.png"/><Relationship Id="rId211" Type="http://schemas.openxmlformats.org/officeDocument/2006/relationships/hyperlink" Target="http://www.nhfngroup.com/" TargetMode="External"/><Relationship Id="rId212" Type="http://schemas.openxmlformats.org/officeDocument/2006/relationships/image" Target="../media/image991.png"/><Relationship Id="rId213" Type="http://schemas.openxmlformats.org/officeDocument/2006/relationships/hyperlink" Target="http://www.nhfngroup.com/" TargetMode="External"/><Relationship Id="rId214" Type="http://schemas.openxmlformats.org/officeDocument/2006/relationships/image" Target="../media/image992.png"/><Relationship Id="rId215" Type="http://schemas.openxmlformats.org/officeDocument/2006/relationships/hyperlink" Target="http://www.nhfngroup.com/" TargetMode="External"/><Relationship Id="rId216" Type="http://schemas.openxmlformats.org/officeDocument/2006/relationships/image" Target="../media/image993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99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99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99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997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998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999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000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001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002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003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004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005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006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007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008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009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010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011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012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013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014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015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016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017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018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019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020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021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022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023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024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025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026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027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028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029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030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031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032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033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034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035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036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037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038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039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1040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1041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1042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1043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1044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1045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1046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1047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1048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1049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1050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1051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1052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1053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1054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1055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1056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1057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1058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1059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1060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1061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1062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1063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1064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1065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1066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1067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1068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1069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1070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1071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1072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1073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1074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1075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1076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1077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1078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1079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1080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1081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1082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1083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1084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1085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1086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1087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1088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1089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1090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1091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1092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1093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1094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1095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1096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1097.png"/><Relationship Id="rId209" Type="http://schemas.openxmlformats.org/officeDocument/2006/relationships/hyperlink" Target="http://www.nhfngroup.com/" TargetMode="External"/><Relationship Id="rId210" Type="http://schemas.openxmlformats.org/officeDocument/2006/relationships/image" Target="../media/image1098.png"/><Relationship Id="rId211" Type="http://schemas.openxmlformats.org/officeDocument/2006/relationships/hyperlink" Target="http://www.nhfngroup.com/" TargetMode="External"/><Relationship Id="rId212" Type="http://schemas.openxmlformats.org/officeDocument/2006/relationships/image" Target="../media/image1099.png"/><Relationship Id="rId213" Type="http://schemas.openxmlformats.org/officeDocument/2006/relationships/hyperlink" Target="http://www.nhfngroup.com/" TargetMode="External"/><Relationship Id="rId214" Type="http://schemas.openxmlformats.org/officeDocument/2006/relationships/image" Target="../media/image1100.png"/><Relationship Id="rId215" Type="http://schemas.openxmlformats.org/officeDocument/2006/relationships/hyperlink" Target="http://www.nhfngroup.com/" TargetMode="External"/><Relationship Id="rId216" Type="http://schemas.openxmlformats.org/officeDocument/2006/relationships/image" Target="../media/image110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102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103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104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105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106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107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108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109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110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111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112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113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114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115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116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117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118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119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120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121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122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123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124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125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126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127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128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129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130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131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132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133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134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135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136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137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138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139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140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141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142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143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144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145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146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147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1148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1149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1150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1151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1152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1153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1154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1155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1156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1157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1158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1159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1160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1161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1162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1163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1164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1165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1166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1167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1168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1169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1170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1171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1172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1173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1174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1175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1176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1177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1178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1179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1180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1181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1182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1183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1184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1185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1186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1187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1188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1189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1190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1191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1192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1193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1194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1195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1196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1197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1198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1199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1200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1201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1202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1203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1204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1205.png"/><Relationship Id="rId209" Type="http://schemas.openxmlformats.org/officeDocument/2006/relationships/hyperlink" Target="http://www.nhfngroup.com/" TargetMode="External"/><Relationship Id="rId210" Type="http://schemas.openxmlformats.org/officeDocument/2006/relationships/image" Target="../media/image1206.png"/><Relationship Id="rId211" Type="http://schemas.openxmlformats.org/officeDocument/2006/relationships/hyperlink" Target="http://www.nhfngroup.com/" TargetMode="External"/><Relationship Id="rId212" Type="http://schemas.openxmlformats.org/officeDocument/2006/relationships/image" Target="../media/image1207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208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209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210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211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212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213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214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215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216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217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218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219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220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221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222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223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224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225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226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227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228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229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230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231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232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233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234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235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236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237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238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239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240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241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242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243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244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245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246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247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248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249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250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251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252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253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1254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1255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1256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1257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1258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1259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1260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1261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1262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1263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1264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1265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1266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1267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1268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1269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1270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1271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1272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1273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1274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1275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1276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1277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1278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1279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1280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1281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1282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1283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1284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1285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1286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1287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1288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1289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1290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1291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1292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1293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1294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1295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1296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1297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1298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1299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1300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1301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1302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1303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1304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1305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1306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1307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1308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1309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1310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1311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312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313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314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315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316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317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318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319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320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321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322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323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324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325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326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327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328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329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330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331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332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333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334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335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336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337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338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339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340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341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342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343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344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345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346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347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348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349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350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351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352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353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354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355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356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357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1358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1359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1360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1361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1362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1363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1364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1365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1366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1367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1368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1369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1370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1371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1372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1373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1374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1375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1376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1377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1378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1379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1380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1381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1382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1383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1384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1385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1386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1387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1388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1389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1390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1391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1392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1393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1394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1395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1396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1397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1398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1399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1400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1401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1402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1403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1404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1405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1406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1407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1408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1409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1410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1411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1412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1413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41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41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41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417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418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419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420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421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422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423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424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425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426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427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428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429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430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431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432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433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434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435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436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437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438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439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440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441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442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443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444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445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446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447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448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449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450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451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452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453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454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455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456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457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458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459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1460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1461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1462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1463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46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46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46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467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468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469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470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471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472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473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474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475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476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477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478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479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480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481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482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483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484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485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486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487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488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489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490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491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492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493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494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495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496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497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498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499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500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501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502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503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504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505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506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507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508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509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1510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1511.pn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512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513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514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515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516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517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518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519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520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521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522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523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524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525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526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527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528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529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530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531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532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533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534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535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536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537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538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539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540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541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542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543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544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545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546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547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548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549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550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551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552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553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554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555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556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557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1558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1559.pn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560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561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562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563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564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565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566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567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568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569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570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571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572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573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574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575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576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577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578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579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580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581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582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583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584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585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586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587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588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589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590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591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592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593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594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595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596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597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598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599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600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601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602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603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604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605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1606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1607.pn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608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609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610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611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612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613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614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615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616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617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618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619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620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621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622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623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624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625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626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627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628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629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630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631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632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633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634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635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636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637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638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639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640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641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642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643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644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645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646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647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648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649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650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651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1652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1653.pn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65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65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65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657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658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659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660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661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662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663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664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665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666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667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668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669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670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671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672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673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674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675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676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677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678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679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680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681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682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683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684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685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686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687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688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689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690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691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692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693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694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695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1696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1697.pn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698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699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700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701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702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703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704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705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706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707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708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709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710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711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712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713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714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715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716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717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718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719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720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721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722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723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724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725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726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727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728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729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730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731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732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733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734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735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736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737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1738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1739.png"/>
</Relationships>
</file>

<file path=xl/drawings/_rels/drawing18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740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741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742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743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744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745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746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747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748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749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750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751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752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753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754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755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756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757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758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759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760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761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762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763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764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765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766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767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768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769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770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771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772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773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774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775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776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777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1778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1779.png"/>
</Relationships>
</file>

<file path=xl/drawings/_rels/drawing19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780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781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782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783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784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785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786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787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788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789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790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791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792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793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794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795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796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797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798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799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800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801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802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803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804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805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806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807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808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809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810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811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812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813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814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815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1816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1817.png"/>
</Relationships>
</file>

<file path=xl/drawings/_rels/drawing20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818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819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820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821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822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823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824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825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826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827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828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829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830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831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832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833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834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835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836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837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838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839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840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841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842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843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844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845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846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847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848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849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1850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1851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1852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1853.png"/>
</Relationships>
</file>

<file path=xl/drawings/_rels/drawing21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85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85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85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857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858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859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860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861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862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863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864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865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866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867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868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869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870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871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872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873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874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875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876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877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878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879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880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881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882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883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1884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1885.png"/>
</Relationships>
</file>

<file path=xl/drawings/_rels/drawing22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886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887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888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889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890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891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892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893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894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895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896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897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898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899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900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901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902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903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904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905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906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907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908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909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910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911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912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913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914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915.png"/>
</Relationships>
</file>

<file path=xl/drawings/_rels/drawing23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916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917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918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919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920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921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922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923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924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925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926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927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928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929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930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931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932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933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934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935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936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937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938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939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940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941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942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943.png"/>
</Relationships>
</file>

<file path=xl/drawings/_rels/drawing24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94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94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94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947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948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949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950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951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952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953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954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955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956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957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958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959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960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961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962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963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964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965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966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967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968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969.png"/>
</Relationships>
</file>

<file path=xl/drawings/_rels/drawing25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1970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1971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1972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1973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1974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1975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1976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1977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1978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1979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1980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1981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1982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1983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1984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1985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1986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1987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1988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1989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1990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1991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1992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1993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1994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1995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1996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1997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1998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1999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2000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2001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2002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2003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2004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2005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2006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2007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2008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2009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2010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2011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2012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2013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2014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2015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2016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2017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2018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2019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2020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2021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2022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2023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2024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2025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2026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2027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2028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2029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2030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2031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2032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2033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2034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2035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2036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2037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2038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2039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2040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2041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2042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2043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2044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2045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2046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2047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2048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2049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2050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2051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2052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2053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2054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2055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2056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2057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2058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2059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2060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2061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2062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2063.png"/><Relationship Id="rId189" Type="http://schemas.openxmlformats.org/officeDocument/2006/relationships/hyperlink" Target="http://www.nhfngroup.com/" TargetMode="External"/><Relationship Id="rId190" Type="http://schemas.openxmlformats.org/officeDocument/2006/relationships/image" Target="../media/image2064.png"/><Relationship Id="rId191" Type="http://schemas.openxmlformats.org/officeDocument/2006/relationships/hyperlink" Target="http://www.nhfngroup.com/" TargetMode="External"/><Relationship Id="rId192" Type="http://schemas.openxmlformats.org/officeDocument/2006/relationships/image" Target="../media/image2065.png"/><Relationship Id="rId193" Type="http://schemas.openxmlformats.org/officeDocument/2006/relationships/hyperlink" Target="http://www.nhfngroup.com/" TargetMode="External"/><Relationship Id="rId194" Type="http://schemas.openxmlformats.org/officeDocument/2006/relationships/image" Target="../media/image2066.png"/><Relationship Id="rId195" Type="http://schemas.openxmlformats.org/officeDocument/2006/relationships/hyperlink" Target="http://www.nhfngroup.com/" TargetMode="External"/><Relationship Id="rId196" Type="http://schemas.openxmlformats.org/officeDocument/2006/relationships/image" Target="../media/image2067.png"/><Relationship Id="rId197" Type="http://schemas.openxmlformats.org/officeDocument/2006/relationships/hyperlink" Target="http://www.nhfngroup.com/" TargetMode="External"/><Relationship Id="rId198" Type="http://schemas.openxmlformats.org/officeDocument/2006/relationships/image" Target="../media/image2068.png"/><Relationship Id="rId199" Type="http://schemas.openxmlformats.org/officeDocument/2006/relationships/hyperlink" Target="http://www.nhfngroup.com/" TargetMode="External"/><Relationship Id="rId200" Type="http://schemas.openxmlformats.org/officeDocument/2006/relationships/image" Target="../media/image2069.png"/><Relationship Id="rId201" Type="http://schemas.openxmlformats.org/officeDocument/2006/relationships/hyperlink" Target="http://www.nhfngroup.com/" TargetMode="External"/><Relationship Id="rId202" Type="http://schemas.openxmlformats.org/officeDocument/2006/relationships/image" Target="../media/image2070.png"/><Relationship Id="rId203" Type="http://schemas.openxmlformats.org/officeDocument/2006/relationships/hyperlink" Target="http://www.nhfngroup.com/" TargetMode="External"/><Relationship Id="rId204" Type="http://schemas.openxmlformats.org/officeDocument/2006/relationships/image" Target="../media/image2071.png"/><Relationship Id="rId205" Type="http://schemas.openxmlformats.org/officeDocument/2006/relationships/hyperlink" Target="http://www.nhfngroup.com/" TargetMode="External"/><Relationship Id="rId206" Type="http://schemas.openxmlformats.org/officeDocument/2006/relationships/image" Target="../media/image2072.png"/><Relationship Id="rId207" Type="http://schemas.openxmlformats.org/officeDocument/2006/relationships/hyperlink" Target="http://www.nhfngroup.com/" TargetMode="External"/><Relationship Id="rId208" Type="http://schemas.openxmlformats.org/officeDocument/2006/relationships/image" Target="../media/image2073.png"/><Relationship Id="rId209" Type="http://schemas.openxmlformats.org/officeDocument/2006/relationships/hyperlink" Target="http://www.nhfngroup.com/" TargetMode="External"/><Relationship Id="rId210" Type="http://schemas.openxmlformats.org/officeDocument/2006/relationships/image" Target="../media/image2074.png"/><Relationship Id="rId211" Type="http://schemas.openxmlformats.org/officeDocument/2006/relationships/hyperlink" Target="http://www.nhfngroup.com/" TargetMode="External"/><Relationship Id="rId212" Type="http://schemas.openxmlformats.org/officeDocument/2006/relationships/image" Target="../media/image2075.png"/><Relationship Id="rId213" Type="http://schemas.openxmlformats.org/officeDocument/2006/relationships/hyperlink" Target="http://www.nhfngroup.com/" TargetMode="External"/><Relationship Id="rId214" Type="http://schemas.openxmlformats.org/officeDocument/2006/relationships/image" Target="../media/image2076.png"/><Relationship Id="rId215" Type="http://schemas.openxmlformats.org/officeDocument/2006/relationships/hyperlink" Target="http://www.nhfngroup.com/" TargetMode="External"/><Relationship Id="rId216" Type="http://schemas.openxmlformats.org/officeDocument/2006/relationships/image" Target="../media/image2077.png"/><Relationship Id="rId217" Type="http://schemas.openxmlformats.org/officeDocument/2006/relationships/hyperlink" Target="http://www.nhfngroup.com/" TargetMode="External"/><Relationship Id="rId218" Type="http://schemas.openxmlformats.org/officeDocument/2006/relationships/image" Target="../media/image2078.png"/><Relationship Id="rId219" Type="http://schemas.openxmlformats.org/officeDocument/2006/relationships/hyperlink" Target="http://www.nhfngroup.com/" TargetMode="External"/><Relationship Id="rId220" Type="http://schemas.openxmlformats.org/officeDocument/2006/relationships/image" Target="../media/image2079.png"/><Relationship Id="rId221" Type="http://schemas.openxmlformats.org/officeDocument/2006/relationships/hyperlink" Target="http://www.nhfngroup.com/" TargetMode="External"/><Relationship Id="rId222" Type="http://schemas.openxmlformats.org/officeDocument/2006/relationships/image" Target="../media/image2080.png"/><Relationship Id="rId223" Type="http://schemas.openxmlformats.org/officeDocument/2006/relationships/hyperlink" Target="http://www.nhfngroup.com/" TargetMode="External"/><Relationship Id="rId224" Type="http://schemas.openxmlformats.org/officeDocument/2006/relationships/image" Target="../media/image2081.png"/><Relationship Id="rId225" Type="http://schemas.openxmlformats.org/officeDocument/2006/relationships/hyperlink" Target="http://www.nhfngroup.com/" TargetMode="External"/><Relationship Id="rId226" Type="http://schemas.openxmlformats.org/officeDocument/2006/relationships/image" Target="../media/image2082.png"/><Relationship Id="rId227" Type="http://schemas.openxmlformats.org/officeDocument/2006/relationships/hyperlink" Target="http://www.nhfngroup.com/" TargetMode="External"/><Relationship Id="rId228" Type="http://schemas.openxmlformats.org/officeDocument/2006/relationships/image" Target="../media/image2083.png"/><Relationship Id="rId229" Type="http://schemas.openxmlformats.org/officeDocument/2006/relationships/hyperlink" Target="http://www.nhfngroup.com/" TargetMode="External"/><Relationship Id="rId230" Type="http://schemas.openxmlformats.org/officeDocument/2006/relationships/image" Target="../media/image2084.png"/><Relationship Id="rId231" Type="http://schemas.openxmlformats.org/officeDocument/2006/relationships/hyperlink" Target="http://www.nhfngroup.com/" TargetMode="External"/><Relationship Id="rId232" Type="http://schemas.openxmlformats.org/officeDocument/2006/relationships/image" Target="../media/image2085.png"/><Relationship Id="rId233" Type="http://schemas.openxmlformats.org/officeDocument/2006/relationships/hyperlink" Target="http://www.nhfngroup.com/" TargetMode="External"/><Relationship Id="rId234" Type="http://schemas.openxmlformats.org/officeDocument/2006/relationships/image" Target="../media/image2086.png"/><Relationship Id="rId235" Type="http://schemas.openxmlformats.org/officeDocument/2006/relationships/hyperlink" Target="http://www.nhfngroup.com/" TargetMode="External"/><Relationship Id="rId236" Type="http://schemas.openxmlformats.org/officeDocument/2006/relationships/image" Target="../media/image2087.png"/><Relationship Id="rId237" Type="http://schemas.openxmlformats.org/officeDocument/2006/relationships/hyperlink" Target="http://www.nhfngroup.com/" TargetMode="External"/><Relationship Id="rId238" Type="http://schemas.openxmlformats.org/officeDocument/2006/relationships/image" Target="../media/image2088.png"/><Relationship Id="rId239" Type="http://schemas.openxmlformats.org/officeDocument/2006/relationships/hyperlink" Target="http://www.nhfngroup.com/" TargetMode="External"/><Relationship Id="rId240" Type="http://schemas.openxmlformats.org/officeDocument/2006/relationships/image" Target="../media/image2089.png"/><Relationship Id="rId241" Type="http://schemas.openxmlformats.org/officeDocument/2006/relationships/hyperlink" Target="http://www.nhfngroup.com/" TargetMode="External"/><Relationship Id="rId242" Type="http://schemas.openxmlformats.org/officeDocument/2006/relationships/image" Target="../media/image2090.png"/><Relationship Id="rId243" Type="http://schemas.openxmlformats.org/officeDocument/2006/relationships/hyperlink" Target="http://www.nhfngroup.com/" TargetMode="External"/><Relationship Id="rId244" Type="http://schemas.openxmlformats.org/officeDocument/2006/relationships/image" Target="../media/image2091.png"/><Relationship Id="rId245" Type="http://schemas.openxmlformats.org/officeDocument/2006/relationships/hyperlink" Target="http://www.nhfngroup.com/" TargetMode="External"/><Relationship Id="rId246" Type="http://schemas.openxmlformats.org/officeDocument/2006/relationships/image" Target="../media/image2092.png"/><Relationship Id="rId247" Type="http://schemas.openxmlformats.org/officeDocument/2006/relationships/hyperlink" Target="http://www.nhfngroup.com/" TargetMode="External"/><Relationship Id="rId248" Type="http://schemas.openxmlformats.org/officeDocument/2006/relationships/image" Target="../media/image2093.png"/><Relationship Id="rId249" Type="http://schemas.openxmlformats.org/officeDocument/2006/relationships/hyperlink" Target="http://www.nhfngroup.com/" TargetMode="External"/><Relationship Id="rId250" Type="http://schemas.openxmlformats.org/officeDocument/2006/relationships/image" Target="../media/image2094.png"/><Relationship Id="rId251" Type="http://schemas.openxmlformats.org/officeDocument/2006/relationships/hyperlink" Target="http://www.nhfngroup.com/" TargetMode="External"/><Relationship Id="rId252" Type="http://schemas.openxmlformats.org/officeDocument/2006/relationships/image" Target="../media/image2095.png"/><Relationship Id="rId253" Type="http://schemas.openxmlformats.org/officeDocument/2006/relationships/hyperlink" Target="http://www.nhfngroup.com/" TargetMode="External"/><Relationship Id="rId254" Type="http://schemas.openxmlformats.org/officeDocument/2006/relationships/image" Target="../media/image2096.png"/><Relationship Id="rId255" Type="http://schemas.openxmlformats.org/officeDocument/2006/relationships/hyperlink" Target="http://www.nhfngroup.com/" TargetMode="External"/><Relationship Id="rId256" Type="http://schemas.openxmlformats.org/officeDocument/2006/relationships/image" Target="../media/image2097.png"/><Relationship Id="rId257" Type="http://schemas.openxmlformats.org/officeDocument/2006/relationships/hyperlink" Target="http://www.nhfngroup.com/" TargetMode="External"/><Relationship Id="rId258" Type="http://schemas.openxmlformats.org/officeDocument/2006/relationships/image" Target="../media/image2098.png"/><Relationship Id="rId259" Type="http://schemas.openxmlformats.org/officeDocument/2006/relationships/hyperlink" Target="http://www.nhfngroup.com/" TargetMode="External"/><Relationship Id="rId260" Type="http://schemas.openxmlformats.org/officeDocument/2006/relationships/image" Target="../media/image2099.png"/><Relationship Id="rId261" Type="http://schemas.openxmlformats.org/officeDocument/2006/relationships/hyperlink" Target="http://www.nhfngroup.com/" TargetMode="External"/><Relationship Id="rId262" Type="http://schemas.openxmlformats.org/officeDocument/2006/relationships/image" Target="../media/image2100.png"/><Relationship Id="rId263" Type="http://schemas.openxmlformats.org/officeDocument/2006/relationships/hyperlink" Target="http://www.nhfngroup.com/" TargetMode="External"/><Relationship Id="rId264" Type="http://schemas.openxmlformats.org/officeDocument/2006/relationships/image" Target="../media/image2101.png"/><Relationship Id="rId265" Type="http://schemas.openxmlformats.org/officeDocument/2006/relationships/hyperlink" Target="http://www.nhfngroup.com/" TargetMode="External"/><Relationship Id="rId266" Type="http://schemas.openxmlformats.org/officeDocument/2006/relationships/image" Target="../media/image2102.png"/><Relationship Id="rId267" Type="http://schemas.openxmlformats.org/officeDocument/2006/relationships/hyperlink" Target="http://www.nhfngroup.com/" TargetMode="External"/><Relationship Id="rId268" Type="http://schemas.openxmlformats.org/officeDocument/2006/relationships/image" Target="../media/image2103.png"/><Relationship Id="rId269" Type="http://schemas.openxmlformats.org/officeDocument/2006/relationships/hyperlink" Target="http://www.nhfngroup.com/" TargetMode="External"/><Relationship Id="rId270" Type="http://schemas.openxmlformats.org/officeDocument/2006/relationships/image" Target="../media/image2104.png"/><Relationship Id="rId271" Type="http://schemas.openxmlformats.org/officeDocument/2006/relationships/hyperlink" Target="http://www.nhfngroup.com/" TargetMode="External"/><Relationship Id="rId272" Type="http://schemas.openxmlformats.org/officeDocument/2006/relationships/image" Target="../media/image2105.png"/><Relationship Id="rId273" Type="http://schemas.openxmlformats.org/officeDocument/2006/relationships/hyperlink" Target="http://www.nhfngroup.com/" TargetMode="External"/><Relationship Id="rId274" Type="http://schemas.openxmlformats.org/officeDocument/2006/relationships/image" Target="../media/image2106.png"/><Relationship Id="rId275" Type="http://schemas.openxmlformats.org/officeDocument/2006/relationships/hyperlink" Target="http://www.nhfngroup.com/" TargetMode="External"/><Relationship Id="rId276" Type="http://schemas.openxmlformats.org/officeDocument/2006/relationships/image" Target="../media/image2107.png"/><Relationship Id="rId277" Type="http://schemas.openxmlformats.org/officeDocument/2006/relationships/hyperlink" Target="http://www.nhfngroup.com/" TargetMode="External"/><Relationship Id="rId278" Type="http://schemas.openxmlformats.org/officeDocument/2006/relationships/image" Target="../media/image2108.png"/><Relationship Id="rId279" Type="http://schemas.openxmlformats.org/officeDocument/2006/relationships/hyperlink" Target="http://www.nhfngroup.com/" TargetMode="External"/><Relationship Id="rId280" Type="http://schemas.openxmlformats.org/officeDocument/2006/relationships/image" Target="../media/image2109.png"/><Relationship Id="rId281" Type="http://schemas.openxmlformats.org/officeDocument/2006/relationships/hyperlink" Target="http://www.nhfngroup.com/" TargetMode="External"/><Relationship Id="rId282" Type="http://schemas.openxmlformats.org/officeDocument/2006/relationships/image" Target="../media/image2110.png"/><Relationship Id="rId283" Type="http://schemas.openxmlformats.org/officeDocument/2006/relationships/hyperlink" Target="http://www.nhfngroup.com/" TargetMode="External"/><Relationship Id="rId284" Type="http://schemas.openxmlformats.org/officeDocument/2006/relationships/image" Target="../media/image2111.png"/><Relationship Id="rId285" Type="http://schemas.openxmlformats.org/officeDocument/2006/relationships/hyperlink" Target="http://www.nhfngroup.com/" TargetMode="External"/><Relationship Id="rId286" Type="http://schemas.openxmlformats.org/officeDocument/2006/relationships/image" Target="../media/image2112.png"/><Relationship Id="rId287" Type="http://schemas.openxmlformats.org/officeDocument/2006/relationships/hyperlink" Target="http://www.nhfngroup.com/" TargetMode="External"/><Relationship Id="rId288" Type="http://schemas.openxmlformats.org/officeDocument/2006/relationships/image" Target="../media/image2113.png"/><Relationship Id="rId289" Type="http://schemas.openxmlformats.org/officeDocument/2006/relationships/hyperlink" Target="http://www.nhfngroup.com/" TargetMode="External"/><Relationship Id="rId290" Type="http://schemas.openxmlformats.org/officeDocument/2006/relationships/image" Target="../media/image2114.png"/><Relationship Id="rId291" Type="http://schemas.openxmlformats.org/officeDocument/2006/relationships/hyperlink" Target="http://www.nhfngroup.com/" TargetMode="External"/><Relationship Id="rId292" Type="http://schemas.openxmlformats.org/officeDocument/2006/relationships/image" Target="../media/image2115.png"/><Relationship Id="rId293" Type="http://schemas.openxmlformats.org/officeDocument/2006/relationships/hyperlink" Target="http://www.nhfngroup.com/" TargetMode="External"/><Relationship Id="rId294" Type="http://schemas.openxmlformats.org/officeDocument/2006/relationships/image" Target="../media/image2116.png"/><Relationship Id="rId295" Type="http://schemas.openxmlformats.org/officeDocument/2006/relationships/hyperlink" Target="http://www.nhfngroup.com/" TargetMode="External"/><Relationship Id="rId296" Type="http://schemas.openxmlformats.org/officeDocument/2006/relationships/image" Target="../media/image2117.png"/><Relationship Id="rId297" Type="http://schemas.openxmlformats.org/officeDocument/2006/relationships/hyperlink" Target="http://www.nhfngroup.com/" TargetMode="External"/><Relationship Id="rId298" Type="http://schemas.openxmlformats.org/officeDocument/2006/relationships/image" Target="../media/image2118.png"/><Relationship Id="rId299" Type="http://schemas.openxmlformats.org/officeDocument/2006/relationships/hyperlink" Target="http://www.nhfngroup.com/" TargetMode="External"/><Relationship Id="rId300" Type="http://schemas.openxmlformats.org/officeDocument/2006/relationships/image" Target="../media/image2119.png"/><Relationship Id="rId301" Type="http://schemas.openxmlformats.org/officeDocument/2006/relationships/hyperlink" Target="http://www.nhfngroup.com/" TargetMode="External"/><Relationship Id="rId302" Type="http://schemas.openxmlformats.org/officeDocument/2006/relationships/image" Target="../media/image2120.png"/><Relationship Id="rId303" Type="http://schemas.openxmlformats.org/officeDocument/2006/relationships/hyperlink" Target="http://www.nhfngroup.com/" TargetMode="External"/><Relationship Id="rId304" Type="http://schemas.openxmlformats.org/officeDocument/2006/relationships/image" Target="../media/image2121.png"/><Relationship Id="rId305" Type="http://schemas.openxmlformats.org/officeDocument/2006/relationships/hyperlink" Target="http://www.nhfngroup.com/" TargetMode="External"/><Relationship Id="rId306" Type="http://schemas.openxmlformats.org/officeDocument/2006/relationships/image" Target="../media/image2122.png"/><Relationship Id="rId307" Type="http://schemas.openxmlformats.org/officeDocument/2006/relationships/hyperlink" Target="http://www.nhfngroup.com/" TargetMode="External"/><Relationship Id="rId308" Type="http://schemas.openxmlformats.org/officeDocument/2006/relationships/image" Target="../media/image2123.png"/><Relationship Id="rId309" Type="http://schemas.openxmlformats.org/officeDocument/2006/relationships/hyperlink" Target="http://www.nhfngroup.com/" TargetMode="External"/><Relationship Id="rId310" Type="http://schemas.openxmlformats.org/officeDocument/2006/relationships/image" Target="../media/image2124.png"/><Relationship Id="rId311" Type="http://schemas.openxmlformats.org/officeDocument/2006/relationships/hyperlink" Target="http://www.nhfngroup.com/" TargetMode="External"/><Relationship Id="rId312" Type="http://schemas.openxmlformats.org/officeDocument/2006/relationships/image" Target="../media/image2125.png"/><Relationship Id="rId313" Type="http://schemas.openxmlformats.org/officeDocument/2006/relationships/hyperlink" Target="http://www.nhfngroup.com/" TargetMode="External"/><Relationship Id="rId314" Type="http://schemas.openxmlformats.org/officeDocument/2006/relationships/image" Target="../media/image2126.png"/><Relationship Id="rId315" Type="http://schemas.openxmlformats.org/officeDocument/2006/relationships/hyperlink" Target="http://www.nhfngroup.com/" TargetMode="External"/><Relationship Id="rId316" Type="http://schemas.openxmlformats.org/officeDocument/2006/relationships/image" Target="../media/image2127.png"/><Relationship Id="rId317" Type="http://schemas.openxmlformats.org/officeDocument/2006/relationships/hyperlink" Target="http://www.nhfngroup.com/" TargetMode="External"/><Relationship Id="rId318" Type="http://schemas.openxmlformats.org/officeDocument/2006/relationships/image" Target="../media/image2128.png"/><Relationship Id="rId319" Type="http://schemas.openxmlformats.org/officeDocument/2006/relationships/hyperlink" Target="http://www.nhfngroup.com/" TargetMode="External"/><Relationship Id="rId320" Type="http://schemas.openxmlformats.org/officeDocument/2006/relationships/image" Target="../media/image2129.png"/><Relationship Id="rId321" Type="http://schemas.openxmlformats.org/officeDocument/2006/relationships/hyperlink" Target="http://www.nhfngroup.com/" TargetMode="External"/><Relationship Id="rId322" Type="http://schemas.openxmlformats.org/officeDocument/2006/relationships/image" Target="../media/image2130.png"/><Relationship Id="rId323" Type="http://schemas.openxmlformats.org/officeDocument/2006/relationships/hyperlink" Target="http://www.nhfngroup.com/" TargetMode="External"/><Relationship Id="rId324" Type="http://schemas.openxmlformats.org/officeDocument/2006/relationships/image" Target="../media/image2131.png"/><Relationship Id="rId325" Type="http://schemas.openxmlformats.org/officeDocument/2006/relationships/hyperlink" Target="http://www.nhfngroup.com/" TargetMode="External"/><Relationship Id="rId326" Type="http://schemas.openxmlformats.org/officeDocument/2006/relationships/image" Target="../media/image2132.png"/><Relationship Id="rId327" Type="http://schemas.openxmlformats.org/officeDocument/2006/relationships/hyperlink" Target="http://www.nhfngroup.com/" TargetMode="External"/><Relationship Id="rId328" Type="http://schemas.openxmlformats.org/officeDocument/2006/relationships/image" Target="../media/image2133.png"/><Relationship Id="rId329" Type="http://schemas.openxmlformats.org/officeDocument/2006/relationships/hyperlink" Target="http://www.nhfngroup.com/" TargetMode="External"/><Relationship Id="rId330" Type="http://schemas.openxmlformats.org/officeDocument/2006/relationships/image" Target="../media/image2134.png"/><Relationship Id="rId331" Type="http://schemas.openxmlformats.org/officeDocument/2006/relationships/hyperlink" Target="http://www.nhfngroup.com/" TargetMode="External"/><Relationship Id="rId332" Type="http://schemas.openxmlformats.org/officeDocument/2006/relationships/image" Target="../media/image2135.png"/><Relationship Id="rId333" Type="http://schemas.openxmlformats.org/officeDocument/2006/relationships/hyperlink" Target="http://www.nhfngroup.com/" TargetMode="External"/><Relationship Id="rId334" Type="http://schemas.openxmlformats.org/officeDocument/2006/relationships/image" Target="../media/image2136.png"/><Relationship Id="rId335" Type="http://schemas.openxmlformats.org/officeDocument/2006/relationships/hyperlink" Target="http://www.nhfngroup.com/" TargetMode="External"/><Relationship Id="rId336" Type="http://schemas.openxmlformats.org/officeDocument/2006/relationships/image" Target="../media/image2137.png"/><Relationship Id="rId337" Type="http://schemas.openxmlformats.org/officeDocument/2006/relationships/hyperlink" Target="http://www.nhfngroup.com/" TargetMode="External"/><Relationship Id="rId338" Type="http://schemas.openxmlformats.org/officeDocument/2006/relationships/image" Target="../media/image2138.png"/><Relationship Id="rId339" Type="http://schemas.openxmlformats.org/officeDocument/2006/relationships/hyperlink" Target="http://www.nhfngroup.com/" TargetMode="External"/><Relationship Id="rId340" Type="http://schemas.openxmlformats.org/officeDocument/2006/relationships/image" Target="../media/image2139.png"/><Relationship Id="rId341" Type="http://schemas.openxmlformats.org/officeDocument/2006/relationships/hyperlink" Target="http://www.nhfngroup.com/" TargetMode="External"/><Relationship Id="rId342" Type="http://schemas.openxmlformats.org/officeDocument/2006/relationships/image" Target="../media/image2140.png"/><Relationship Id="rId343" Type="http://schemas.openxmlformats.org/officeDocument/2006/relationships/hyperlink" Target="http://www.nhfngroup.com/" TargetMode="External"/><Relationship Id="rId344" Type="http://schemas.openxmlformats.org/officeDocument/2006/relationships/image" Target="../media/image2141.png"/><Relationship Id="rId345" Type="http://schemas.openxmlformats.org/officeDocument/2006/relationships/hyperlink" Target="http://www.nhfngroup.com/" TargetMode="External"/><Relationship Id="rId346" Type="http://schemas.openxmlformats.org/officeDocument/2006/relationships/image" Target="../media/image2142.png"/><Relationship Id="rId347" Type="http://schemas.openxmlformats.org/officeDocument/2006/relationships/hyperlink" Target="http://www.nhfngroup.com/" TargetMode="External"/><Relationship Id="rId348" Type="http://schemas.openxmlformats.org/officeDocument/2006/relationships/image" Target="../media/image2143.png"/><Relationship Id="rId349" Type="http://schemas.openxmlformats.org/officeDocument/2006/relationships/hyperlink" Target="http://www.nhfngroup.com/" TargetMode="External"/><Relationship Id="rId350" Type="http://schemas.openxmlformats.org/officeDocument/2006/relationships/image" Target="../media/image2144.png"/><Relationship Id="rId351" Type="http://schemas.openxmlformats.org/officeDocument/2006/relationships/hyperlink" Target="http://www.nhfngroup.com/" TargetMode="External"/><Relationship Id="rId352" Type="http://schemas.openxmlformats.org/officeDocument/2006/relationships/image" Target="../media/image2145.png"/><Relationship Id="rId353" Type="http://schemas.openxmlformats.org/officeDocument/2006/relationships/hyperlink" Target="http://www.nhfngroup.com/" TargetMode="External"/><Relationship Id="rId354" Type="http://schemas.openxmlformats.org/officeDocument/2006/relationships/image" Target="../media/image2146.png"/><Relationship Id="rId355" Type="http://schemas.openxmlformats.org/officeDocument/2006/relationships/hyperlink" Target="http://www.nhfngroup.com/" TargetMode="External"/><Relationship Id="rId356" Type="http://schemas.openxmlformats.org/officeDocument/2006/relationships/image" Target="../media/image2147.png"/><Relationship Id="rId357" Type="http://schemas.openxmlformats.org/officeDocument/2006/relationships/hyperlink" Target="http://www.nhfngroup.com/" TargetMode="External"/><Relationship Id="rId358" Type="http://schemas.openxmlformats.org/officeDocument/2006/relationships/image" Target="../media/image2148.png"/><Relationship Id="rId359" Type="http://schemas.openxmlformats.org/officeDocument/2006/relationships/hyperlink" Target="http://www.nhfngroup.com/" TargetMode="External"/><Relationship Id="rId360" Type="http://schemas.openxmlformats.org/officeDocument/2006/relationships/image" Target="../media/image2149.png"/><Relationship Id="rId361" Type="http://schemas.openxmlformats.org/officeDocument/2006/relationships/hyperlink" Target="http://www.nhfngroup.com/" TargetMode="External"/><Relationship Id="rId362" Type="http://schemas.openxmlformats.org/officeDocument/2006/relationships/image" Target="../media/image2150.png"/><Relationship Id="rId363" Type="http://schemas.openxmlformats.org/officeDocument/2006/relationships/hyperlink" Target="http://www.nhfngroup.com/" TargetMode="External"/><Relationship Id="rId364" Type="http://schemas.openxmlformats.org/officeDocument/2006/relationships/image" Target="../media/image2151.png"/><Relationship Id="rId365" Type="http://schemas.openxmlformats.org/officeDocument/2006/relationships/hyperlink" Target="http://www.nhfngroup.com/" TargetMode="External"/><Relationship Id="rId366" Type="http://schemas.openxmlformats.org/officeDocument/2006/relationships/image" Target="../media/image2152.png"/><Relationship Id="rId367" Type="http://schemas.openxmlformats.org/officeDocument/2006/relationships/hyperlink" Target="http://www.nhfngroup.com/" TargetMode="External"/><Relationship Id="rId368" Type="http://schemas.openxmlformats.org/officeDocument/2006/relationships/image" Target="../media/image2153.png"/><Relationship Id="rId369" Type="http://schemas.openxmlformats.org/officeDocument/2006/relationships/hyperlink" Target="http://www.nhfngroup.com/" TargetMode="External"/><Relationship Id="rId370" Type="http://schemas.openxmlformats.org/officeDocument/2006/relationships/image" Target="../media/image2154.png"/><Relationship Id="rId371" Type="http://schemas.openxmlformats.org/officeDocument/2006/relationships/hyperlink" Target="http://www.nhfngroup.com/" TargetMode="External"/><Relationship Id="rId372" Type="http://schemas.openxmlformats.org/officeDocument/2006/relationships/image" Target="../media/image2155.png"/><Relationship Id="rId373" Type="http://schemas.openxmlformats.org/officeDocument/2006/relationships/hyperlink" Target="http://www.nhfngroup.com/" TargetMode="External"/><Relationship Id="rId374" Type="http://schemas.openxmlformats.org/officeDocument/2006/relationships/image" Target="../media/image2156.png"/><Relationship Id="rId375" Type="http://schemas.openxmlformats.org/officeDocument/2006/relationships/hyperlink" Target="http://www.nhfngroup.com/" TargetMode="External"/><Relationship Id="rId376" Type="http://schemas.openxmlformats.org/officeDocument/2006/relationships/image" Target="../media/image2157.png"/><Relationship Id="rId377" Type="http://schemas.openxmlformats.org/officeDocument/2006/relationships/hyperlink" Target="http://www.nhfngroup.com/" TargetMode="External"/><Relationship Id="rId378" Type="http://schemas.openxmlformats.org/officeDocument/2006/relationships/image" Target="../media/image2158.png"/><Relationship Id="rId379" Type="http://schemas.openxmlformats.org/officeDocument/2006/relationships/hyperlink" Target="http://www.nhfngroup.com/" TargetMode="External"/><Relationship Id="rId380" Type="http://schemas.openxmlformats.org/officeDocument/2006/relationships/image" Target="../media/image2159.png"/><Relationship Id="rId381" Type="http://schemas.openxmlformats.org/officeDocument/2006/relationships/hyperlink" Target="http://www.nhfngroup.com/" TargetMode="External"/><Relationship Id="rId382" Type="http://schemas.openxmlformats.org/officeDocument/2006/relationships/image" Target="../media/image2160.png"/><Relationship Id="rId383" Type="http://schemas.openxmlformats.org/officeDocument/2006/relationships/hyperlink" Target="http://www.nhfngroup.com/" TargetMode="External"/><Relationship Id="rId384" Type="http://schemas.openxmlformats.org/officeDocument/2006/relationships/image" Target="../media/image2161.png"/>
</Relationships>
</file>

<file path=xl/drawings/_rels/drawing26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162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163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164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165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166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167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168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169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170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171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172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173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2174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2175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2176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2177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2178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2179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2180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2181.png"/><Relationship Id="rId41" Type="http://schemas.openxmlformats.org/officeDocument/2006/relationships/hyperlink" Target="http://www.nhfngroup.com/" TargetMode="External"/><Relationship Id="rId42" Type="http://schemas.openxmlformats.org/officeDocument/2006/relationships/image" Target="../media/image2182.png"/><Relationship Id="rId43" Type="http://schemas.openxmlformats.org/officeDocument/2006/relationships/hyperlink" Target="http://www.nhfngroup.com/" TargetMode="External"/><Relationship Id="rId44" Type="http://schemas.openxmlformats.org/officeDocument/2006/relationships/image" Target="../media/image2183.png"/><Relationship Id="rId45" Type="http://schemas.openxmlformats.org/officeDocument/2006/relationships/hyperlink" Target="http://www.nhfngroup.com/" TargetMode="External"/><Relationship Id="rId46" Type="http://schemas.openxmlformats.org/officeDocument/2006/relationships/image" Target="../media/image2184.png"/><Relationship Id="rId47" Type="http://schemas.openxmlformats.org/officeDocument/2006/relationships/hyperlink" Target="http://www.nhfngroup.com/" TargetMode="External"/><Relationship Id="rId48" Type="http://schemas.openxmlformats.org/officeDocument/2006/relationships/image" Target="../media/image2185.png"/><Relationship Id="rId49" Type="http://schemas.openxmlformats.org/officeDocument/2006/relationships/hyperlink" Target="http://www.nhfngroup.com/" TargetMode="External"/><Relationship Id="rId50" Type="http://schemas.openxmlformats.org/officeDocument/2006/relationships/image" Target="../media/image2186.png"/><Relationship Id="rId51" Type="http://schemas.openxmlformats.org/officeDocument/2006/relationships/hyperlink" Target="http://www.nhfngroup.com/" TargetMode="External"/><Relationship Id="rId52" Type="http://schemas.openxmlformats.org/officeDocument/2006/relationships/image" Target="../media/image2187.png"/><Relationship Id="rId53" Type="http://schemas.openxmlformats.org/officeDocument/2006/relationships/hyperlink" Target="http://www.nhfngroup.com/" TargetMode="External"/><Relationship Id="rId54" Type="http://schemas.openxmlformats.org/officeDocument/2006/relationships/image" Target="../media/image2188.png"/><Relationship Id="rId55" Type="http://schemas.openxmlformats.org/officeDocument/2006/relationships/hyperlink" Target="http://www.nhfngroup.com/" TargetMode="External"/><Relationship Id="rId56" Type="http://schemas.openxmlformats.org/officeDocument/2006/relationships/image" Target="../media/image2189.png"/><Relationship Id="rId57" Type="http://schemas.openxmlformats.org/officeDocument/2006/relationships/hyperlink" Target="http://www.nhfngroup.com/" TargetMode="External"/><Relationship Id="rId58" Type="http://schemas.openxmlformats.org/officeDocument/2006/relationships/image" Target="../media/image2190.png"/><Relationship Id="rId59" Type="http://schemas.openxmlformats.org/officeDocument/2006/relationships/hyperlink" Target="http://www.nhfngroup.com/" TargetMode="External"/><Relationship Id="rId60" Type="http://schemas.openxmlformats.org/officeDocument/2006/relationships/image" Target="../media/image2191.png"/><Relationship Id="rId61" Type="http://schemas.openxmlformats.org/officeDocument/2006/relationships/hyperlink" Target="http://www.nhfngroup.com/" TargetMode="External"/><Relationship Id="rId62" Type="http://schemas.openxmlformats.org/officeDocument/2006/relationships/image" Target="../media/image2192.png"/><Relationship Id="rId63" Type="http://schemas.openxmlformats.org/officeDocument/2006/relationships/hyperlink" Target="http://www.nhfngroup.com/" TargetMode="External"/><Relationship Id="rId64" Type="http://schemas.openxmlformats.org/officeDocument/2006/relationships/image" Target="../media/image2193.png"/><Relationship Id="rId65" Type="http://schemas.openxmlformats.org/officeDocument/2006/relationships/hyperlink" Target="http://www.nhfngroup.com/" TargetMode="External"/><Relationship Id="rId66" Type="http://schemas.openxmlformats.org/officeDocument/2006/relationships/image" Target="../media/image2194.png"/><Relationship Id="rId67" Type="http://schemas.openxmlformats.org/officeDocument/2006/relationships/hyperlink" Target="http://www.nhfngroup.com/" TargetMode="External"/><Relationship Id="rId68" Type="http://schemas.openxmlformats.org/officeDocument/2006/relationships/image" Target="../media/image2195.png"/><Relationship Id="rId69" Type="http://schemas.openxmlformats.org/officeDocument/2006/relationships/hyperlink" Target="http://www.nhfngroup.com/" TargetMode="External"/><Relationship Id="rId70" Type="http://schemas.openxmlformats.org/officeDocument/2006/relationships/image" Target="../media/image2196.png"/><Relationship Id="rId71" Type="http://schemas.openxmlformats.org/officeDocument/2006/relationships/hyperlink" Target="http://www.nhfngroup.com/" TargetMode="External"/><Relationship Id="rId72" Type="http://schemas.openxmlformats.org/officeDocument/2006/relationships/image" Target="../media/image2197.png"/><Relationship Id="rId73" Type="http://schemas.openxmlformats.org/officeDocument/2006/relationships/hyperlink" Target="http://www.nhfngroup.com/" TargetMode="External"/><Relationship Id="rId74" Type="http://schemas.openxmlformats.org/officeDocument/2006/relationships/image" Target="../media/image2198.png"/><Relationship Id="rId75" Type="http://schemas.openxmlformats.org/officeDocument/2006/relationships/hyperlink" Target="http://www.nhfngroup.com/" TargetMode="External"/><Relationship Id="rId76" Type="http://schemas.openxmlformats.org/officeDocument/2006/relationships/image" Target="../media/image2199.png"/><Relationship Id="rId77" Type="http://schemas.openxmlformats.org/officeDocument/2006/relationships/hyperlink" Target="http://www.nhfngroup.com/" TargetMode="External"/><Relationship Id="rId78" Type="http://schemas.openxmlformats.org/officeDocument/2006/relationships/image" Target="../media/image2200.png"/><Relationship Id="rId79" Type="http://schemas.openxmlformats.org/officeDocument/2006/relationships/hyperlink" Target="http://www.nhfngroup.com/" TargetMode="External"/><Relationship Id="rId80" Type="http://schemas.openxmlformats.org/officeDocument/2006/relationships/image" Target="../media/image2201.png"/><Relationship Id="rId81" Type="http://schemas.openxmlformats.org/officeDocument/2006/relationships/hyperlink" Target="http://www.nhfngroup.com/" TargetMode="External"/><Relationship Id="rId82" Type="http://schemas.openxmlformats.org/officeDocument/2006/relationships/image" Target="../media/image2202.png"/><Relationship Id="rId83" Type="http://schemas.openxmlformats.org/officeDocument/2006/relationships/hyperlink" Target="http://www.nhfngroup.com/" TargetMode="External"/><Relationship Id="rId84" Type="http://schemas.openxmlformats.org/officeDocument/2006/relationships/image" Target="../media/image2203.png"/><Relationship Id="rId85" Type="http://schemas.openxmlformats.org/officeDocument/2006/relationships/hyperlink" Target="http://www.nhfngroup.com/" TargetMode="External"/><Relationship Id="rId86" Type="http://schemas.openxmlformats.org/officeDocument/2006/relationships/image" Target="../media/image2204.png"/><Relationship Id="rId87" Type="http://schemas.openxmlformats.org/officeDocument/2006/relationships/hyperlink" Target="http://www.nhfngroup.com/" TargetMode="External"/><Relationship Id="rId88" Type="http://schemas.openxmlformats.org/officeDocument/2006/relationships/image" Target="../media/image2205.png"/><Relationship Id="rId89" Type="http://schemas.openxmlformats.org/officeDocument/2006/relationships/hyperlink" Target="http://www.nhfngroup.com/" TargetMode="External"/><Relationship Id="rId90" Type="http://schemas.openxmlformats.org/officeDocument/2006/relationships/image" Target="../media/image2206.png"/><Relationship Id="rId91" Type="http://schemas.openxmlformats.org/officeDocument/2006/relationships/hyperlink" Target="http://www.nhfngroup.com/" TargetMode="External"/><Relationship Id="rId92" Type="http://schemas.openxmlformats.org/officeDocument/2006/relationships/image" Target="../media/image2207.png"/><Relationship Id="rId93" Type="http://schemas.openxmlformats.org/officeDocument/2006/relationships/hyperlink" Target="http://www.nhfngroup.com/" TargetMode="External"/><Relationship Id="rId94" Type="http://schemas.openxmlformats.org/officeDocument/2006/relationships/image" Target="../media/image2208.png"/><Relationship Id="rId95" Type="http://schemas.openxmlformats.org/officeDocument/2006/relationships/hyperlink" Target="http://www.nhfngroup.com/" TargetMode="External"/><Relationship Id="rId96" Type="http://schemas.openxmlformats.org/officeDocument/2006/relationships/image" Target="../media/image2209.png"/><Relationship Id="rId97" Type="http://schemas.openxmlformats.org/officeDocument/2006/relationships/hyperlink" Target="http://www.nhfngroup.com/" TargetMode="External"/><Relationship Id="rId98" Type="http://schemas.openxmlformats.org/officeDocument/2006/relationships/image" Target="../media/image2210.png"/><Relationship Id="rId99" Type="http://schemas.openxmlformats.org/officeDocument/2006/relationships/hyperlink" Target="http://www.nhfngroup.com/" TargetMode="External"/><Relationship Id="rId100" Type="http://schemas.openxmlformats.org/officeDocument/2006/relationships/image" Target="../media/image2211.png"/><Relationship Id="rId101" Type="http://schemas.openxmlformats.org/officeDocument/2006/relationships/hyperlink" Target="http://www.nhfngroup.com/" TargetMode="External"/><Relationship Id="rId102" Type="http://schemas.openxmlformats.org/officeDocument/2006/relationships/image" Target="../media/image2212.png"/><Relationship Id="rId103" Type="http://schemas.openxmlformats.org/officeDocument/2006/relationships/hyperlink" Target="http://www.nhfngroup.com/" TargetMode="External"/><Relationship Id="rId104" Type="http://schemas.openxmlformats.org/officeDocument/2006/relationships/image" Target="../media/image2213.png"/><Relationship Id="rId105" Type="http://schemas.openxmlformats.org/officeDocument/2006/relationships/hyperlink" Target="http://www.nhfngroup.com/" TargetMode="External"/><Relationship Id="rId106" Type="http://schemas.openxmlformats.org/officeDocument/2006/relationships/image" Target="../media/image2214.png"/><Relationship Id="rId107" Type="http://schemas.openxmlformats.org/officeDocument/2006/relationships/hyperlink" Target="http://www.nhfngroup.com/" TargetMode="External"/><Relationship Id="rId108" Type="http://schemas.openxmlformats.org/officeDocument/2006/relationships/image" Target="../media/image2215.png"/><Relationship Id="rId109" Type="http://schemas.openxmlformats.org/officeDocument/2006/relationships/hyperlink" Target="http://www.nhfngroup.com/" TargetMode="External"/><Relationship Id="rId110" Type="http://schemas.openxmlformats.org/officeDocument/2006/relationships/image" Target="../media/image2216.png"/><Relationship Id="rId111" Type="http://schemas.openxmlformats.org/officeDocument/2006/relationships/hyperlink" Target="http://www.nhfngroup.com/" TargetMode="External"/><Relationship Id="rId112" Type="http://schemas.openxmlformats.org/officeDocument/2006/relationships/image" Target="../media/image2217.png"/><Relationship Id="rId113" Type="http://schemas.openxmlformats.org/officeDocument/2006/relationships/hyperlink" Target="http://www.nhfngroup.com/" TargetMode="External"/><Relationship Id="rId114" Type="http://schemas.openxmlformats.org/officeDocument/2006/relationships/image" Target="../media/image2218.png"/><Relationship Id="rId115" Type="http://schemas.openxmlformats.org/officeDocument/2006/relationships/hyperlink" Target="http://www.nhfngroup.com/" TargetMode="External"/><Relationship Id="rId116" Type="http://schemas.openxmlformats.org/officeDocument/2006/relationships/image" Target="../media/image2219.png"/><Relationship Id="rId117" Type="http://schemas.openxmlformats.org/officeDocument/2006/relationships/hyperlink" Target="http://www.nhfngroup.com/" TargetMode="External"/><Relationship Id="rId118" Type="http://schemas.openxmlformats.org/officeDocument/2006/relationships/image" Target="../media/image2220.png"/><Relationship Id="rId119" Type="http://schemas.openxmlformats.org/officeDocument/2006/relationships/hyperlink" Target="http://www.nhfngroup.com/" TargetMode="External"/><Relationship Id="rId120" Type="http://schemas.openxmlformats.org/officeDocument/2006/relationships/image" Target="../media/image2221.png"/><Relationship Id="rId121" Type="http://schemas.openxmlformats.org/officeDocument/2006/relationships/hyperlink" Target="http://www.nhfngroup.com/" TargetMode="External"/><Relationship Id="rId122" Type="http://schemas.openxmlformats.org/officeDocument/2006/relationships/image" Target="../media/image2222.png"/><Relationship Id="rId123" Type="http://schemas.openxmlformats.org/officeDocument/2006/relationships/hyperlink" Target="http://www.nhfngroup.com/" TargetMode="External"/><Relationship Id="rId124" Type="http://schemas.openxmlformats.org/officeDocument/2006/relationships/image" Target="../media/image2223.png"/><Relationship Id="rId125" Type="http://schemas.openxmlformats.org/officeDocument/2006/relationships/hyperlink" Target="http://www.nhfngroup.com/" TargetMode="External"/><Relationship Id="rId126" Type="http://schemas.openxmlformats.org/officeDocument/2006/relationships/image" Target="../media/image2224.png"/><Relationship Id="rId127" Type="http://schemas.openxmlformats.org/officeDocument/2006/relationships/hyperlink" Target="http://www.nhfngroup.com/" TargetMode="External"/><Relationship Id="rId128" Type="http://schemas.openxmlformats.org/officeDocument/2006/relationships/image" Target="../media/image2225.png"/><Relationship Id="rId129" Type="http://schemas.openxmlformats.org/officeDocument/2006/relationships/hyperlink" Target="http://www.nhfngroup.com/" TargetMode="External"/><Relationship Id="rId130" Type="http://schemas.openxmlformats.org/officeDocument/2006/relationships/image" Target="../media/image2226.png"/><Relationship Id="rId131" Type="http://schemas.openxmlformats.org/officeDocument/2006/relationships/hyperlink" Target="http://www.nhfngroup.com/" TargetMode="External"/><Relationship Id="rId132" Type="http://schemas.openxmlformats.org/officeDocument/2006/relationships/image" Target="../media/image2227.png"/><Relationship Id="rId133" Type="http://schemas.openxmlformats.org/officeDocument/2006/relationships/hyperlink" Target="http://www.nhfngroup.com/" TargetMode="External"/><Relationship Id="rId134" Type="http://schemas.openxmlformats.org/officeDocument/2006/relationships/image" Target="../media/image2228.png"/><Relationship Id="rId135" Type="http://schemas.openxmlformats.org/officeDocument/2006/relationships/hyperlink" Target="http://www.nhfngroup.com/" TargetMode="External"/><Relationship Id="rId136" Type="http://schemas.openxmlformats.org/officeDocument/2006/relationships/image" Target="../media/image2229.png"/><Relationship Id="rId137" Type="http://schemas.openxmlformats.org/officeDocument/2006/relationships/hyperlink" Target="http://www.nhfngroup.com/" TargetMode="External"/><Relationship Id="rId138" Type="http://schemas.openxmlformats.org/officeDocument/2006/relationships/image" Target="../media/image2230.png"/><Relationship Id="rId139" Type="http://schemas.openxmlformats.org/officeDocument/2006/relationships/hyperlink" Target="http://www.nhfngroup.com/" TargetMode="External"/><Relationship Id="rId140" Type="http://schemas.openxmlformats.org/officeDocument/2006/relationships/image" Target="../media/image2231.png"/><Relationship Id="rId141" Type="http://schemas.openxmlformats.org/officeDocument/2006/relationships/hyperlink" Target="http://www.nhfngroup.com/" TargetMode="External"/><Relationship Id="rId142" Type="http://schemas.openxmlformats.org/officeDocument/2006/relationships/image" Target="../media/image2232.png"/><Relationship Id="rId143" Type="http://schemas.openxmlformats.org/officeDocument/2006/relationships/hyperlink" Target="http://www.nhfngroup.com/" TargetMode="External"/><Relationship Id="rId144" Type="http://schemas.openxmlformats.org/officeDocument/2006/relationships/image" Target="../media/image2233.png"/><Relationship Id="rId145" Type="http://schemas.openxmlformats.org/officeDocument/2006/relationships/hyperlink" Target="http://www.nhfngroup.com/" TargetMode="External"/><Relationship Id="rId146" Type="http://schemas.openxmlformats.org/officeDocument/2006/relationships/image" Target="../media/image2234.png"/><Relationship Id="rId147" Type="http://schemas.openxmlformats.org/officeDocument/2006/relationships/hyperlink" Target="http://www.nhfngroup.com/" TargetMode="External"/><Relationship Id="rId148" Type="http://schemas.openxmlformats.org/officeDocument/2006/relationships/image" Target="../media/image2235.png"/><Relationship Id="rId149" Type="http://schemas.openxmlformats.org/officeDocument/2006/relationships/hyperlink" Target="http://www.nhfngroup.com/" TargetMode="External"/><Relationship Id="rId150" Type="http://schemas.openxmlformats.org/officeDocument/2006/relationships/image" Target="../media/image2236.png"/><Relationship Id="rId151" Type="http://schemas.openxmlformats.org/officeDocument/2006/relationships/hyperlink" Target="http://www.nhfngroup.com/" TargetMode="External"/><Relationship Id="rId152" Type="http://schemas.openxmlformats.org/officeDocument/2006/relationships/image" Target="../media/image2237.png"/><Relationship Id="rId153" Type="http://schemas.openxmlformats.org/officeDocument/2006/relationships/hyperlink" Target="http://www.nhfngroup.com/" TargetMode="External"/><Relationship Id="rId154" Type="http://schemas.openxmlformats.org/officeDocument/2006/relationships/image" Target="../media/image2238.png"/><Relationship Id="rId155" Type="http://schemas.openxmlformats.org/officeDocument/2006/relationships/hyperlink" Target="http://www.nhfngroup.com/" TargetMode="External"/><Relationship Id="rId156" Type="http://schemas.openxmlformats.org/officeDocument/2006/relationships/image" Target="../media/image2239.png"/><Relationship Id="rId157" Type="http://schemas.openxmlformats.org/officeDocument/2006/relationships/hyperlink" Target="http://www.nhfngroup.com/" TargetMode="External"/><Relationship Id="rId158" Type="http://schemas.openxmlformats.org/officeDocument/2006/relationships/image" Target="../media/image2240.png"/><Relationship Id="rId159" Type="http://schemas.openxmlformats.org/officeDocument/2006/relationships/hyperlink" Target="http://www.nhfngroup.com/" TargetMode="External"/><Relationship Id="rId160" Type="http://schemas.openxmlformats.org/officeDocument/2006/relationships/image" Target="../media/image2241.png"/><Relationship Id="rId161" Type="http://schemas.openxmlformats.org/officeDocument/2006/relationships/hyperlink" Target="http://www.nhfngroup.com/" TargetMode="External"/><Relationship Id="rId162" Type="http://schemas.openxmlformats.org/officeDocument/2006/relationships/image" Target="../media/image2242.png"/><Relationship Id="rId163" Type="http://schemas.openxmlformats.org/officeDocument/2006/relationships/hyperlink" Target="http://www.nhfngroup.com/" TargetMode="External"/><Relationship Id="rId164" Type="http://schemas.openxmlformats.org/officeDocument/2006/relationships/image" Target="../media/image2243.png"/><Relationship Id="rId165" Type="http://schemas.openxmlformats.org/officeDocument/2006/relationships/hyperlink" Target="http://www.nhfngroup.com/" TargetMode="External"/><Relationship Id="rId166" Type="http://schemas.openxmlformats.org/officeDocument/2006/relationships/image" Target="../media/image2244.png"/><Relationship Id="rId167" Type="http://schemas.openxmlformats.org/officeDocument/2006/relationships/hyperlink" Target="http://www.nhfngroup.com/" TargetMode="External"/><Relationship Id="rId168" Type="http://schemas.openxmlformats.org/officeDocument/2006/relationships/image" Target="../media/image2245.png"/><Relationship Id="rId169" Type="http://schemas.openxmlformats.org/officeDocument/2006/relationships/hyperlink" Target="http://www.nhfngroup.com/" TargetMode="External"/><Relationship Id="rId170" Type="http://schemas.openxmlformats.org/officeDocument/2006/relationships/image" Target="../media/image2246.png"/><Relationship Id="rId171" Type="http://schemas.openxmlformats.org/officeDocument/2006/relationships/hyperlink" Target="http://www.nhfngroup.com/" TargetMode="External"/><Relationship Id="rId172" Type="http://schemas.openxmlformats.org/officeDocument/2006/relationships/image" Target="../media/image2247.png"/><Relationship Id="rId173" Type="http://schemas.openxmlformats.org/officeDocument/2006/relationships/hyperlink" Target="http://www.nhfngroup.com/" TargetMode="External"/><Relationship Id="rId174" Type="http://schemas.openxmlformats.org/officeDocument/2006/relationships/image" Target="../media/image2248.png"/><Relationship Id="rId175" Type="http://schemas.openxmlformats.org/officeDocument/2006/relationships/hyperlink" Target="http://www.nhfngroup.com/" TargetMode="External"/><Relationship Id="rId176" Type="http://schemas.openxmlformats.org/officeDocument/2006/relationships/image" Target="../media/image2249.png"/><Relationship Id="rId177" Type="http://schemas.openxmlformats.org/officeDocument/2006/relationships/hyperlink" Target="http://www.nhfngroup.com/" TargetMode="External"/><Relationship Id="rId178" Type="http://schemas.openxmlformats.org/officeDocument/2006/relationships/image" Target="../media/image2250.png"/><Relationship Id="rId179" Type="http://schemas.openxmlformats.org/officeDocument/2006/relationships/hyperlink" Target="http://www.nhfngroup.com/" TargetMode="External"/><Relationship Id="rId180" Type="http://schemas.openxmlformats.org/officeDocument/2006/relationships/image" Target="../media/image2251.png"/><Relationship Id="rId181" Type="http://schemas.openxmlformats.org/officeDocument/2006/relationships/hyperlink" Target="http://www.nhfngroup.com/" TargetMode="External"/><Relationship Id="rId182" Type="http://schemas.openxmlformats.org/officeDocument/2006/relationships/image" Target="../media/image2252.png"/><Relationship Id="rId183" Type="http://schemas.openxmlformats.org/officeDocument/2006/relationships/hyperlink" Target="http://www.nhfngroup.com/" TargetMode="External"/><Relationship Id="rId184" Type="http://schemas.openxmlformats.org/officeDocument/2006/relationships/image" Target="../media/image2253.png"/><Relationship Id="rId185" Type="http://schemas.openxmlformats.org/officeDocument/2006/relationships/hyperlink" Target="http://www.nhfngroup.com/" TargetMode="External"/><Relationship Id="rId186" Type="http://schemas.openxmlformats.org/officeDocument/2006/relationships/image" Target="../media/image2254.png"/><Relationship Id="rId187" Type="http://schemas.openxmlformats.org/officeDocument/2006/relationships/hyperlink" Target="http://www.nhfngroup.com/" TargetMode="External"/><Relationship Id="rId188" Type="http://schemas.openxmlformats.org/officeDocument/2006/relationships/image" Target="../media/image2255.png"/>
</Relationships>
</file>

<file path=xl/drawings/_rels/drawing27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256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257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258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259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260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261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262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263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264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265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266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267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2268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2269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2270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2271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2272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2273.png"/><Relationship Id="rId37" Type="http://schemas.openxmlformats.org/officeDocument/2006/relationships/hyperlink" Target="http://www.nhfngroup.com/" TargetMode="External"/><Relationship Id="rId38" Type="http://schemas.openxmlformats.org/officeDocument/2006/relationships/image" Target="../media/image2274.png"/><Relationship Id="rId39" Type="http://schemas.openxmlformats.org/officeDocument/2006/relationships/hyperlink" Target="http://www.nhfngroup.com/" TargetMode="External"/><Relationship Id="rId40" Type="http://schemas.openxmlformats.org/officeDocument/2006/relationships/image" Target="../media/image2275.png"/>
</Relationships>
</file>

<file path=xl/drawings/_rels/drawing28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276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277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278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279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280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281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282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283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284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285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286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287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2288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2289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2290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2291.png"/><Relationship Id="rId33" Type="http://schemas.openxmlformats.org/officeDocument/2006/relationships/hyperlink" Target="http://www.nhfngroup.com/" TargetMode="External"/><Relationship Id="rId34" Type="http://schemas.openxmlformats.org/officeDocument/2006/relationships/image" Target="../media/image2292.png"/><Relationship Id="rId35" Type="http://schemas.openxmlformats.org/officeDocument/2006/relationships/hyperlink" Target="http://www.nhfngroup.com/" TargetMode="External"/><Relationship Id="rId36" Type="http://schemas.openxmlformats.org/officeDocument/2006/relationships/image" Target="../media/image2293.png"/>
</Relationships>
</file>

<file path=xl/drawings/_rels/drawing29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29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29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29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297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298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299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300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301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302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303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304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305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2306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2307.png"/><Relationship Id="rId29" Type="http://schemas.openxmlformats.org/officeDocument/2006/relationships/hyperlink" Target="http://www.nhfngroup.com/" TargetMode="External"/><Relationship Id="rId30" Type="http://schemas.openxmlformats.org/officeDocument/2006/relationships/image" Target="../media/image2308.png"/><Relationship Id="rId31" Type="http://schemas.openxmlformats.org/officeDocument/2006/relationships/hyperlink" Target="http://www.nhfngroup.com/" TargetMode="External"/><Relationship Id="rId32" Type="http://schemas.openxmlformats.org/officeDocument/2006/relationships/image" Target="../media/image2309.png"/>
</Relationships>
</file>

<file path=xl/drawings/_rels/drawing30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310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311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312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313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314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315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316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317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318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319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320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321.png"/><Relationship Id="rId25" Type="http://schemas.openxmlformats.org/officeDocument/2006/relationships/hyperlink" Target="http://www.nhfngroup.com/" TargetMode="External"/><Relationship Id="rId26" Type="http://schemas.openxmlformats.org/officeDocument/2006/relationships/image" Target="../media/image2322.png"/><Relationship Id="rId27" Type="http://schemas.openxmlformats.org/officeDocument/2006/relationships/hyperlink" Target="http://www.nhfngroup.com/" TargetMode="External"/><Relationship Id="rId28" Type="http://schemas.openxmlformats.org/officeDocument/2006/relationships/image" Target="../media/image2323.png"/>
</Relationships>
</file>

<file path=xl/drawings/_rels/drawing31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32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32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32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327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328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329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330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331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332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333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334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335.png"/>
</Relationships>
</file>

<file path=xl/drawings/_rels/drawing32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336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337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338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339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340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341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342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343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344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345.png"/>
</Relationships>
</file>

<file path=xl/drawings/_rels/drawing33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346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347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348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349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350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351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352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353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354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355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356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357.png"/>
</Relationships>
</file>

<file path=xl/drawings/_rels/drawing34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358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359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360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361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362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363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364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365.png"/><Relationship Id="rId17" Type="http://schemas.openxmlformats.org/officeDocument/2006/relationships/hyperlink" Target="http://www.nhfngroup.com/" TargetMode="External"/><Relationship Id="rId18" Type="http://schemas.openxmlformats.org/officeDocument/2006/relationships/image" Target="../media/image2366.png"/><Relationship Id="rId19" Type="http://schemas.openxmlformats.org/officeDocument/2006/relationships/hyperlink" Target="http://www.nhfngroup.com/" TargetMode="External"/><Relationship Id="rId20" Type="http://schemas.openxmlformats.org/officeDocument/2006/relationships/image" Target="../media/image2367.png"/><Relationship Id="rId21" Type="http://schemas.openxmlformats.org/officeDocument/2006/relationships/hyperlink" Target="http://www.nhfngroup.com/" TargetMode="External"/><Relationship Id="rId22" Type="http://schemas.openxmlformats.org/officeDocument/2006/relationships/image" Target="../media/image2368.png"/><Relationship Id="rId23" Type="http://schemas.openxmlformats.org/officeDocument/2006/relationships/hyperlink" Target="http://www.nhfngroup.com/" TargetMode="External"/><Relationship Id="rId24" Type="http://schemas.openxmlformats.org/officeDocument/2006/relationships/image" Target="../media/image2369.png"/>
</Relationships>
</file>

<file path=xl/drawings/_rels/drawing35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370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371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372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373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374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375.png"/><Relationship Id="rId13" Type="http://schemas.openxmlformats.org/officeDocument/2006/relationships/hyperlink" Target="http://www.nhfngroup.com/" TargetMode="External"/><Relationship Id="rId14" Type="http://schemas.openxmlformats.org/officeDocument/2006/relationships/image" Target="../media/image2376.png"/><Relationship Id="rId15" Type="http://schemas.openxmlformats.org/officeDocument/2006/relationships/hyperlink" Target="http://www.nhfngroup.com/" TargetMode="External"/><Relationship Id="rId16" Type="http://schemas.openxmlformats.org/officeDocument/2006/relationships/image" Target="../media/image2377.png"/>
</Relationships>
</file>

<file path=xl/drawings/_rels/drawing36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378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379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380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381.png"/><Relationship Id="rId9" Type="http://schemas.openxmlformats.org/officeDocument/2006/relationships/hyperlink" Target="http://www.nhfngroup.com/" TargetMode="External"/><Relationship Id="rId10" Type="http://schemas.openxmlformats.org/officeDocument/2006/relationships/image" Target="../media/image2382.png"/><Relationship Id="rId11" Type="http://schemas.openxmlformats.org/officeDocument/2006/relationships/hyperlink" Target="http://www.nhfngroup.com/" TargetMode="External"/><Relationship Id="rId12" Type="http://schemas.openxmlformats.org/officeDocument/2006/relationships/image" Target="../media/image2383.png"/>
</Relationships>
</file>

<file path=xl/drawings/_rels/drawing37.xml.rels><?xml version="1.0" encoding="UTF-8"?>
<Relationships xmlns="http://schemas.openxmlformats.org/package/2006/relationships"><Relationship Id="rId1" Type="http://schemas.openxmlformats.org/officeDocument/2006/relationships/hyperlink" Target="http://www.nhfngroup.com/" TargetMode="External"/><Relationship Id="rId2" Type="http://schemas.openxmlformats.org/officeDocument/2006/relationships/image" Target="../media/image2384.png"/><Relationship Id="rId3" Type="http://schemas.openxmlformats.org/officeDocument/2006/relationships/hyperlink" Target="http://www.nhfngroup.com/" TargetMode="External"/><Relationship Id="rId4" Type="http://schemas.openxmlformats.org/officeDocument/2006/relationships/image" Target="../media/image2385.png"/><Relationship Id="rId5" Type="http://schemas.openxmlformats.org/officeDocument/2006/relationships/hyperlink" Target="http://www.nhfngroup.com/" TargetMode="External"/><Relationship Id="rId6" Type="http://schemas.openxmlformats.org/officeDocument/2006/relationships/image" Target="../media/image2386.png"/><Relationship Id="rId7" Type="http://schemas.openxmlformats.org/officeDocument/2006/relationships/hyperlink" Target="http://www.nhfngroup.com/" TargetMode="External"/><Relationship Id="rId8" Type="http://schemas.openxmlformats.org/officeDocument/2006/relationships/image" Target="../media/image2387.png"/><Relationship Id="rId9" Type="http://schemas.openxmlformats.org/officeDocument/2006/relationships/image" Target="../media/image238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20160</xdr:colOff>
      <xdr:row>0</xdr:row>
      <xdr:rowOff>0</xdr:rowOff>
    </xdr:from>
    <xdr:to>
      <xdr:col>7</xdr:col>
      <xdr:colOff>311400</xdr:colOff>
      <xdr:row>48</xdr:row>
      <xdr:rowOff>196200</xdr:rowOff>
    </xdr:to>
    <xdr:pic>
      <xdr:nvPicPr>
        <xdr:cNvPr id="0" name="그림 112" descr="databook.jpg">
          <a:hlinkClick r:id="rId1"/>
        </xdr:cNvPr>
        <xdr:cNvPicPr/>
      </xdr:nvPicPr>
      <xdr:blipFill>
        <a:blip r:embed="rId2"/>
        <a:srcRect l="0" t="0" r="75911" b="0"/>
        <a:stretch/>
      </xdr:blipFill>
      <xdr:spPr>
        <a:xfrm>
          <a:off x="20160" y="0"/>
          <a:ext cx="3091320" cy="1122984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8</xdr:col>
      <xdr:colOff>280080</xdr:colOff>
      <xdr:row>5</xdr:row>
      <xdr:rowOff>98280</xdr:rowOff>
    </xdr:from>
    <xdr:to>
      <xdr:col>16</xdr:col>
      <xdr:colOff>61200</xdr:colOff>
      <xdr:row>6</xdr:row>
      <xdr:rowOff>208800</xdr:rowOff>
    </xdr:to>
    <xdr:sp>
      <xdr:nvSpPr>
        <xdr:cNvPr id="1" name="직사각형 154"/>
        <xdr:cNvSpPr/>
      </xdr:nvSpPr>
      <xdr:spPr>
        <a:xfrm>
          <a:off x="3480480" y="1513440"/>
          <a:ext cx="2981520" cy="3657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>
          <a:noAutofit/>
        </a:bodyPr>
        <a:p>
          <a:pPr rtl="1">
            <a:lnSpc>
              <a:spcPct val="100000"/>
            </a:lnSpc>
          </a:pPr>
          <a:r>
            <a:rPr b="1" lang="en-US" sz="1800" spc="-1" strike="noStrike">
              <a:solidFill>
                <a:srgbClr val="808080"/>
              </a:solidFill>
              <a:latin typeface="Arial"/>
              <a:ea typeface="하나 M"/>
            </a:rPr>
            <a:t>As of Dec.31 2020</a:t>
          </a:r>
          <a:endParaRPr b="0" lang="nl-NL" sz="1800" spc="-1" strike="noStrike">
            <a:latin typeface="Times New Roman"/>
          </a:endParaRPr>
        </a:p>
        <a:p>
          <a:pPr rtl="1">
            <a:lnSpc>
              <a:spcPct val="100000"/>
            </a:lnSpc>
          </a:pPr>
          <a:endParaRPr b="0" lang="nl-NL" sz="18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235440</xdr:colOff>
      <xdr:row>1</xdr:row>
      <xdr:rowOff>289800</xdr:rowOff>
    </xdr:from>
    <xdr:to>
      <xdr:col>21</xdr:col>
      <xdr:colOff>88560</xdr:colOff>
      <xdr:row>4</xdr:row>
      <xdr:rowOff>255960</xdr:rowOff>
    </xdr:to>
    <xdr:sp>
      <xdr:nvSpPr>
        <xdr:cNvPr id="2" name="TextBox 130"/>
        <xdr:cNvSpPr/>
      </xdr:nvSpPr>
      <xdr:spPr>
        <a:xfrm>
          <a:off x="3435840" y="585000"/>
          <a:ext cx="5053680" cy="8308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vertOverflow="clip" upright="1">
          <a:noAutofit/>
        </a:bodyPr>
        <a:p>
          <a:pPr rtl="1">
            <a:lnSpc>
              <a:spcPct val="100000"/>
            </a:lnSpc>
          </a:pPr>
          <a:r>
            <a:rPr b="1" lang="en-US" sz="4000" spc="-1" strike="noStrike">
              <a:solidFill>
                <a:srgbClr val="0070c0"/>
              </a:solidFill>
              <a:latin typeface="Arial"/>
              <a:ea typeface="하나 B"/>
            </a:rPr>
            <a:t>2020</a:t>
          </a:r>
          <a:r>
            <a:rPr b="1" lang="en-US" sz="4000" spc="-1" strike="noStrike">
              <a:solidFill>
                <a:srgbClr val="0070c0"/>
              </a:solidFill>
              <a:latin typeface="Arial"/>
              <a:ea typeface="하나 B"/>
            </a:rPr>
            <a:t> </a:t>
          </a:r>
          <a:r>
            <a:rPr b="1" lang="en-US" sz="4000" spc="-1" strike="noStrike">
              <a:solidFill>
                <a:srgbClr val="0070c0"/>
              </a:solidFill>
              <a:latin typeface="Arial"/>
              <a:ea typeface="하나 B"/>
            </a:rPr>
            <a:t>Fact Book</a:t>
          </a:r>
          <a:endParaRPr b="0" lang="nl-NL" sz="40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254520</xdr:colOff>
      <xdr:row>1</xdr:row>
      <xdr:rowOff>1080</xdr:rowOff>
    </xdr:from>
    <xdr:to>
      <xdr:col>21</xdr:col>
      <xdr:colOff>167040</xdr:colOff>
      <xdr:row>2</xdr:row>
      <xdr:rowOff>174960</xdr:rowOff>
    </xdr:to>
    <xdr:sp>
      <xdr:nvSpPr>
        <xdr:cNvPr id="3" name="TextBox 130"/>
        <xdr:cNvSpPr/>
      </xdr:nvSpPr>
      <xdr:spPr>
        <a:xfrm>
          <a:off x="3454920" y="296280"/>
          <a:ext cx="5113080" cy="4690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vertOverflow="clip" upright="1">
          <a:noAutofit/>
        </a:bodyPr>
        <a:p>
          <a:pPr rtl="1">
            <a:lnSpc>
              <a:spcPct val="100000"/>
            </a:lnSpc>
          </a:pPr>
          <a:r>
            <a:rPr b="1" lang="en-US" sz="2000" spc="-1" strike="noStrike">
              <a:solidFill>
                <a:srgbClr val="595959"/>
              </a:solidFill>
              <a:latin typeface="Arial"/>
              <a:ea typeface="하나 B"/>
            </a:rPr>
            <a:t>NONGHYUP FINANCIAL GROUP</a:t>
          </a:r>
          <a:endParaRPr b="0" lang="nl-NL" sz="20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353520</xdr:colOff>
      <xdr:row>4</xdr:row>
      <xdr:rowOff>149400</xdr:rowOff>
    </xdr:from>
    <xdr:to>
      <xdr:col>33</xdr:col>
      <xdr:colOff>67680</xdr:colOff>
      <xdr:row>4</xdr:row>
      <xdr:rowOff>149400</xdr:rowOff>
    </xdr:to>
    <xdr:sp>
      <xdr:nvSpPr>
        <xdr:cNvPr id="4" name="직선 연결선 157"/>
        <xdr:cNvSpPr/>
      </xdr:nvSpPr>
      <xdr:spPr>
        <a:xfrm>
          <a:off x="3553920" y="1309320"/>
          <a:ext cx="11037960" cy="0"/>
        </a:xfrm>
        <a:prstGeom prst="line">
          <a:avLst/>
        </a:prstGeom>
        <a:ln w="12700">
          <a:solidFill>
            <a:srgbClr val="0070c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8</xdr:col>
      <xdr:colOff>272160</xdr:colOff>
      <xdr:row>13</xdr:row>
      <xdr:rowOff>96120</xdr:rowOff>
    </xdr:from>
    <xdr:to>
      <xdr:col>21</xdr:col>
      <xdr:colOff>284400</xdr:colOff>
      <xdr:row>15</xdr:row>
      <xdr:rowOff>40320</xdr:rowOff>
    </xdr:to>
    <xdr:sp>
      <xdr:nvSpPr>
        <xdr:cNvPr id="5" name="TextBox 114">
          <a:hlinkClick r:id="rId3"/>
        </xdr:cNvPr>
        <xdr:cNvSpPr/>
      </xdr:nvSpPr>
      <xdr:spPr>
        <a:xfrm>
          <a:off x="3472560" y="3447000"/>
          <a:ext cx="5212800" cy="44712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농협금융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272160</xdr:colOff>
      <xdr:row>10</xdr:row>
      <xdr:rowOff>0</xdr:rowOff>
    </xdr:from>
    <xdr:to>
      <xdr:col>21</xdr:col>
      <xdr:colOff>284400</xdr:colOff>
      <xdr:row>12</xdr:row>
      <xdr:rowOff>8280</xdr:rowOff>
    </xdr:to>
    <xdr:sp>
      <xdr:nvSpPr>
        <xdr:cNvPr id="6" name="TextBox 115">
          <a:hlinkClick r:id="rId4"/>
        </xdr:cNvPr>
        <xdr:cNvSpPr/>
      </xdr:nvSpPr>
      <xdr:spPr>
        <a:xfrm>
          <a:off x="3472560" y="2683800"/>
          <a:ext cx="5212800" cy="42768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공지사항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44</xdr:row>
      <xdr:rowOff>192960</xdr:rowOff>
    </xdr:from>
    <xdr:to>
      <xdr:col>21</xdr:col>
      <xdr:colOff>319320</xdr:colOff>
      <xdr:row>46</xdr:row>
      <xdr:rowOff>99000</xdr:rowOff>
    </xdr:to>
    <xdr:sp>
      <xdr:nvSpPr>
        <xdr:cNvPr id="7" name="TextBox 159">
          <a:hlinkClick r:id="rId5"/>
        </xdr:cNvPr>
        <xdr:cNvSpPr/>
      </xdr:nvSpPr>
      <xdr:spPr>
        <a:xfrm>
          <a:off x="3507480" y="10350360"/>
          <a:ext cx="5212800" cy="344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자산건전성 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II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10</xdr:row>
      <xdr:rowOff>0</xdr:rowOff>
    </xdr:from>
    <xdr:to>
      <xdr:col>32</xdr:col>
      <xdr:colOff>660600</xdr:colOff>
      <xdr:row>12</xdr:row>
      <xdr:rowOff>8280</xdr:rowOff>
    </xdr:to>
    <xdr:sp>
      <xdr:nvSpPr>
        <xdr:cNvPr id="8" name="TextBox 166">
          <a:hlinkClick r:id="rId6"/>
        </xdr:cNvPr>
        <xdr:cNvSpPr/>
      </xdr:nvSpPr>
      <xdr:spPr>
        <a:xfrm>
          <a:off x="9200880" y="2683800"/>
          <a:ext cx="5302440" cy="42768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농협은행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19</xdr:row>
      <xdr:rowOff>180720</xdr:rowOff>
    </xdr:from>
    <xdr:to>
      <xdr:col>32</xdr:col>
      <xdr:colOff>660600</xdr:colOff>
      <xdr:row>21</xdr:row>
      <xdr:rowOff>154440</xdr:rowOff>
    </xdr:to>
    <xdr:sp>
      <xdr:nvSpPr>
        <xdr:cNvPr id="9" name="TextBox 183">
          <a:hlinkClick r:id="rId7"/>
        </xdr:cNvPr>
        <xdr:cNvSpPr/>
      </xdr:nvSpPr>
      <xdr:spPr>
        <a:xfrm>
          <a:off x="9200880" y="5055480"/>
          <a:ext cx="5302440" cy="43848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농협생명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26</xdr:row>
      <xdr:rowOff>27720</xdr:rowOff>
    </xdr:from>
    <xdr:to>
      <xdr:col>32</xdr:col>
      <xdr:colOff>660600</xdr:colOff>
      <xdr:row>28</xdr:row>
      <xdr:rowOff>24840</xdr:rowOff>
    </xdr:to>
    <xdr:sp>
      <xdr:nvSpPr>
        <xdr:cNvPr id="10" name="TextBox 184">
          <a:hlinkClick r:id="rId8"/>
        </xdr:cNvPr>
        <xdr:cNvSpPr/>
      </xdr:nvSpPr>
      <xdr:spPr>
        <a:xfrm>
          <a:off x="9200880" y="6422760"/>
          <a:ext cx="5302440" cy="42552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NH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투자증권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39</xdr:row>
      <xdr:rowOff>190440</xdr:rowOff>
    </xdr:from>
    <xdr:to>
      <xdr:col>32</xdr:col>
      <xdr:colOff>660600</xdr:colOff>
      <xdr:row>42</xdr:row>
      <xdr:rowOff>10440</xdr:rowOff>
    </xdr:to>
    <xdr:sp>
      <xdr:nvSpPr>
        <xdr:cNvPr id="11" name="TextBox 190">
          <a:hlinkClick r:id="rId9"/>
        </xdr:cNvPr>
        <xdr:cNvSpPr/>
      </xdr:nvSpPr>
      <xdr:spPr>
        <a:xfrm>
          <a:off x="9200880" y="9185760"/>
          <a:ext cx="5302440" cy="4770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기타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12</xdr:row>
      <xdr:rowOff>59040</xdr:rowOff>
    </xdr:from>
    <xdr:to>
      <xdr:col>30</xdr:col>
      <xdr:colOff>16920</xdr:colOff>
      <xdr:row>13</xdr:row>
      <xdr:rowOff>232200</xdr:rowOff>
    </xdr:to>
    <xdr:sp>
      <xdr:nvSpPr>
        <xdr:cNvPr id="12" name="TextBox 132">
          <a:hlinkClick r:id="rId10"/>
        </xdr:cNvPr>
        <xdr:cNvSpPr/>
      </xdr:nvSpPr>
      <xdr:spPr>
        <a:xfrm>
          <a:off x="9200880" y="3162240"/>
          <a:ext cx="3296160" cy="4208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연결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BS 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14</xdr:row>
      <xdr:rowOff>19800</xdr:rowOff>
    </xdr:from>
    <xdr:to>
      <xdr:col>30</xdr:col>
      <xdr:colOff>16920</xdr:colOff>
      <xdr:row>15</xdr:row>
      <xdr:rowOff>195120</xdr:rowOff>
    </xdr:to>
    <xdr:sp>
      <xdr:nvSpPr>
        <xdr:cNvPr id="13" name="TextBox 133">
          <a:hlinkClick r:id="rId11"/>
        </xdr:cNvPr>
        <xdr:cNvSpPr/>
      </xdr:nvSpPr>
      <xdr:spPr>
        <a:xfrm>
          <a:off x="9200880" y="3625920"/>
          <a:ext cx="3296160" cy="4230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연결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IS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17</xdr:row>
      <xdr:rowOff>194760</xdr:rowOff>
    </xdr:from>
    <xdr:to>
      <xdr:col>30</xdr:col>
      <xdr:colOff>16920</xdr:colOff>
      <xdr:row>19</xdr:row>
      <xdr:rowOff>119520</xdr:rowOff>
    </xdr:to>
    <xdr:sp>
      <xdr:nvSpPr>
        <xdr:cNvPr id="14" name="TextBox 134">
          <a:hlinkClick r:id="rId12"/>
        </xdr:cNvPr>
        <xdr:cNvSpPr/>
      </xdr:nvSpPr>
      <xdr:spPr>
        <a:xfrm>
          <a:off x="9200880" y="4559040"/>
          <a:ext cx="3296160" cy="4352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주요계수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15</xdr:row>
      <xdr:rowOff>231120</xdr:rowOff>
    </xdr:from>
    <xdr:to>
      <xdr:col>30</xdr:col>
      <xdr:colOff>16920</xdr:colOff>
      <xdr:row>17</xdr:row>
      <xdr:rowOff>155880</xdr:rowOff>
    </xdr:to>
    <xdr:sp>
      <xdr:nvSpPr>
        <xdr:cNvPr id="15" name="TextBox 153">
          <a:hlinkClick r:id="rId13"/>
        </xdr:cNvPr>
        <xdr:cNvSpPr/>
      </xdr:nvSpPr>
      <xdr:spPr>
        <a:xfrm>
          <a:off x="9200880" y="4084920"/>
          <a:ext cx="3296160" cy="4352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이자이익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/NIM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46080</xdr:colOff>
      <xdr:row>42</xdr:row>
      <xdr:rowOff>78480</xdr:rowOff>
    </xdr:from>
    <xdr:to>
      <xdr:col>31</xdr:col>
      <xdr:colOff>105120</xdr:colOff>
      <xdr:row>43</xdr:row>
      <xdr:rowOff>59400</xdr:rowOff>
    </xdr:to>
    <xdr:sp>
      <xdr:nvSpPr>
        <xdr:cNvPr id="16" name="TextBox 145">
          <a:hlinkClick r:id="rId14"/>
        </xdr:cNvPr>
        <xdr:cNvSpPr/>
      </xdr:nvSpPr>
      <xdr:spPr>
        <a:xfrm>
          <a:off x="9246960" y="9730800"/>
          <a:ext cx="4019760" cy="2667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현황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46080</xdr:colOff>
      <xdr:row>43</xdr:row>
      <xdr:rowOff>129240</xdr:rowOff>
    </xdr:from>
    <xdr:to>
      <xdr:col>31</xdr:col>
      <xdr:colOff>105120</xdr:colOff>
      <xdr:row>44</xdr:row>
      <xdr:rowOff>190440</xdr:rowOff>
    </xdr:to>
    <xdr:sp>
      <xdr:nvSpPr>
        <xdr:cNvPr id="17" name="TextBox 146">
          <a:hlinkClick r:id="rId15"/>
        </xdr:cNvPr>
        <xdr:cNvSpPr/>
      </xdr:nvSpPr>
      <xdr:spPr>
        <a:xfrm>
          <a:off x="9246960" y="10067400"/>
          <a:ext cx="4019760" cy="2804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주식수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46080</xdr:colOff>
      <xdr:row>45</xdr:row>
      <xdr:rowOff>36360</xdr:rowOff>
    </xdr:from>
    <xdr:to>
      <xdr:col>31</xdr:col>
      <xdr:colOff>105120</xdr:colOff>
      <xdr:row>46</xdr:row>
      <xdr:rowOff>74520</xdr:rowOff>
    </xdr:to>
    <xdr:sp>
      <xdr:nvSpPr>
        <xdr:cNvPr id="18" name="TextBox 161">
          <a:hlinkClick r:id="rId16"/>
        </xdr:cNvPr>
        <xdr:cNvSpPr/>
      </xdr:nvSpPr>
      <xdr:spPr>
        <a:xfrm>
          <a:off x="9246960" y="10412640"/>
          <a:ext cx="4019760" cy="257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지분도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15</xdr:row>
      <xdr:rowOff>149760</xdr:rowOff>
    </xdr:from>
    <xdr:to>
      <xdr:col>21</xdr:col>
      <xdr:colOff>319320</xdr:colOff>
      <xdr:row>16</xdr:row>
      <xdr:rowOff>221040</xdr:rowOff>
    </xdr:to>
    <xdr:sp>
      <xdr:nvSpPr>
        <xdr:cNvPr id="19" name="TextBox 119">
          <a:hlinkClick r:id="rId17"/>
        </xdr:cNvPr>
        <xdr:cNvSpPr/>
      </xdr:nvSpPr>
      <xdr:spPr>
        <a:xfrm>
          <a:off x="3507480" y="4003560"/>
          <a:ext cx="5212800" cy="32652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주요경영실적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17</xdr:row>
      <xdr:rowOff>74520</xdr:rowOff>
    </xdr:from>
    <xdr:to>
      <xdr:col>21</xdr:col>
      <xdr:colOff>319320</xdr:colOff>
      <xdr:row>18</xdr:row>
      <xdr:rowOff>145800</xdr:rowOff>
    </xdr:to>
    <xdr:sp>
      <xdr:nvSpPr>
        <xdr:cNvPr id="20" name="TextBox 120">
          <a:hlinkClick r:id="rId18"/>
        </xdr:cNvPr>
        <xdr:cNvSpPr/>
      </xdr:nvSpPr>
      <xdr:spPr>
        <a:xfrm>
          <a:off x="3507480" y="4438800"/>
          <a:ext cx="5212800" cy="32652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개황 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I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18</xdr:row>
      <xdr:rowOff>246960</xdr:rowOff>
    </xdr:from>
    <xdr:to>
      <xdr:col>21</xdr:col>
      <xdr:colOff>319320</xdr:colOff>
      <xdr:row>20</xdr:row>
      <xdr:rowOff>120240</xdr:rowOff>
    </xdr:to>
    <xdr:sp>
      <xdr:nvSpPr>
        <xdr:cNvPr id="21" name="TextBox 121">
          <a:hlinkClick r:id="rId19"/>
        </xdr:cNvPr>
        <xdr:cNvSpPr/>
      </xdr:nvSpPr>
      <xdr:spPr>
        <a:xfrm>
          <a:off x="3507480" y="4866480"/>
          <a:ext cx="5212800" cy="3380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개황 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II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22</xdr:row>
      <xdr:rowOff>156240</xdr:rowOff>
    </xdr:from>
    <xdr:to>
      <xdr:col>21</xdr:col>
      <xdr:colOff>319320</xdr:colOff>
      <xdr:row>24</xdr:row>
      <xdr:rowOff>69120</xdr:rowOff>
    </xdr:to>
    <xdr:sp>
      <xdr:nvSpPr>
        <xdr:cNvPr id="22" name="TextBox 122">
          <a:hlinkClick r:id="rId20"/>
        </xdr:cNvPr>
        <xdr:cNvSpPr/>
      </xdr:nvSpPr>
      <xdr:spPr>
        <a:xfrm>
          <a:off x="3507480" y="5751000"/>
          <a:ext cx="5212800" cy="3128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연결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IS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24</xdr:row>
      <xdr:rowOff>170640</xdr:rowOff>
    </xdr:from>
    <xdr:to>
      <xdr:col>21</xdr:col>
      <xdr:colOff>319320</xdr:colOff>
      <xdr:row>26</xdr:row>
      <xdr:rowOff>86400</xdr:rowOff>
    </xdr:to>
    <xdr:sp>
      <xdr:nvSpPr>
        <xdr:cNvPr id="23" name="TextBox 123">
          <a:hlinkClick r:id="rId21"/>
        </xdr:cNvPr>
        <xdr:cNvSpPr/>
      </xdr:nvSpPr>
      <xdr:spPr>
        <a:xfrm>
          <a:off x="3507480" y="6165360"/>
          <a:ext cx="5212800" cy="3160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연결손익 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I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26</xdr:row>
      <xdr:rowOff>187920</xdr:rowOff>
    </xdr:from>
    <xdr:to>
      <xdr:col>21</xdr:col>
      <xdr:colOff>319320</xdr:colOff>
      <xdr:row>28</xdr:row>
      <xdr:rowOff>65880</xdr:rowOff>
    </xdr:to>
    <xdr:sp>
      <xdr:nvSpPr>
        <xdr:cNvPr id="24" name="TextBox 124">
          <a:hlinkClick r:id="rId22"/>
        </xdr:cNvPr>
        <xdr:cNvSpPr/>
      </xdr:nvSpPr>
      <xdr:spPr>
        <a:xfrm>
          <a:off x="3507480" y="6582960"/>
          <a:ext cx="5212800" cy="3063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연결손익 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II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30</xdr:row>
      <xdr:rowOff>171720</xdr:rowOff>
    </xdr:from>
    <xdr:to>
      <xdr:col>21</xdr:col>
      <xdr:colOff>319320</xdr:colOff>
      <xdr:row>32</xdr:row>
      <xdr:rowOff>74880</xdr:rowOff>
    </xdr:to>
    <xdr:sp>
      <xdr:nvSpPr>
        <xdr:cNvPr id="25" name="TextBox 125">
          <a:hlinkClick r:id="rId23"/>
        </xdr:cNvPr>
        <xdr:cNvSpPr/>
      </xdr:nvSpPr>
      <xdr:spPr>
        <a:xfrm>
          <a:off x="3507480" y="7395480"/>
          <a:ext cx="5212800" cy="30312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비이자이익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32</xdr:row>
      <xdr:rowOff>176040</xdr:rowOff>
    </xdr:from>
    <xdr:to>
      <xdr:col>21</xdr:col>
      <xdr:colOff>319320</xdr:colOff>
      <xdr:row>34</xdr:row>
      <xdr:rowOff>88560</xdr:rowOff>
    </xdr:to>
    <xdr:sp>
      <xdr:nvSpPr>
        <xdr:cNvPr id="26" name="TextBox 126">
          <a:hlinkClick r:id="rId24"/>
        </xdr:cNvPr>
        <xdr:cNvSpPr/>
      </xdr:nvSpPr>
      <xdr:spPr>
        <a:xfrm>
          <a:off x="3507480" y="7799760"/>
          <a:ext cx="5212800" cy="3124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관리비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35</xdr:row>
      <xdr:rowOff>60840</xdr:rowOff>
    </xdr:from>
    <xdr:to>
      <xdr:col>21</xdr:col>
      <xdr:colOff>319320</xdr:colOff>
      <xdr:row>37</xdr:row>
      <xdr:rowOff>28080</xdr:rowOff>
    </xdr:to>
    <xdr:sp>
      <xdr:nvSpPr>
        <xdr:cNvPr id="27" name="TextBox 127">
          <a:hlinkClick r:id="rId25"/>
        </xdr:cNvPr>
        <xdr:cNvSpPr/>
      </xdr:nvSpPr>
      <xdr:spPr>
        <a:xfrm>
          <a:off x="3507480" y="8217720"/>
          <a:ext cx="5212800" cy="3484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농업지원사업비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37</xdr:row>
      <xdr:rowOff>129600</xdr:rowOff>
    </xdr:from>
    <xdr:to>
      <xdr:col>21</xdr:col>
      <xdr:colOff>319320</xdr:colOff>
      <xdr:row>38</xdr:row>
      <xdr:rowOff>225000</xdr:rowOff>
    </xdr:to>
    <xdr:sp>
      <xdr:nvSpPr>
        <xdr:cNvPr id="28" name="TextBox 128">
          <a:hlinkClick r:id="rId26"/>
        </xdr:cNvPr>
        <xdr:cNvSpPr/>
      </xdr:nvSpPr>
      <xdr:spPr>
        <a:xfrm>
          <a:off x="3507480" y="8667720"/>
          <a:ext cx="5212800" cy="3142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대출채권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39</xdr:row>
      <xdr:rowOff>88200</xdr:rowOff>
    </xdr:from>
    <xdr:to>
      <xdr:col>21</xdr:col>
      <xdr:colOff>319320</xdr:colOff>
      <xdr:row>40</xdr:row>
      <xdr:rowOff>176040</xdr:rowOff>
    </xdr:to>
    <xdr:sp>
      <xdr:nvSpPr>
        <xdr:cNvPr id="29" name="TextBox 129">
          <a:hlinkClick r:id="rId27"/>
        </xdr:cNvPr>
        <xdr:cNvSpPr/>
      </xdr:nvSpPr>
      <xdr:spPr>
        <a:xfrm>
          <a:off x="3507480" y="9083520"/>
          <a:ext cx="5212800" cy="30672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예수부채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41</xdr:row>
      <xdr:rowOff>59040</xdr:rowOff>
    </xdr:from>
    <xdr:to>
      <xdr:col>21</xdr:col>
      <xdr:colOff>319320</xdr:colOff>
      <xdr:row>42</xdr:row>
      <xdr:rowOff>159840</xdr:rowOff>
    </xdr:to>
    <xdr:sp>
      <xdr:nvSpPr>
        <xdr:cNvPr id="30" name="TextBox 130">
          <a:hlinkClick r:id="rId28"/>
        </xdr:cNvPr>
        <xdr:cNvSpPr/>
      </xdr:nvSpPr>
      <xdr:spPr>
        <a:xfrm>
          <a:off x="3507480" y="9492480"/>
          <a:ext cx="5212800" cy="3196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자본적정성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42</xdr:row>
      <xdr:rowOff>261360</xdr:rowOff>
    </xdr:from>
    <xdr:to>
      <xdr:col>21</xdr:col>
      <xdr:colOff>319320</xdr:colOff>
      <xdr:row>44</xdr:row>
      <xdr:rowOff>91440</xdr:rowOff>
    </xdr:to>
    <xdr:sp>
      <xdr:nvSpPr>
        <xdr:cNvPr id="31" name="TextBox 131">
          <a:hlinkClick r:id="rId29"/>
        </xdr:cNvPr>
        <xdr:cNvSpPr/>
      </xdr:nvSpPr>
      <xdr:spPr>
        <a:xfrm>
          <a:off x="3507480" y="9913680"/>
          <a:ext cx="5212800" cy="3351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자산건전성 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I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28</xdr:row>
      <xdr:rowOff>167400</xdr:rowOff>
    </xdr:from>
    <xdr:to>
      <xdr:col>21</xdr:col>
      <xdr:colOff>319320</xdr:colOff>
      <xdr:row>30</xdr:row>
      <xdr:rowOff>70560</xdr:rowOff>
    </xdr:to>
    <xdr:sp>
      <xdr:nvSpPr>
        <xdr:cNvPr id="32" name="TextBox 193">
          <a:hlinkClick r:id="rId30"/>
        </xdr:cNvPr>
        <xdr:cNvSpPr/>
      </xdr:nvSpPr>
      <xdr:spPr>
        <a:xfrm>
          <a:off x="3507480" y="6990840"/>
          <a:ext cx="5212800" cy="30348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수익성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8</xdr:col>
      <xdr:colOff>307080</xdr:colOff>
      <xdr:row>20</xdr:row>
      <xdr:rowOff>221760</xdr:rowOff>
    </xdr:from>
    <xdr:to>
      <xdr:col>21</xdr:col>
      <xdr:colOff>319320</xdr:colOff>
      <xdr:row>22</xdr:row>
      <xdr:rowOff>54720</xdr:rowOff>
    </xdr:to>
    <xdr:sp>
      <xdr:nvSpPr>
        <xdr:cNvPr id="33" name="TextBox 194">
          <a:hlinkClick r:id="rId31"/>
        </xdr:cNvPr>
        <xdr:cNvSpPr/>
      </xdr:nvSpPr>
      <xdr:spPr>
        <a:xfrm>
          <a:off x="3507480" y="5306040"/>
          <a:ext cx="5212800" cy="3434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 marL="180000">
            <a:lnSpc>
              <a:spcPct val="10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404040"/>
              </a:solidFill>
              <a:latin typeface="Arial"/>
            </a:rPr>
            <a:t>&gt; </a:t>
          </a:r>
          <a:r>
            <a:rPr b="1" lang="ko-KR" sz="1600" spc="-1" strike="noStrike">
              <a:solidFill>
                <a:srgbClr val="404040"/>
              </a:solidFill>
              <a:latin typeface="Arial"/>
            </a:rPr>
            <a:t>연결</a:t>
          </a:r>
          <a:r>
            <a:rPr b="1" lang="en-US" sz="1600" spc="-1" strike="noStrike">
              <a:solidFill>
                <a:srgbClr val="404040"/>
              </a:solidFill>
              <a:latin typeface="Arial"/>
            </a:rPr>
            <a:t>BS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22</xdr:row>
      <xdr:rowOff>158760</xdr:rowOff>
    </xdr:from>
    <xdr:to>
      <xdr:col>32</xdr:col>
      <xdr:colOff>660600</xdr:colOff>
      <xdr:row>24</xdr:row>
      <xdr:rowOff>180720</xdr:rowOff>
    </xdr:to>
    <xdr:sp>
      <xdr:nvSpPr>
        <xdr:cNvPr id="34" name="TextBox 195">
          <a:hlinkClick r:id="rId32"/>
        </xdr:cNvPr>
        <xdr:cNvSpPr/>
      </xdr:nvSpPr>
      <xdr:spPr>
        <a:xfrm>
          <a:off x="9200880" y="5753520"/>
          <a:ext cx="5302440" cy="42192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농협손해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28</xdr:col>
      <xdr:colOff>193320</xdr:colOff>
      <xdr:row>0</xdr:row>
      <xdr:rowOff>66240</xdr:rowOff>
    </xdr:from>
    <xdr:to>
      <xdr:col>33</xdr:col>
      <xdr:colOff>64080</xdr:colOff>
      <xdr:row>4</xdr:row>
      <xdr:rowOff>35640</xdr:rowOff>
    </xdr:to>
    <xdr:pic>
      <xdr:nvPicPr>
        <xdr:cNvPr id="35" name="_x215080824" descr="EMB0000229c2577"/>
        <xdr:cNvPicPr/>
      </xdr:nvPicPr>
      <xdr:blipFill>
        <a:blip r:embed="rId33"/>
        <a:srcRect l="70537" t="0" r="0" b="-4694"/>
        <a:stretch/>
      </xdr:blipFill>
      <xdr:spPr>
        <a:xfrm>
          <a:off x="11830320" y="66240"/>
          <a:ext cx="2757960" cy="112932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23</xdr:col>
      <xdr:colOff>0</xdr:colOff>
      <xdr:row>29</xdr:row>
      <xdr:rowOff>73800</xdr:rowOff>
    </xdr:from>
    <xdr:to>
      <xdr:col>32</xdr:col>
      <xdr:colOff>660600</xdr:colOff>
      <xdr:row>31</xdr:row>
      <xdr:rowOff>58680</xdr:rowOff>
    </xdr:to>
    <xdr:sp>
      <xdr:nvSpPr>
        <xdr:cNvPr id="36" name="TextBox 38">
          <a:hlinkClick r:id="rId34"/>
        </xdr:cNvPr>
        <xdr:cNvSpPr/>
      </xdr:nvSpPr>
      <xdr:spPr>
        <a:xfrm>
          <a:off x="9200880" y="7097400"/>
          <a:ext cx="5302440" cy="38484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NH-Amundi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자산운용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36</xdr:row>
      <xdr:rowOff>32760</xdr:rowOff>
    </xdr:from>
    <xdr:to>
      <xdr:col>32</xdr:col>
      <xdr:colOff>660600</xdr:colOff>
      <xdr:row>38</xdr:row>
      <xdr:rowOff>119520</xdr:rowOff>
    </xdr:to>
    <xdr:sp>
      <xdr:nvSpPr>
        <xdr:cNvPr id="37" name="TextBox 39">
          <a:hlinkClick r:id="rId35"/>
        </xdr:cNvPr>
        <xdr:cNvSpPr/>
      </xdr:nvSpPr>
      <xdr:spPr>
        <a:xfrm>
          <a:off x="9200880" y="8380440"/>
          <a:ext cx="5302440" cy="49608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NH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저축은행</a:t>
          </a:r>
          <a:endParaRPr b="0" lang="nl-NL" sz="1600" spc="-1" strike="noStrike">
            <a:latin typeface="Times New Roman"/>
          </a:endParaRPr>
        </a:p>
      </xdr:txBody>
    </xdr:sp>
    <xdr:clientData/>
  </xdr:twoCellAnchor>
  <xdr:twoCellAnchor editAs="twoCell">
    <xdr:from>
      <xdr:col>23</xdr:col>
      <xdr:colOff>0</xdr:colOff>
      <xdr:row>32</xdr:row>
      <xdr:rowOff>107640</xdr:rowOff>
    </xdr:from>
    <xdr:to>
      <xdr:col>32</xdr:col>
      <xdr:colOff>660600</xdr:colOff>
      <xdr:row>34</xdr:row>
      <xdr:rowOff>106920</xdr:rowOff>
    </xdr:to>
    <xdr:sp>
      <xdr:nvSpPr>
        <xdr:cNvPr id="38" name="TextBox 40">
          <a:hlinkClick r:id="rId36"/>
        </xdr:cNvPr>
        <xdr:cNvSpPr/>
      </xdr:nvSpPr>
      <xdr:spPr>
        <a:xfrm>
          <a:off x="9200880" y="7731360"/>
          <a:ext cx="5302440" cy="39924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0" bIns="0" anchor="ctr">
          <a:noAutofit/>
        </a:bodyPr>
        <a:p>
          <a:pPr>
            <a:lnSpc>
              <a:spcPct val="150000"/>
            </a:lnSpc>
            <a:tabLst>
              <a:tab algn="l" pos="0"/>
            </a:tabLst>
          </a:pPr>
          <a:r>
            <a:rPr b="1" lang="en-US" sz="1600" spc="-1" strike="noStrike">
              <a:solidFill>
                <a:srgbClr val="0070c0"/>
              </a:solidFill>
              <a:latin typeface="HY견고딕"/>
              <a:ea typeface="HY견고딕"/>
            </a:rPr>
            <a:t>&gt;&gt; NH</a:t>
          </a:r>
          <a:r>
            <a:rPr b="1" lang="ko-KR" sz="1600" spc="-1" strike="noStrike">
              <a:solidFill>
                <a:srgbClr val="0070c0"/>
              </a:solidFill>
              <a:latin typeface="HY견고딕"/>
              <a:ea typeface="HY견고딕"/>
            </a:rPr>
            <a:t>농협캐피탈</a:t>
          </a:r>
          <a:endParaRPr b="0" lang="nl-NL" sz="16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11160</xdr:colOff>
      <xdr:row>1</xdr:row>
      <xdr:rowOff>56160</xdr:rowOff>
    </xdr:from>
    <xdr:to>
      <xdr:col>12</xdr:col>
      <xdr:colOff>842760</xdr:colOff>
      <xdr:row>29</xdr:row>
      <xdr:rowOff>166320</xdr:rowOff>
    </xdr:to>
    <xdr:sp>
      <xdr:nvSpPr>
        <xdr:cNvPr id="39" name="Rectangle 16"/>
        <xdr:cNvSpPr/>
      </xdr:nvSpPr>
      <xdr:spPr>
        <a:xfrm>
          <a:off x="3000600" y="513360"/>
          <a:ext cx="7499160" cy="707076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" name="그림 10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" name="그림 11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" name="그림 12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" name="그림 13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" name="그림 15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" name="그림 16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" name="그림 1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" name="그림 18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" name="그림 19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" name="그림 20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" name="그림 22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" name="그림 23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" name="그림 24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" name="그림 27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" name="그림 28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" name="그림 29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" name="그림 30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" name="그림 31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" name="그림 32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" name="그림 33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" name="그림 34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" name="그림 7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" name="그림 36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" name="그림 7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" name="그림 7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" name="그림 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" name="그림 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" name="그림 7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" name="그림 42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" name="그림 43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" name="그림 44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" name="그림 45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" name="그림 7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" name="그림 47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" name="그림 48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" name="그림 49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" name="그림 7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" name="그림 7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" name="그림 52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" name="그림 53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" name="그림 54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" name="그림 55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" name="그림 56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" name="그림 57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" name="그림 58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" name="그림 59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" name="그림 7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" name="그림 61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" name="그림 7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" name="그림 7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" name="그림 7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" name="그림 7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" name="그림 67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" name="그림 7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" name="그림 69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" name="그림 70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" name="그림 71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" name="그림 72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" name="그림 73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" name="그림 74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" name="그림 7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" name="그림 76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" name="그림 77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" name="그림 78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" name="그림 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" name="그림 7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" name="그림 81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" name="그림 82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" name="그림 83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" name="그림 84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" name="그림 85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" name="그림 86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" name="그림 87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" name="그림 88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" name="그림 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" name="그림 90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" name="그림 7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" name="그림 7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" name="그림 7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" name="그림 7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" name="그림 7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" name="그림 96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" name="그림 97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" name="그림 98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" name="그림 99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" name="그림 7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" name="그림 101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" name="그림 102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" name="그림 103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" name="그림 7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" name="그림 7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" name="그림 106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" name="그림 107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" name="그림 108" descr="[PNG]지주영문로고_흰.png">
          <a:hlinkClick r:id="rId209"/>
        </xdr:cNvPr>
        <xdr:cNvPicPr/>
      </xdr:nvPicPr>
      <xdr:blipFill>
        <a:blip r:embed="rId2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" name="그림 109" descr="[PNG]지주영문로고_흰.png">
          <a:hlinkClick r:id="rId211"/>
        </xdr:cNvPr>
        <xdr:cNvPicPr/>
      </xdr:nvPicPr>
      <xdr:blipFill>
        <a:blip r:embed="rId2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" name="그림 110" descr="[PNG]지주영문로고_흰.png">
          <a:hlinkClick r:id="rId213"/>
        </xdr:cNvPr>
        <xdr:cNvPicPr/>
      </xdr:nvPicPr>
      <xdr:blipFill>
        <a:blip r:embed="rId2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" name="그림 111" descr="[PNG]지주영문로고_흰.png">
          <a:hlinkClick r:id="rId215"/>
        </xdr:cNvPr>
        <xdr:cNvPicPr/>
      </xdr:nvPicPr>
      <xdr:blipFill>
        <a:blip r:embed="rId2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" name="그림 112" descr="[PNG]지주영문로고_흰.png">
          <a:hlinkClick r:id="rId217"/>
        </xdr:cNvPr>
        <xdr:cNvPicPr/>
      </xdr:nvPicPr>
      <xdr:blipFill>
        <a:blip r:embed="rId2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" name="그림 113" descr="[PNG]지주영문로고_흰.png">
          <a:hlinkClick r:id="rId219"/>
        </xdr:cNvPr>
        <xdr:cNvPicPr/>
      </xdr:nvPicPr>
      <xdr:blipFill>
        <a:blip r:embed="rId2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" name="그림 7" descr="[PNG]지주영문로고_흰.png">
          <a:hlinkClick r:id="rId221"/>
        </xdr:cNvPr>
        <xdr:cNvPicPr/>
      </xdr:nvPicPr>
      <xdr:blipFill>
        <a:blip r:embed="rId2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" name="그림 115" descr="[PNG]지주영문로고_흰.png">
          <a:hlinkClick r:id="rId223"/>
        </xdr:cNvPr>
        <xdr:cNvPicPr/>
      </xdr:nvPicPr>
      <xdr:blipFill>
        <a:blip r:embed="rId2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" name="그림 7" descr="[PNG]지주영문로고_흰.png">
          <a:hlinkClick r:id="rId225"/>
        </xdr:cNvPr>
        <xdr:cNvPicPr/>
      </xdr:nvPicPr>
      <xdr:blipFill>
        <a:blip r:embed="rId2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" name="그림 7" descr="[PNG]지주영문로고_흰.png">
          <a:hlinkClick r:id="rId227"/>
        </xdr:cNvPr>
        <xdr:cNvPicPr/>
      </xdr:nvPicPr>
      <xdr:blipFill>
        <a:blip r:embed="rId2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" name="그림 7" descr="[PNG]지주영문로고_흰.png">
          <a:hlinkClick r:id="rId229"/>
        </xdr:cNvPr>
        <xdr:cNvPicPr/>
      </xdr:nvPicPr>
      <xdr:blipFill>
        <a:blip r:embed="rId2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" name="그림 7" descr="[PNG]지주영문로고_흰.png">
          <a:hlinkClick r:id="rId231"/>
        </xdr:cNvPr>
        <xdr:cNvPicPr/>
      </xdr:nvPicPr>
      <xdr:blipFill>
        <a:blip r:embed="rId2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" name="그림 7" descr="[PNG]지주영문로고_흰.png">
          <a:hlinkClick r:id="rId233"/>
        </xdr:cNvPr>
        <xdr:cNvPicPr/>
      </xdr:nvPicPr>
      <xdr:blipFill>
        <a:blip r:embed="rId2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" name="그림 121" descr="[PNG]지주영문로고_흰.png">
          <a:hlinkClick r:id="rId235"/>
        </xdr:cNvPr>
        <xdr:cNvPicPr/>
      </xdr:nvPicPr>
      <xdr:blipFill>
        <a:blip r:embed="rId2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" name="그림 122" descr="[PNG]지주영문로고_흰.png">
          <a:hlinkClick r:id="rId237"/>
        </xdr:cNvPr>
        <xdr:cNvPicPr/>
      </xdr:nvPicPr>
      <xdr:blipFill>
        <a:blip r:embed="rId2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" name="그림 123" descr="[PNG]지주영문로고_흰.png">
          <a:hlinkClick r:id="rId239"/>
        </xdr:cNvPr>
        <xdr:cNvPicPr/>
      </xdr:nvPicPr>
      <xdr:blipFill>
        <a:blip r:embed="rId2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" name="그림 124" descr="[PNG]지주영문로고_흰.png">
          <a:hlinkClick r:id="rId241"/>
        </xdr:cNvPr>
        <xdr:cNvPicPr/>
      </xdr:nvPicPr>
      <xdr:blipFill>
        <a:blip r:embed="rId2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" name="그림 7" descr="[PNG]지주영문로고_흰.png">
          <a:hlinkClick r:id="rId243"/>
        </xdr:cNvPr>
        <xdr:cNvPicPr/>
      </xdr:nvPicPr>
      <xdr:blipFill>
        <a:blip r:embed="rId2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" name="그림 126" descr="[PNG]지주영문로고_흰.png">
          <a:hlinkClick r:id="rId245"/>
        </xdr:cNvPr>
        <xdr:cNvPicPr/>
      </xdr:nvPicPr>
      <xdr:blipFill>
        <a:blip r:embed="rId2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" name="그림 127" descr="[PNG]지주영문로고_흰.png">
          <a:hlinkClick r:id="rId247"/>
        </xdr:cNvPr>
        <xdr:cNvPicPr/>
      </xdr:nvPicPr>
      <xdr:blipFill>
        <a:blip r:embed="rId2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" name="그림 128" descr="[PNG]지주영문로고_흰.png">
          <a:hlinkClick r:id="rId249"/>
        </xdr:cNvPr>
        <xdr:cNvPicPr/>
      </xdr:nvPicPr>
      <xdr:blipFill>
        <a:blip r:embed="rId2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" name="그림 129" descr="[PNG]지주영문로고_흰.png">
          <a:hlinkClick r:id="rId251"/>
        </xdr:cNvPr>
        <xdr:cNvPicPr/>
      </xdr:nvPicPr>
      <xdr:blipFill>
        <a:blip r:embed="rId2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" name="그림 130" descr="[PNG]지주영문로고_흰.png">
          <a:hlinkClick r:id="rId253"/>
        </xdr:cNvPr>
        <xdr:cNvPicPr/>
      </xdr:nvPicPr>
      <xdr:blipFill>
        <a:blip r:embed="rId2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" name="그림 131" descr="[PNG]지주영문로고_흰.png">
          <a:hlinkClick r:id="rId255"/>
        </xdr:cNvPr>
        <xdr:cNvPicPr/>
      </xdr:nvPicPr>
      <xdr:blipFill>
        <a:blip r:embed="rId2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" name="그림 7" descr="[PNG]지주영문로고_흰.png">
          <a:hlinkClick r:id="rId257"/>
        </xdr:cNvPr>
        <xdr:cNvPicPr/>
      </xdr:nvPicPr>
      <xdr:blipFill>
        <a:blip r:embed="rId2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" name="그림 133" descr="[PNG]지주영문로고_흰.png">
          <a:hlinkClick r:id="rId259"/>
        </xdr:cNvPr>
        <xdr:cNvPicPr/>
      </xdr:nvPicPr>
      <xdr:blipFill>
        <a:blip r:embed="rId2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" name="그림 134" descr="[PNG]지주영문로고_흰.png">
          <a:hlinkClick r:id="rId261"/>
        </xdr:cNvPr>
        <xdr:cNvPicPr/>
      </xdr:nvPicPr>
      <xdr:blipFill>
        <a:blip r:embed="rId2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" name="그림 135" descr="[PNG]지주영문로고_흰.png">
          <a:hlinkClick r:id="rId263"/>
        </xdr:cNvPr>
        <xdr:cNvPicPr/>
      </xdr:nvPicPr>
      <xdr:blipFill>
        <a:blip r:embed="rId2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" name="그림 7" descr="[PNG]지주영문로고_흰.png">
          <a:hlinkClick r:id="rId265"/>
        </xdr:cNvPr>
        <xdr:cNvPicPr/>
      </xdr:nvPicPr>
      <xdr:blipFill>
        <a:blip r:embed="rId2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" name="그림 7" descr="[PNG]지주영문로고_흰.png">
          <a:hlinkClick r:id="rId267"/>
        </xdr:cNvPr>
        <xdr:cNvPicPr/>
      </xdr:nvPicPr>
      <xdr:blipFill>
        <a:blip r:embed="rId2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" name="그림 138" descr="[PNG]지주영문로고_흰.png">
          <a:hlinkClick r:id="rId269"/>
        </xdr:cNvPr>
        <xdr:cNvPicPr/>
      </xdr:nvPicPr>
      <xdr:blipFill>
        <a:blip r:embed="rId2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" name="그림 139" descr="[PNG]지주영문로고_흰.png">
          <a:hlinkClick r:id="rId271"/>
        </xdr:cNvPr>
        <xdr:cNvPicPr/>
      </xdr:nvPicPr>
      <xdr:blipFill>
        <a:blip r:embed="rId2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" name="그림 140" descr="[PNG]지주영문로고_흰.png">
          <a:hlinkClick r:id="rId273"/>
        </xdr:cNvPr>
        <xdr:cNvPicPr/>
      </xdr:nvPicPr>
      <xdr:blipFill>
        <a:blip r:embed="rId2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" name="그림 141" descr="[PNG]지주영문로고_흰.png">
          <a:hlinkClick r:id="rId275"/>
        </xdr:cNvPr>
        <xdr:cNvPicPr/>
      </xdr:nvPicPr>
      <xdr:blipFill>
        <a:blip r:embed="rId2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" name="그림 142" descr="[PNG]지주영문로고_흰.png">
          <a:hlinkClick r:id="rId277"/>
        </xdr:cNvPr>
        <xdr:cNvPicPr/>
      </xdr:nvPicPr>
      <xdr:blipFill>
        <a:blip r:embed="rId2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" name="그림 143" descr="[PNG]지주영문로고_흰.png">
          <a:hlinkClick r:id="rId279"/>
        </xdr:cNvPr>
        <xdr:cNvPicPr/>
      </xdr:nvPicPr>
      <xdr:blipFill>
        <a:blip r:embed="rId2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" name="그림 144" descr="[PNG]지주영문로고_흰.png">
          <a:hlinkClick r:id="rId281"/>
        </xdr:cNvPr>
        <xdr:cNvPicPr/>
      </xdr:nvPicPr>
      <xdr:blipFill>
        <a:blip r:embed="rId2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" name="그림 145" descr="[PNG]지주영문로고_흰.png">
          <a:hlinkClick r:id="rId283"/>
        </xdr:cNvPr>
        <xdr:cNvPicPr/>
      </xdr:nvPicPr>
      <xdr:blipFill>
        <a:blip r:embed="rId2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" name="그림 7" descr="[PNG]지주영문로고_흰.png">
          <a:hlinkClick r:id="rId285"/>
        </xdr:cNvPr>
        <xdr:cNvPicPr/>
      </xdr:nvPicPr>
      <xdr:blipFill>
        <a:blip r:embed="rId2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" name="그림 147" descr="[PNG]지주영문로고_흰.png">
          <a:hlinkClick r:id="rId287"/>
        </xdr:cNvPr>
        <xdr:cNvPicPr/>
      </xdr:nvPicPr>
      <xdr:blipFill>
        <a:blip r:embed="rId2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" name="그림 7" descr="[PNG]지주영문로고_흰.png">
          <a:hlinkClick r:id="rId289"/>
        </xdr:cNvPr>
        <xdr:cNvPicPr/>
      </xdr:nvPicPr>
      <xdr:blipFill>
        <a:blip r:embed="rId2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" name="그림 7" descr="[PNG]지주영문로고_흰.png">
          <a:hlinkClick r:id="rId291"/>
        </xdr:cNvPr>
        <xdr:cNvPicPr/>
      </xdr:nvPicPr>
      <xdr:blipFill>
        <a:blip r:embed="rId2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" name="그림 7" descr="[PNG]지주영문로고_흰.png">
          <a:hlinkClick r:id="rId293"/>
        </xdr:cNvPr>
        <xdr:cNvPicPr/>
      </xdr:nvPicPr>
      <xdr:blipFill>
        <a:blip r:embed="rId2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" name="그림 7" descr="[PNG]지주영문로고_흰.png">
          <a:hlinkClick r:id="rId295"/>
        </xdr:cNvPr>
        <xdr:cNvPicPr/>
      </xdr:nvPicPr>
      <xdr:blipFill>
        <a:blip r:embed="rId2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" name="그림 7" descr="[PNG]지주영문로고_흰.png">
          <a:hlinkClick r:id="rId297"/>
        </xdr:cNvPr>
        <xdr:cNvPicPr/>
      </xdr:nvPicPr>
      <xdr:blipFill>
        <a:blip r:embed="rId2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" name="그림 153" descr="[PNG]지주영문로고_흰.png">
          <a:hlinkClick r:id="rId299"/>
        </xdr:cNvPr>
        <xdr:cNvPicPr/>
      </xdr:nvPicPr>
      <xdr:blipFill>
        <a:blip r:embed="rId3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" name="그림 154" descr="[PNG]지주영문로고_흰.png">
          <a:hlinkClick r:id="rId301"/>
        </xdr:cNvPr>
        <xdr:cNvPicPr/>
      </xdr:nvPicPr>
      <xdr:blipFill>
        <a:blip r:embed="rId3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" name="그림 155" descr="[PNG]지주영문로고_흰.png">
          <a:hlinkClick r:id="rId303"/>
        </xdr:cNvPr>
        <xdr:cNvPicPr/>
      </xdr:nvPicPr>
      <xdr:blipFill>
        <a:blip r:embed="rId3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" name="그림 156" descr="[PNG]지주영문로고_흰.png">
          <a:hlinkClick r:id="rId305"/>
        </xdr:cNvPr>
        <xdr:cNvPicPr/>
      </xdr:nvPicPr>
      <xdr:blipFill>
        <a:blip r:embed="rId3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" name="그림 7" descr="[PNG]지주영문로고_흰.png">
          <a:hlinkClick r:id="rId307"/>
        </xdr:cNvPr>
        <xdr:cNvPicPr/>
      </xdr:nvPicPr>
      <xdr:blipFill>
        <a:blip r:embed="rId3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" name="그림 158" descr="[PNG]지주영문로고_흰.png">
          <a:hlinkClick r:id="rId309"/>
        </xdr:cNvPr>
        <xdr:cNvPicPr/>
      </xdr:nvPicPr>
      <xdr:blipFill>
        <a:blip r:embed="rId3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" name="그림 159" descr="[PNG]지주영문로고_흰.png">
          <a:hlinkClick r:id="rId311"/>
        </xdr:cNvPr>
        <xdr:cNvPicPr/>
      </xdr:nvPicPr>
      <xdr:blipFill>
        <a:blip r:embed="rId3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" name="그림 160" descr="[PNG]지주영문로고_흰.png">
          <a:hlinkClick r:id="rId313"/>
        </xdr:cNvPr>
        <xdr:cNvPicPr/>
      </xdr:nvPicPr>
      <xdr:blipFill>
        <a:blip r:embed="rId3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" name="그림 7" descr="[PNG]지주영문로고_흰.png">
          <a:hlinkClick r:id="rId315"/>
        </xdr:cNvPr>
        <xdr:cNvPicPr/>
      </xdr:nvPicPr>
      <xdr:blipFill>
        <a:blip r:embed="rId3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" name="그림 7" descr="[PNG]지주영문로고_흰.png">
          <a:hlinkClick r:id="rId317"/>
        </xdr:cNvPr>
        <xdr:cNvPicPr/>
      </xdr:nvPicPr>
      <xdr:blipFill>
        <a:blip r:embed="rId3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" name="그림 163" descr="[PNG]지주영문로고_흰.png">
          <a:hlinkClick r:id="rId319"/>
        </xdr:cNvPr>
        <xdr:cNvPicPr/>
      </xdr:nvPicPr>
      <xdr:blipFill>
        <a:blip r:embed="rId3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" name="그림 164" descr="[PNG]지주영문로고_흰.png">
          <a:hlinkClick r:id="rId321"/>
        </xdr:cNvPr>
        <xdr:cNvPicPr/>
      </xdr:nvPicPr>
      <xdr:blipFill>
        <a:blip r:embed="rId3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" name="그림 165" descr="[PNG]지주영문로고_흰.png">
          <a:hlinkClick r:id="rId323"/>
        </xdr:cNvPr>
        <xdr:cNvPicPr/>
      </xdr:nvPicPr>
      <xdr:blipFill>
        <a:blip r:embed="rId3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" name="그림 166" descr="[PNG]지주영문로고_흰.png">
          <a:hlinkClick r:id="rId325"/>
        </xdr:cNvPr>
        <xdr:cNvPicPr/>
      </xdr:nvPicPr>
      <xdr:blipFill>
        <a:blip r:embed="rId3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" name="그림 167" descr="[PNG]지주영문로고_흰.png">
          <a:hlinkClick r:id="rId327"/>
        </xdr:cNvPr>
        <xdr:cNvPicPr/>
      </xdr:nvPicPr>
      <xdr:blipFill>
        <a:blip r:embed="rId3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" name="그림 168" descr="[PNG]지주영문로고_흰.png">
          <a:hlinkClick r:id="rId329"/>
        </xdr:cNvPr>
        <xdr:cNvPicPr/>
      </xdr:nvPicPr>
      <xdr:blipFill>
        <a:blip r:embed="rId3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" name="그림 169" descr="[PNG]지주영문로고_흰.png">
          <a:hlinkClick r:id="rId331"/>
        </xdr:cNvPr>
        <xdr:cNvPicPr/>
      </xdr:nvPicPr>
      <xdr:blipFill>
        <a:blip r:embed="rId3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" name="그림 170" descr="[PNG]지주영문로고_흰.png">
          <a:hlinkClick r:id="rId333"/>
        </xdr:cNvPr>
        <xdr:cNvPicPr/>
      </xdr:nvPicPr>
      <xdr:blipFill>
        <a:blip r:embed="rId3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" name="그림 7" descr="[PNG]지주영문로고_흰.png">
          <a:hlinkClick r:id="rId335"/>
        </xdr:cNvPr>
        <xdr:cNvPicPr/>
      </xdr:nvPicPr>
      <xdr:blipFill>
        <a:blip r:embed="rId3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" name="그림 172" descr="[PNG]지주영문로고_흰.png">
          <a:hlinkClick r:id="rId337"/>
        </xdr:cNvPr>
        <xdr:cNvPicPr/>
      </xdr:nvPicPr>
      <xdr:blipFill>
        <a:blip r:embed="rId3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" name="그림 7" descr="[PNG]지주영문로고_흰.png">
          <a:hlinkClick r:id="rId339"/>
        </xdr:cNvPr>
        <xdr:cNvPicPr/>
      </xdr:nvPicPr>
      <xdr:blipFill>
        <a:blip r:embed="rId3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" name="그림 7" descr="[PNG]지주영문로고_흰.png">
          <a:hlinkClick r:id="rId341"/>
        </xdr:cNvPr>
        <xdr:cNvPicPr/>
      </xdr:nvPicPr>
      <xdr:blipFill>
        <a:blip r:embed="rId3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" name="그림 7" descr="[PNG]지주영문로고_흰.png">
          <a:hlinkClick r:id="rId343"/>
        </xdr:cNvPr>
        <xdr:cNvPicPr/>
      </xdr:nvPicPr>
      <xdr:blipFill>
        <a:blip r:embed="rId3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" name="그림 7" descr="[PNG]지주영문로고_흰.png">
          <a:hlinkClick r:id="rId345"/>
        </xdr:cNvPr>
        <xdr:cNvPicPr/>
      </xdr:nvPicPr>
      <xdr:blipFill>
        <a:blip r:embed="rId3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" name="그림 7" descr="[PNG]지주영문로고_흰.png">
          <a:hlinkClick r:id="rId347"/>
        </xdr:cNvPr>
        <xdr:cNvPicPr/>
      </xdr:nvPicPr>
      <xdr:blipFill>
        <a:blip r:embed="rId3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" name="그림 178" descr="[PNG]지주영문로고_흰.png">
          <a:hlinkClick r:id="rId349"/>
        </xdr:cNvPr>
        <xdr:cNvPicPr/>
      </xdr:nvPicPr>
      <xdr:blipFill>
        <a:blip r:embed="rId3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" name="그림 7" descr="[PNG]지주영문로고_흰.png">
          <a:hlinkClick r:id="rId351"/>
        </xdr:cNvPr>
        <xdr:cNvPicPr/>
      </xdr:nvPicPr>
      <xdr:blipFill>
        <a:blip r:embed="rId3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" name="그림 180" descr="[PNG]지주영문로고_흰.png">
          <a:hlinkClick r:id="rId353"/>
        </xdr:cNvPr>
        <xdr:cNvPicPr/>
      </xdr:nvPicPr>
      <xdr:blipFill>
        <a:blip r:embed="rId3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" name="그림 181" descr="[PNG]지주영문로고_흰.png">
          <a:hlinkClick r:id="rId355"/>
        </xdr:cNvPr>
        <xdr:cNvPicPr/>
      </xdr:nvPicPr>
      <xdr:blipFill>
        <a:blip r:embed="rId3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" name="그림 182" descr="[PNG]지주영문로고_흰.png">
          <a:hlinkClick r:id="rId357"/>
        </xdr:cNvPr>
        <xdr:cNvPicPr/>
      </xdr:nvPicPr>
      <xdr:blipFill>
        <a:blip r:embed="rId3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" name="그림 183" descr="[PNG]지주영문로고_흰.png">
          <a:hlinkClick r:id="rId359"/>
        </xdr:cNvPr>
        <xdr:cNvPicPr/>
      </xdr:nvPicPr>
      <xdr:blipFill>
        <a:blip r:embed="rId3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" name="그림 184" descr="[PNG]지주영문로고_흰.png">
          <a:hlinkClick r:id="rId361"/>
        </xdr:cNvPr>
        <xdr:cNvPicPr/>
      </xdr:nvPicPr>
      <xdr:blipFill>
        <a:blip r:embed="rId3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" name="그림 185" descr="[PNG]지주영문로고_흰.png">
          <a:hlinkClick r:id="rId363"/>
        </xdr:cNvPr>
        <xdr:cNvPicPr/>
      </xdr:nvPicPr>
      <xdr:blipFill>
        <a:blip r:embed="rId3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" name="그림 7" descr="[PNG]지주영문로고_흰.png">
          <a:hlinkClick r:id="rId365"/>
        </xdr:cNvPr>
        <xdr:cNvPicPr/>
      </xdr:nvPicPr>
      <xdr:blipFill>
        <a:blip r:embed="rId3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" name="그림 187" descr="[PNG]지주영문로고_흰.png">
          <a:hlinkClick r:id="rId367"/>
        </xdr:cNvPr>
        <xdr:cNvPicPr/>
      </xdr:nvPicPr>
      <xdr:blipFill>
        <a:blip r:embed="rId3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" name="그림 188" descr="[PNG]지주영문로고_흰.png">
          <a:hlinkClick r:id="rId369"/>
        </xdr:cNvPr>
        <xdr:cNvPicPr/>
      </xdr:nvPicPr>
      <xdr:blipFill>
        <a:blip r:embed="rId3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" name="그림 189" descr="[PNG]지주영문로고_흰.png">
          <a:hlinkClick r:id="rId371"/>
        </xdr:cNvPr>
        <xdr:cNvPicPr/>
      </xdr:nvPicPr>
      <xdr:blipFill>
        <a:blip r:embed="rId3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" name="그림 7" descr="[PNG]지주영문로고_흰.png">
          <a:hlinkClick r:id="rId373"/>
        </xdr:cNvPr>
        <xdr:cNvPicPr/>
      </xdr:nvPicPr>
      <xdr:blipFill>
        <a:blip r:embed="rId3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" name="그림 7" descr="[PNG]지주영문로고_흰.png">
          <a:hlinkClick r:id="rId375"/>
        </xdr:cNvPr>
        <xdr:cNvPicPr/>
      </xdr:nvPicPr>
      <xdr:blipFill>
        <a:blip r:embed="rId3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" name="그림 192" descr="[PNG]지주영문로고_흰.png">
          <a:hlinkClick r:id="rId377"/>
        </xdr:cNvPr>
        <xdr:cNvPicPr/>
      </xdr:nvPicPr>
      <xdr:blipFill>
        <a:blip r:embed="rId3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" name="그림 193" descr="[PNG]지주영문로고_흰.png">
          <a:hlinkClick r:id="rId379"/>
        </xdr:cNvPr>
        <xdr:cNvPicPr/>
      </xdr:nvPicPr>
      <xdr:blipFill>
        <a:blip r:embed="rId3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" name="그림 194" descr="[PNG]지주영문로고_흰.png">
          <a:hlinkClick r:id="rId381"/>
        </xdr:cNvPr>
        <xdr:cNvPicPr/>
      </xdr:nvPicPr>
      <xdr:blipFill>
        <a:blip r:embed="rId3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" name="그림 195" descr="[PNG]지주영문로고_흰.png">
          <a:hlinkClick r:id="rId383"/>
        </xdr:cNvPr>
        <xdr:cNvPicPr/>
      </xdr:nvPicPr>
      <xdr:blipFill>
        <a:blip r:embed="rId3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" name="그림 196" descr="[PNG]지주영문로고_흰.png">
          <a:hlinkClick r:id="rId385"/>
        </xdr:cNvPr>
        <xdr:cNvPicPr/>
      </xdr:nvPicPr>
      <xdr:blipFill>
        <a:blip r:embed="rId3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" name="그림 197" descr="[PNG]지주영문로고_흰.png">
          <a:hlinkClick r:id="rId387"/>
        </xdr:cNvPr>
        <xdr:cNvPicPr/>
      </xdr:nvPicPr>
      <xdr:blipFill>
        <a:blip r:embed="rId3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" name="그림 198" descr="[PNG]지주영문로고_흰.png">
          <a:hlinkClick r:id="rId389"/>
        </xdr:cNvPr>
        <xdr:cNvPicPr/>
      </xdr:nvPicPr>
      <xdr:blipFill>
        <a:blip r:embed="rId3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" name="그림 199" descr="[PNG]지주영문로고_흰.png">
          <a:hlinkClick r:id="rId391"/>
        </xdr:cNvPr>
        <xdr:cNvPicPr/>
      </xdr:nvPicPr>
      <xdr:blipFill>
        <a:blip r:embed="rId3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" name="그림 7" descr="[PNG]지주영문로고_흰.png">
          <a:hlinkClick r:id="rId393"/>
        </xdr:cNvPr>
        <xdr:cNvPicPr/>
      </xdr:nvPicPr>
      <xdr:blipFill>
        <a:blip r:embed="rId3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" name="그림 201" descr="[PNG]지주영문로고_흰.png">
          <a:hlinkClick r:id="rId395"/>
        </xdr:cNvPr>
        <xdr:cNvPicPr/>
      </xdr:nvPicPr>
      <xdr:blipFill>
        <a:blip r:embed="rId3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" name="그림 7" descr="[PNG]지주영문로고_흰.png">
          <a:hlinkClick r:id="rId397"/>
        </xdr:cNvPr>
        <xdr:cNvPicPr/>
      </xdr:nvPicPr>
      <xdr:blipFill>
        <a:blip r:embed="rId3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" name="그림 7" descr="[PNG]지주영문로고_흰.png">
          <a:hlinkClick r:id="rId399"/>
        </xdr:cNvPr>
        <xdr:cNvPicPr/>
      </xdr:nvPicPr>
      <xdr:blipFill>
        <a:blip r:embed="rId4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" name="그림 7" descr="[PNG]지주영문로고_흰.png">
          <a:hlinkClick r:id="rId401"/>
        </xdr:cNvPr>
        <xdr:cNvPicPr/>
      </xdr:nvPicPr>
      <xdr:blipFill>
        <a:blip r:embed="rId4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" name="그림 7" descr="[PNG]지주영문로고_흰.png">
          <a:hlinkClick r:id="rId403"/>
        </xdr:cNvPr>
        <xdr:cNvPicPr/>
      </xdr:nvPicPr>
      <xdr:blipFill>
        <a:blip r:embed="rId4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2" name="그림 7" descr="[PNG]지주영문로고_흰.png">
          <a:hlinkClick r:id="rId405"/>
        </xdr:cNvPr>
        <xdr:cNvPicPr/>
      </xdr:nvPicPr>
      <xdr:blipFill>
        <a:blip r:embed="rId4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3" name="그림 207" descr="[PNG]지주영문로고_흰.png">
          <a:hlinkClick r:id="rId407"/>
        </xdr:cNvPr>
        <xdr:cNvPicPr/>
      </xdr:nvPicPr>
      <xdr:blipFill>
        <a:blip r:embed="rId4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4" name="그림 208" descr="[PNG]지주영문로고_흰.png">
          <a:hlinkClick r:id="rId409"/>
        </xdr:cNvPr>
        <xdr:cNvPicPr/>
      </xdr:nvPicPr>
      <xdr:blipFill>
        <a:blip r:embed="rId4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5" name="그림 209" descr="[PNG]지주영문로고_흰.png">
          <a:hlinkClick r:id="rId411"/>
        </xdr:cNvPr>
        <xdr:cNvPicPr/>
      </xdr:nvPicPr>
      <xdr:blipFill>
        <a:blip r:embed="rId4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6" name="그림 210" descr="[PNG]지주영문로고_흰.png">
          <a:hlinkClick r:id="rId413"/>
        </xdr:cNvPr>
        <xdr:cNvPicPr/>
      </xdr:nvPicPr>
      <xdr:blipFill>
        <a:blip r:embed="rId4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7" name="그림 7" descr="[PNG]지주영문로고_흰.png">
          <a:hlinkClick r:id="rId415"/>
        </xdr:cNvPr>
        <xdr:cNvPicPr/>
      </xdr:nvPicPr>
      <xdr:blipFill>
        <a:blip r:embed="rId4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8" name="그림 212" descr="[PNG]지주영문로고_흰.png">
          <a:hlinkClick r:id="rId417"/>
        </xdr:cNvPr>
        <xdr:cNvPicPr/>
      </xdr:nvPicPr>
      <xdr:blipFill>
        <a:blip r:embed="rId4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9" name="그림 213" descr="[PNG]지주영문로고_흰.png">
          <a:hlinkClick r:id="rId419"/>
        </xdr:cNvPr>
        <xdr:cNvPicPr/>
      </xdr:nvPicPr>
      <xdr:blipFill>
        <a:blip r:embed="rId4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0" name="그림 214" descr="[PNG]지주영문로고_흰.png">
          <a:hlinkClick r:id="rId421"/>
        </xdr:cNvPr>
        <xdr:cNvPicPr/>
      </xdr:nvPicPr>
      <xdr:blipFill>
        <a:blip r:embed="rId4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1" name="그림 7" descr="[PNG]지주영문로고_흰.png">
          <a:hlinkClick r:id="rId423"/>
        </xdr:cNvPr>
        <xdr:cNvPicPr/>
      </xdr:nvPicPr>
      <xdr:blipFill>
        <a:blip r:embed="rId4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2" name="그림 7" descr="[PNG]지주영문로고_흰.png">
          <a:hlinkClick r:id="rId425"/>
        </xdr:cNvPr>
        <xdr:cNvPicPr/>
      </xdr:nvPicPr>
      <xdr:blipFill>
        <a:blip r:embed="rId4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3" name="그림 217" descr="[PNG]지주영문로고_흰.png">
          <a:hlinkClick r:id="rId427"/>
        </xdr:cNvPr>
        <xdr:cNvPicPr/>
      </xdr:nvPicPr>
      <xdr:blipFill>
        <a:blip r:embed="rId4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4" name="그림 218" descr="[PNG]지주영문로고_흰.png">
          <a:hlinkClick r:id="rId429"/>
        </xdr:cNvPr>
        <xdr:cNvPicPr/>
      </xdr:nvPicPr>
      <xdr:blipFill>
        <a:blip r:embed="rId4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5" name="그림 219" descr="[PNG]지주영문로고_흰.png">
          <a:hlinkClick r:id="rId431"/>
        </xdr:cNvPr>
        <xdr:cNvPicPr/>
      </xdr:nvPicPr>
      <xdr:blipFill>
        <a:blip r:embed="rId4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6" name="그림 220" descr="[PNG]지주영문로고_흰.png">
          <a:hlinkClick r:id="rId433"/>
        </xdr:cNvPr>
        <xdr:cNvPicPr/>
      </xdr:nvPicPr>
      <xdr:blipFill>
        <a:blip r:embed="rId4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7" name="그림 221" descr="[PNG]지주영문로고_흰.png">
          <a:hlinkClick r:id="rId435"/>
        </xdr:cNvPr>
        <xdr:cNvPicPr/>
      </xdr:nvPicPr>
      <xdr:blipFill>
        <a:blip r:embed="rId4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8" name="그림 222" descr="[PNG]지주영문로고_흰.png">
          <a:hlinkClick r:id="rId437"/>
        </xdr:cNvPr>
        <xdr:cNvPicPr/>
      </xdr:nvPicPr>
      <xdr:blipFill>
        <a:blip r:embed="rId4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59" name="그림 223" descr="[PNG]지주영문로고_흰.png">
          <a:hlinkClick r:id="rId439"/>
        </xdr:cNvPr>
        <xdr:cNvPicPr/>
      </xdr:nvPicPr>
      <xdr:blipFill>
        <a:blip r:embed="rId4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0" name="그림 224" descr="[PNG]지주영문로고_흰.png">
          <a:hlinkClick r:id="rId441"/>
        </xdr:cNvPr>
        <xdr:cNvPicPr/>
      </xdr:nvPicPr>
      <xdr:blipFill>
        <a:blip r:embed="rId4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1" name="그림 7" descr="[PNG]지주영문로고_흰.png">
          <a:hlinkClick r:id="rId443"/>
        </xdr:cNvPr>
        <xdr:cNvPicPr/>
      </xdr:nvPicPr>
      <xdr:blipFill>
        <a:blip r:embed="rId4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2" name="그림 226" descr="[PNG]지주영문로고_흰.png">
          <a:hlinkClick r:id="rId445"/>
        </xdr:cNvPr>
        <xdr:cNvPicPr/>
      </xdr:nvPicPr>
      <xdr:blipFill>
        <a:blip r:embed="rId4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3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4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7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8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69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0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1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2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3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4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5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6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7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8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79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0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1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2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3" name="그림 7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4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5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6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7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8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89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0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1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2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3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4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5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6" name="그림 7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7" name="그림 7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8" name="그림 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99" name="그림 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0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1" name="그림 40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2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3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4" name="그림 7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5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6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7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8" name="그림 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09" name="그림 7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0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1" name="그림 50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2" name="그림 51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3" name="그림 52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4" name="그림 53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5" name="그림 54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6" name="그림 55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7" name="그림 56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8" name="그림 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19" name="그림 58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0" name="그림 7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1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2" name="그림 7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3" name="그림 7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4" name="그림 7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5" name="그림 64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6" name="그림 7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7" name="그림 66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8" name="그림 6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29" name="그림 68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0" name="그림 69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1" name="그림 70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2" name="그림 71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3" name="그림 7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4" name="그림 73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5" name="그림 74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6" name="그림 75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7" name="그림 7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8" name="그림 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39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0" name="그림 79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1" name="그림 80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2" name="그림 81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3" name="그림 82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4" name="그림 83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5" name="그림 84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6" name="그림 85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7" name="그림 7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8" name="그림 8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49" name="그림 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0" name="그림 7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1" name="그림 7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2" name="그림 7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3" name="그림 7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4" name="그림 93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5" name="그림 94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6" name="그림 95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7" name="그림 96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8" name="그림 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59" name="그림 98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0" name="그림 99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1" name="그림 100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2" name="그림 7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3" name="그림 7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4" name="그림 103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5" name="그림 104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6" name="그림 105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7" name="그림 106" descr="[PNG]지주영문로고_흰.png">
          <a:hlinkClick r:id="rId209"/>
        </xdr:cNvPr>
        <xdr:cNvPicPr/>
      </xdr:nvPicPr>
      <xdr:blipFill>
        <a:blip r:embed="rId2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8" name="그림 107" descr="[PNG]지주영문로고_흰.png">
          <a:hlinkClick r:id="rId211"/>
        </xdr:cNvPr>
        <xdr:cNvPicPr/>
      </xdr:nvPicPr>
      <xdr:blipFill>
        <a:blip r:embed="rId2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69" name="그림 108" descr="[PNG]지주영문로고_흰.png">
          <a:hlinkClick r:id="rId213"/>
        </xdr:cNvPr>
        <xdr:cNvPicPr/>
      </xdr:nvPicPr>
      <xdr:blipFill>
        <a:blip r:embed="rId2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0" name="그림 109" descr="[PNG]지주영문로고_흰.png">
          <a:hlinkClick r:id="rId215"/>
        </xdr:cNvPr>
        <xdr:cNvPicPr/>
      </xdr:nvPicPr>
      <xdr:blipFill>
        <a:blip r:embed="rId2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1" name="그림 110" descr="[PNG]지주영문로고_흰.png">
          <a:hlinkClick r:id="rId217"/>
        </xdr:cNvPr>
        <xdr:cNvPicPr/>
      </xdr:nvPicPr>
      <xdr:blipFill>
        <a:blip r:embed="rId2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2" name="그림 7" descr="[PNG]지주영문로고_흰.png">
          <a:hlinkClick r:id="rId219"/>
        </xdr:cNvPr>
        <xdr:cNvPicPr/>
      </xdr:nvPicPr>
      <xdr:blipFill>
        <a:blip r:embed="rId2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3" name="그림 112" descr="[PNG]지주영문로고_흰.png">
          <a:hlinkClick r:id="rId221"/>
        </xdr:cNvPr>
        <xdr:cNvPicPr/>
      </xdr:nvPicPr>
      <xdr:blipFill>
        <a:blip r:embed="rId2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4" name="그림 7" descr="[PNG]지주영문로고_흰.png">
          <a:hlinkClick r:id="rId223"/>
        </xdr:cNvPr>
        <xdr:cNvPicPr/>
      </xdr:nvPicPr>
      <xdr:blipFill>
        <a:blip r:embed="rId2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5" name="그림 7" descr="[PNG]지주영문로고_흰.png">
          <a:hlinkClick r:id="rId225"/>
        </xdr:cNvPr>
        <xdr:cNvPicPr/>
      </xdr:nvPicPr>
      <xdr:blipFill>
        <a:blip r:embed="rId2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6" name="그림 7" descr="[PNG]지주영문로고_흰.png">
          <a:hlinkClick r:id="rId227"/>
        </xdr:cNvPr>
        <xdr:cNvPicPr/>
      </xdr:nvPicPr>
      <xdr:blipFill>
        <a:blip r:embed="rId2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7" name="그림 7" descr="[PNG]지주영문로고_흰.png">
          <a:hlinkClick r:id="rId229"/>
        </xdr:cNvPr>
        <xdr:cNvPicPr/>
      </xdr:nvPicPr>
      <xdr:blipFill>
        <a:blip r:embed="rId2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8" name="그림 7" descr="[PNG]지주영문로고_흰.png">
          <a:hlinkClick r:id="rId231"/>
        </xdr:cNvPr>
        <xdr:cNvPicPr/>
      </xdr:nvPicPr>
      <xdr:blipFill>
        <a:blip r:embed="rId2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79" name="그림 118" descr="[PNG]지주영문로고_흰.png">
          <a:hlinkClick r:id="rId233"/>
        </xdr:cNvPr>
        <xdr:cNvPicPr/>
      </xdr:nvPicPr>
      <xdr:blipFill>
        <a:blip r:embed="rId2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0" name="그림 119" descr="[PNG]지주영문로고_흰.png">
          <a:hlinkClick r:id="rId235"/>
        </xdr:cNvPr>
        <xdr:cNvPicPr/>
      </xdr:nvPicPr>
      <xdr:blipFill>
        <a:blip r:embed="rId2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1" name="그림 120" descr="[PNG]지주영문로고_흰.png">
          <a:hlinkClick r:id="rId237"/>
        </xdr:cNvPr>
        <xdr:cNvPicPr/>
      </xdr:nvPicPr>
      <xdr:blipFill>
        <a:blip r:embed="rId2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2" name="그림 121" descr="[PNG]지주영문로고_흰.png">
          <a:hlinkClick r:id="rId239"/>
        </xdr:cNvPr>
        <xdr:cNvPicPr/>
      </xdr:nvPicPr>
      <xdr:blipFill>
        <a:blip r:embed="rId2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3" name="그림 7" descr="[PNG]지주영문로고_흰.png">
          <a:hlinkClick r:id="rId241"/>
        </xdr:cNvPr>
        <xdr:cNvPicPr/>
      </xdr:nvPicPr>
      <xdr:blipFill>
        <a:blip r:embed="rId2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4" name="그림 123" descr="[PNG]지주영문로고_흰.png">
          <a:hlinkClick r:id="rId243"/>
        </xdr:cNvPr>
        <xdr:cNvPicPr/>
      </xdr:nvPicPr>
      <xdr:blipFill>
        <a:blip r:embed="rId2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5" name="그림 124" descr="[PNG]지주영문로고_흰.png">
          <a:hlinkClick r:id="rId245"/>
        </xdr:cNvPr>
        <xdr:cNvPicPr/>
      </xdr:nvPicPr>
      <xdr:blipFill>
        <a:blip r:embed="rId2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6" name="그림 125" descr="[PNG]지주영문로고_흰.png">
          <a:hlinkClick r:id="rId247"/>
        </xdr:cNvPr>
        <xdr:cNvPicPr/>
      </xdr:nvPicPr>
      <xdr:blipFill>
        <a:blip r:embed="rId2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7" name="그림 126" descr="[PNG]지주영문로고_흰.png">
          <a:hlinkClick r:id="rId249"/>
        </xdr:cNvPr>
        <xdr:cNvPicPr/>
      </xdr:nvPicPr>
      <xdr:blipFill>
        <a:blip r:embed="rId2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8" name="그림 127" descr="[PNG]지주영문로고_흰.png">
          <a:hlinkClick r:id="rId251"/>
        </xdr:cNvPr>
        <xdr:cNvPicPr/>
      </xdr:nvPicPr>
      <xdr:blipFill>
        <a:blip r:embed="rId2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89" name="그림 128" descr="[PNG]지주영문로고_흰.png">
          <a:hlinkClick r:id="rId253"/>
        </xdr:cNvPr>
        <xdr:cNvPicPr/>
      </xdr:nvPicPr>
      <xdr:blipFill>
        <a:blip r:embed="rId2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0" name="그림 7" descr="[PNG]지주영문로고_흰.png">
          <a:hlinkClick r:id="rId255"/>
        </xdr:cNvPr>
        <xdr:cNvPicPr/>
      </xdr:nvPicPr>
      <xdr:blipFill>
        <a:blip r:embed="rId2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1" name="그림 130" descr="[PNG]지주영문로고_흰.png">
          <a:hlinkClick r:id="rId257"/>
        </xdr:cNvPr>
        <xdr:cNvPicPr/>
      </xdr:nvPicPr>
      <xdr:blipFill>
        <a:blip r:embed="rId2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2" name="그림 131" descr="[PNG]지주영문로고_흰.png">
          <a:hlinkClick r:id="rId259"/>
        </xdr:cNvPr>
        <xdr:cNvPicPr/>
      </xdr:nvPicPr>
      <xdr:blipFill>
        <a:blip r:embed="rId2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3" name="그림 132" descr="[PNG]지주영문로고_흰.png">
          <a:hlinkClick r:id="rId261"/>
        </xdr:cNvPr>
        <xdr:cNvPicPr/>
      </xdr:nvPicPr>
      <xdr:blipFill>
        <a:blip r:embed="rId2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4" name="그림 7" descr="[PNG]지주영문로고_흰.png">
          <a:hlinkClick r:id="rId263"/>
        </xdr:cNvPr>
        <xdr:cNvPicPr/>
      </xdr:nvPicPr>
      <xdr:blipFill>
        <a:blip r:embed="rId2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5" name="그림 7" descr="[PNG]지주영문로고_흰.png">
          <a:hlinkClick r:id="rId265"/>
        </xdr:cNvPr>
        <xdr:cNvPicPr/>
      </xdr:nvPicPr>
      <xdr:blipFill>
        <a:blip r:embed="rId2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6" name="그림 135" descr="[PNG]지주영문로고_흰.png">
          <a:hlinkClick r:id="rId267"/>
        </xdr:cNvPr>
        <xdr:cNvPicPr/>
      </xdr:nvPicPr>
      <xdr:blipFill>
        <a:blip r:embed="rId2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7" name="그림 136" descr="[PNG]지주영문로고_흰.png">
          <a:hlinkClick r:id="rId269"/>
        </xdr:cNvPr>
        <xdr:cNvPicPr/>
      </xdr:nvPicPr>
      <xdr:blipFill>
        <a:blip r:embed="rId2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8" name="그림 137" descr="[PNG]지주영문로고_흰.png">
          <a:hlinkClick r:id="rId271"/>
        </xdr:cNvPr>
        <xdr:cNvPicPr/>
      </xdr:nvPicPr>
      <xdr:blipFill>
        <a:blip r:embed="rId2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399" name="그림 138" descr="[PNG]지주영문로고_흰.png">
          <a:hlinkClick r:id="rId273"/>
        </xdr:cNvPr>
        <xdr:cNvPicPr/>
      </xdr:nvPicPr>
      <xdr:blipFill>
        <a:blip r:embed="rId2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0" name="그림 139" descr="[PNG]지주영문로고_흰.png">
          <a:hlinkClick r:id="rId275"/>
        </xdr:cNvPr>
        <xdr:cNvPicPr/>
      </xdr:nvPicPr>
      <xdr:blipFill>
        <a:blip r:embed="rId2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1" name="그림 140" descr="[PNG]지주영문로고_흰.png">
          <a:hlinkClick r:id="rId277"/>
        </xdr:cNvPr>
        <xdr:cNvPicPr/>
      </xdr:nvPicPr>
      <xdr:blipFill>
        <a:blip r:embed="rId2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2" name="그림 141" descr="[PNG]지주영문로고_흰.png">
          <a:hlinkClick r:id="rId279"/>
        </xdr:cNvPr>
        <xdr:cNvPicPr/>
      </xdr:nvPicPr>
      <xdr:blipFill>
        <a:blip r:embed="rId2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3" name="그림 142" descr="[PNG]지주영문로고_흰.png">
          <a:hlinkClick r:id="rId281"/>
        </xdr:cNvPr>
        <xdr:cNvPicPr/>
      </xdr:nvPicPr>
      <xdr:blipFill>
        <a:blip r:embed="rId2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4" name="그림 7" descr="[PNG]지주영문로고_흰.png">
          <a:hlinkClick r:id="rId283"/>
        </xdr:cNvPr>
        <xdr:cNvPicPr/>
      </xdr:nvPicPr>
      <xdr:blipFill>
        <a:blip r:embed="rId2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5" name="그림 144" descr="[PNG]지주영문로고_흰.png">
          <a:hlinkClick r:id="rId285"/>
        </xdr:cNvPr>
        <xdr:cNvPicPr/>
      </xdr:nvPicPr>
      <xdr:blipFill>
        <a:blip r:embed="rId2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6" name="그림 7" descr="[PNG]지주영문로고_흰.png">
          <a:hlinkClick r:id="rId287"/>
        </xdr:cNvPr>
        <xdr:cNvPicPr/>
      </xdr:nvPicPr>
      <xdr:blipFill>
        <a:blip r:embed="rId2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7" name="그림 7" descr="[PNG]지주영문로고_흰.png">
          <a:hlinkClick r:id="rId289"/>
        </xdr:cNvPr>
        <xdr:cNvPicPr/>
      </xdr:nvPicPr>
      <xdr:blipFill>
        <a:blip r:embed="rId2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8" name="그림 7" descr="[PNG]지주영문로고_흰.png">
          <a:hlinkClick r:id="rId291"/>
        </xdr:cNvPr>
        <xdr:cNvPicPr/>
      </xdr:nvPicPr>
      <xdr:blipFill>
        <a:blip r:embed="rId2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09" name="그림 7" descr="[PNG]지주영문로고_흰.png">
          <a:hlinkClick r:id="rId293"/>
        </xdr:cNvPr>
        <xdr:cNvPicPr/>
      </xdr:nvPicPr>
      <xdr:blipFill>
        <a:blip r:embed="rId2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0" name="그림 7" descr="[PNG]지주영문로고_흰.png">
          <a:hlinkClick r:id="rId295"/>
        </xdr:cNvPr>
        <xdr:cNvPicPr/>
      </xdr:nvPicPr>
      <xdr:blipFill>
        <a:blip r:embed="rId2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1" name="그림 150" descr="[PNG]지주영문로고_흰.png">
          <a:hlinkClick r:id="rId297"/>
        </xdr:cNvPr>
        <xdr:cNvPicPr/>
      </xdr:nvPicPr>
      <xdr:blipFill>
        <a:blip r:embed="rId2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2" name="그림 151" descr="[PNG]지주영문로고_흰.png">
          <a:hlinkClick r:id="rId299"/>
        </xdr:cNvPr>
        <xdr:cNvPicPr/>
      </xdr:nvPicPr>
      <xdr:blipFill>
        <a:blip r:embed="rId3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3" name="그림 152" descr="[PNG]지주영문로고_흰.png">
          <a:hlinkClick r:id="rId301"/>
        </xdr:cNvPr>
        <xdr:cNvPicPr/>
      </xdr:nvPicPr>
      <xdr:blipFill>
        <a:blip r:embed="rId3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4" name="그림 153" descr="[PNG]지주영문로고_흰.png">
          <a:hlinkClick r:id="rId303"/>
        </xdr:cNvPr>
        <xdr:cNvPicPr/>
      </xdr:nvPicPr>
      <xdr:blipFill>
        <a:blip r:embed="rId3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5" name="그림 7" descr="[PNG]지주영문로고_흰.png">
          <a:hlinkClick r:id="rId305"/>
        </xdr:cNvPr>
        <xdr:cNvPicPr/>
      </xdr:nvPicPr>
      <xdr:blipFill>
        <a:blip r:embed="rId3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6" name="그림 155" descr="[PNG]지주영문로고_흰.png">
          <a:hlinkClick r:id="rId307"/>
        </xdr:cNvPr>
        <xdr:cNvPicPr/>
      </xdr:nvPicPr>
      <xdr:blipFill>
        <a:blip r:embed="rId3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7" name="그림 156" descr="[PNG]지주영문로고_흰.png">
          <a:hlinkClick r:id="rId309"/>
        </xdr:cNvPr>
        <xdr:cNvPicPr/>
      </xdr:nvPicPr>
      <xdr:blipFill>
        <a:blip r:embed="rId3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8" name="그림 157" descr="[PNG]지주영문로고_흰.png">
          <a:hlinkClick r:id="rId311"/>
        </xdr:cNvPr>
        <xdr:cNvPicPr/>
      </xdr:nvPicPr>
      <xdr:blipFill>
        <a:blip r:embed="rId3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19" name="그림 7" descr="[PNG]지주영문로고_흰.png">
          <a:hlinkClick r:id="rId313"/>
        </xdr:cNvPr>
        <xdr:cNvPicPr/>
      </xdr:nvPicPr>
      <xdr:blipFill>
        <a:blip r:embed="rId3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0" name="그림 7" descr="[PNG]지주영문로고_흰.png">
          <a:hlinkClick r:id="rId315"/>
        </xdr:cNvPr>
        <xdr:cNvPicPr/>
      </xdr:nvPicPr>
      <xdr:blipFill>
        <a:blip r:embed="rId3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1" name="그림 160" descr="[PNG]지주영문로고_흰.png">
          <a:hlinkClick r:id="rId317"/>
        </xdr:cNvPr>
        <xdr:cNvPicPr/>
      </xdr:nvPicPr>
      <xdr:blipFill>
        <a:blip r:embed="rId3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2" name="그림 161" descr="[PNG]지주영문로고_흰.png">
          <a:hlinkClick r:id="rId319"/>
        </xdr:cNvPr>
        <xdr:cNvPicPr/>
      </xdr:nvPicPr>
      <xdr:blipFill>
        <a:blip r:embed="rId3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3" name="그림 162" descr="[PNG]지주영문로고_흰.png">
          <a:hlinkClick r:id="rId321"/>
        </xdr:cNvPr>
        <xdr:cNvPicPr/>
      </xdr:nvPicPr>
      <xdr:blipFill>
        <a:blip r:embed="rId3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4" name="그림 163" descr="[PNG]지주영문로고_흰.png">
          <a:hlinkClick r:id="rId323"/>
        </xdr:cNvPr>
        <xdr:cNvPicPr/>
      </xdr:nvPicPr>
      <xdr:blipFill>
        <a:blip r:embed="rId3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5" name="그림 164" descr="[PNG]지주영문로고_흰.png">
          <a:hlinkClick r:id="rId325"/>
        </xdr:cNvPr>
        <xdr:cNvPicPr/>
      </xdr:nvPicPr>
      <xdr:blipFill>
        <a:blip r:embed="rId3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6" name="그림 165" descr="[PNG]지주영문로고_흰.png">
          <a:hlinkClick r:id="rId327"/>
        </xdr:cNvPr>
        <xdr:cNvPicPr/>
      </xdr:nvPicPr>
      <xdr:blipFill>
        <a:blip r:embed="rId3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7" name="그림 166" descr="[PNG]지주영문로고_흰.png">
          <a:hlinkClick r:id="rId329"/>
        </xdr:cNvPr>
        <xdr:cNvPicPr/>
      </xdr:nvPicPr>
      <xdr:blipFill>
        <a:blip r:embed="rId3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8" name="그림 167" descr="[PNG]지주영문로고_흰.png">
          <a:hlinkClick r:id="rId331"/>
        </xdr:cNvPr>
        <xdr:cNvPicPr/>
      </xdr:nvPicPr>
      <xdr:blipFill>
        <a:blip r:embed="rId3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29" name="그림 7" descr="[PNG]지주영문로고_흰.png">
          <a:hlinkClick r:id="rId333"/>
        </xdr:cNvPr>
        <xdr:cNvPicPr/>
      </xdr:nvPicPr>
      <xdr:blipFill>
        <a:blip r:embed="rId3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0" name="그림 169" descr="[PNG]지주영문로고_흰.png">
          <a:hlinkClick r:id="rId335"/>
        </xdr:cNvPr>
        <xdr:cNvPicPr/>
      </xdr:nvPicPr>
      <xdr:blipFill>
        <a:blip r:embed="rId3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1" name="그림 7" descr="[PNG]지주영문로고_흰.png">
          <a:hlinkClick r:id="rId337"/>
        </xdr:cNvPr>
        <xdr:cNvPicPr/>
      </xdr:nvPicPr>
      <xdr:blipFill>
        <a:blip r:embed="rId3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2" name="그림 7" descr="[PNG]지주영문로고_흰.png">
          <a:hlinkClick r:id="rId339"/>
        </xdr:cNvPr>
        <xdr:cNvPicPr/>
      </xdr:nvPicPr>
      <xdr:blipFill>
        <a:blip r:embed="rId3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3" name="그림 7" descr="[PNG]지주영문로고_흰.png">
          <a:hlinkClick r:id="rId341"/>
        </xdr:cNvPr>
        <xdr:cNvPicPr/>
      </xdr:nvPicPr>
      <xdr:blipFill>
        <a:blip r:embed="rId3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4" name="그림 7" descr="[PNG]지주영문로고_흰.png">
          <a:hlinkClick r:id="rId343"/>
        </xdr:cNvPr>
        <xdr:cNvPicPr/>
      </xdr:nvPicPr>
      <xdr:blipFill>
        <a:blip r:embed="rId3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5" name="그림 7" descr="[PNG]지주영문로고_흰.png">
          <a:hlinkClick r:id="rId345"/>
        </xdr:cNvPr>
        <xdr:cNvPicPr/>
      </xdr:nvPicPr>
      <xdr:blipFill>
        <a:blip r:embed="rId3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6" name="그림 175" descr="[PNG]지주영문로고_흰.png">
          <a:hlinkClick r:id="rId347"/>
        </xdr:cNvPr>
        <xdr:cNvPicPr/>
      </xdr:nvPicPr>
      <xdr:blipFill>
        <a:blip r:embed="rId3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7" name="그림 7" descr="[PNG]지주영문로고_흰.png">
          <a:hlinkClick r:id="rId349"/>
        </xdr:cNvPr>
        <xdr:cNvPicPr/>
      </xdr:nvPicPr>
      <xdr:blipFill>
        <a:blip r:embed="rId3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8" name="그림 177" descr="[PNG]지주영문로고_흰.png">
          <a:hlinkClick r:id="rId351"/>
        </xdr:cNvPr>
        <xdr:cNvPicPr/>
      </xdr:nvPicPr>
      <xdr:blipFill>
        <a:blip r:embed="rId3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39" name="그림 178" descr="[PNG]지주영문로고_흰.png">
          <a:hlinkClick r:id="rId353"/>
        </xdr:cNvPr>
        <xdr:cNvPicPr/>
      </xdr:nvPicPr>
      <xdr:blipFill>
        <a:blip r:embed="rId3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0" name="그림 179" descr="[PNG]지주영문로고_흰.png">
          <a:hlinkClick r:id="rId355"/>
        </xdr:cNvPr>
        <xdr:cNvPicPr/>
      </xdr:nvPicPr>
      <xdr:blipFill>
        <a:blip r:embed="rId3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1" name="그림 180" descr="[PNG]지주영문로고_흰.png">
          <a:hlinkClick r:id="rId357"/>
        </xdr:cNvPr>
        <xdr:cNvPicPr/>
      </xdr:nvPicPr>
      <xdr:blipFill>
        <a:blip r:embed="rId3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2" name="그림 181" descr="[PNG]지주영문로고_흰.png">
          <a:hlinkClick r:id="rId359"/>
        </xdr:cNvPr>
        <xdr:cNvPicPr/>
      </xdr:nvPicPr>
      <xdr:blipFill>
        <a:blip r:embed="rId3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3" name="그림 182" descr="[PNG]지주영문로고_흰.png">
          <a:hlinkClick r:id="rId361"/>
        </xdr:cNvPr>
        <xdr:cNvPicPr/>
      </xdr:nvPicPr>
      <xdr:blipFill>
        <a:blip r:embed="rId3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4" name="그림 7" descr="[PNG]지주영문로고_흰.png">
          <a:hlinkClick r:id="rId363"/>
        </xdr:cNvPr>
        <xdr:cNvPicPr/>
      </xdr:nvPicPr>
      <xdr:blipFill>
        <a:blip r:embed="rId3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5" name="그림 184" descr="[PNG]지주영문로고_흰.png">
          <a:hlinkClick r:id="rId365"/>
        </xdr:cNvPr>
        <xdr:cNvPicPr/>
      </xdr:nvPicPr>
      <xdr:blipFill>
        <a:blip r:embed="rId3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6" name="그림 185" descr="[PNG]지주영문로고_흰.png">
          <a:hlinkClick r:id="rId367"/>
        </xdr:cNvPr>
        <xdr:cNvPicPr/>
      </xdr:nvPicPr>
      <xdr:blipFill>
        <a:blip r:embed="rId3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7" name="그림 186" descr="[PNG]지주영문로고_흰.png">
          <a:hlinkClick r:id="rId369"/>
        </xdr:cNvPr>
        <xdr:cNvPicPr/>
      </xdr:nvPicPr>
      <xdr:blipFill>
        <a:blip r:embed="rId3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8" name="그림 7" descr="[PNG]지주영문로고_흰.png">
          <a:hlinkClick r:id="rId371"/>
        </xdr:cNvPr>
        <xdr:cNvPicPr/>
      </xdr:nvPicPr>
      <xdr:blipFill>
        <a:blip r:embed="rId3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49" name="그림 7" descr="[PNG]지주영문로고_흰.png">
          <a:hlinkClick r:id="rId373"/>
        </xdr:cNvPr>
        <xdr:cNvPicPr/>
      </xdr:nvPicPr>
      <xdr:blipFill>
        <a:blip r:embed="rId3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0" name="그림 189" descr="[PNG]지주영문로고_흰.png">
          <a:hlinkClick r:id="rId375"/>
        </xdr:cNvPr>
        <xdr:cNvPicPr/>
      </xdr:nvPicPr>
      <xdr:blipFill>
        <a:blip r:embed="rId3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1" name="그림 190" descr="[PNG]지주영문로고_흰.png">
          <a:hlinkClick r:id="rId377"/>
        </xdr:cNvPr>
        <xdr:cNvPicPr/>
      </xdr:nvPicPr>
      <xdr:blipFill>
        <a:blip r:embed="rId3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2" name="그림 191" descr="[PNG]지주영문로고_흰.png">
          <a:hlinkClick r:id="rId379"/>
        </xdr:cNvPr>
        <xdr:cNvPicPr/>
      </xdr:nvPicPr>
      <xdr:blipFill>
        <a:blip r:embed="rId3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3" name="그림 192" descr="[PNG]지주영문로고_흰.png">
          <a:hlinkClick r:id="rId381"/>
        </xdr:cNvPr>
        <xdr:cNvPicPr/>
      </xdr:nvPicPr>
      <xdr:blipFill>
        <a:blip r:embed="rId3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4" name="그림 193" descr="[PNG]지주영문로고_흰.png">
          <a:hlinkClick r:id="rId383"/>
        </xdr:cNvPr>
        <xdr:cNvPicPr/>
      </xdr:nvPicPr>
      <xdr:blipFill>
        <a:blip r:embed="rId3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5" name="그림 194" descr="[PNG]지주영문로고_흰.png">
          <a:hlinkClick r:id="rId385"/>
        </xdr:cNvPr>
        <xdr:cNvPicPr/>
      </xdr:nvPicPr>
      <xdr:blipFill>
        <a:blip r:embed="rId3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6" name="그림 195" descr="[PNG]지주영문로고_흰.png">
          <a:hlinkClick r:id="rId387"/>
        </xdr:cNvPr>
        <xdr:cNvPicPr/>
      </xdr:nvPicPr>
      <xdr:blipFill>
        <a:blip r:embed="rId3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7" name="그림 196" descr="[PNG]지주영문로고_흰.png">
          <a:hlinkClick r:id="rId389"/>
        </xdr:cNvPr>
        <xdr:cNvPicPr/>
      </xdr:nvPicPr>
      <xdr:blipFill>
        <a:blip r:embed="rId3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8" name="그림 7" descr="[PNG]지주영문로고_흰.png">
          <a:hlinkClick r:id="rId391"/>
        </xdr:cNvPr>
        <xdr:cNvPicPr/>
      </xdr:nvPicPr>
      <xdr:blipFill>
        <a:blip r:embed="rId3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59" name="그림 198" descr="[PNG]지주영문로고_흰.png">
          <a:hlinkClick r:id="rId393"/>
        </xdr:cNvPr>
        <xdr:cNvPicPr/>
      </xdr:nvPicPr>
      <xdr:blipFill>
        <a:blip r:embed="rId3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0" name="그림 7" descr="[PNG]지주영문로고_흰.png">
          <a:hlinkClick r:id="rId395"/>
        </xdr:cNvPr>
        <xdr:cNvPicPr/>
      </xdr:nvPicPr>
      <xdr:blipFill>
        <a:blip r:embed="rId3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1" name="그림 7" descr="[PNG]지주영문로고_흰.png">
          <a:hlinkClick r:id="rId397"/>
        </xdr:cNvPr>
        <xdr:cNvPicPr/>
      </xdr:nvPicPr>
      <xdr:blipFill>
        <a:blip r:embed="rId3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2" name="그림 7" descr="[PNG]지주영문로고_흰.png">
          <a:hlinkClick r:id="rId399"/>
        </xdr:cNvPr>
        <xdr:cNvPicPr/>
      </xdr:nvPicPr>
      <xdr:blipFill>
        <a:blip r:embed="rId4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3" name="그림 7" descr="[PNG]지주영문로고_흰.png">
          <a:hlinkClick r:id="rId401"/>
        </xdr:cNvPr>
        <xdr:cNvPicPr/>
      </xdr:nvPicPr>
      <xdr:blipFill>
        <a:blip r:embed="rId4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4" name="그림 7" descr="[PNG]지주영문로고_흰.png">
          <a:hlinkClick r:id="rId403"/>
        </xdr:cNvPr>
        <xdr:cNvPicPr/>
      </xdr:nvPicPr>
      <xdr:blipFill>
        <a:blip r:embed="rId4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5" name="그림 204" descr="[PNG]지주영문로고_흰.png">
          <a:hlinkClick r:id="rId405"/>
        </xdr:cNvPr>
        <xdr:cNvPicPr/>
      </xdr:nvPicPr>
      <xdr:blipFill>
        <a:blip r:embed="rId4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6" name="그림 205" descr="[PNG]지주영문로고_흰.png">
          <a:hlinkClick r:id="rId407"/>
        </xdr:cNvPr>
        <xdr:cNvPicPr/>
      </xdr:nvPicPr>
      <xdr:blipFill>
        <a:blip r:embed="rId4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7" name="그림 206" descr="[PNG]지주영문로고_흰.png">
          <a:hlinkClick r:id="rId409"/>
        </xdr:cNvPr>
        <xdr:cNvPicPr/>
      </xdr:nvPicPr>
      <xdr:blipFill>
        <a:blip r:embed="rId4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8" name="그림 207" descr="[PNG]지주영문로고_흰.png">
          <a:hlinkClick r:id="rId411"/>
        </xdr:cNvPr>
        <xdr:cNvPicPr/>
      </xdr:nvPicPr>
      <xdr:blipFill>
        <a:blip r:embed="rId4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69" name="그림 7" descr="[PNG]지주영문로고_흰.png">
          <a:hlinkClick r:id="rId413"/>
        </xdr:cNvPr>
        <xdr:cNvPicPr/>
      </xdr:nvPicPr>
      <xdr:blipFill>
        <a:blip r:embed="rId4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0" name="그림 209" descr="[PNG]지주영문로고_흰.png">
          <a:hlinkClick r:id="rId415"/>
        </xdr:cNvPr>
        <xdr:cNvPicPr/>
      </xdr:nvPicPr>
      <xdr:blipFill>
        <a:blip r:embed="rId4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1" name="그림 210" descr="[PNG]지주영문로고_흰.png">
          <a:hlinkClick r:id="rId417"/>
        </xdr:cNvPr>
        <xdr:cNvPicPr/>
      </xdr:nvPicPr>
      <xdr:blipFill>
        <a:blip r:embed="rId4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2" name="그림 211" descr="[PNG]지주영문로고_흰.png">
          <a:hlinkClick r:id="rId419"/>
        </xdr:cNvPr>
        <xdr:cNvPicPr/>
      </xdr:nvPicPr>
      <xdr:blipFill>
        <a:blip r:embed="rId4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3" name="그림 7" descr="[PNG]지주영문로고_흰.png">
          <a:hlinkClick r:id="rId421"/>
        </xdr:cNvPr>
        <xdr:cNvPicPr/>
      </xdr:nvPicPr>
      <xdr:blipFill>
        <a:blip r:embed="rId4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4" name="그림 7" descr="[PNG]지주영문로고_흰.png">
          <a:hlinkClick r:id="rId423"/>
        </xdr:cNvPr>
        <xdr:cNvPicPr/>
      </xdr:nvPicPr>
      <xdr:blipFill>
        <a:blip r:embed="rId4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5" name="그림 214" descr="[PNG]지주영문로고_흰.png">
          <a:hlinkClick r:id="rId425"/>
        </xdr:cNvPr>
        <xdr:cNvPicPr/>
      </xdr:nvPicPr>
      <xdr:blipFill>
        <a:blip r:embed="rId4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6" name="그림 215" descr="[PNG]지주영문로고_흰.png">
          <a:hlinkClick r:id="rId427"/>
        </xdr:cNvPr>
        <xdr:cNvPicPr/>
      </xdr:nvPicPr>
      <xdr:blipFill>
        <a:blip r:embed="rId4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7" name="그림 216" descr="[PNG]지주영문로고_흰.png">
          <a:hlinkClick r:id="rId429"/>
        </xdr:cNvPr>
        <xdr:cNvPicPr/>
      </xdr:nvPicPr>
      <xdr:blipFill>
        <a:blip r:embed="rId4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8" name="그림 217" descr="[PNG]지주영문로고_흰.png">
          <a:hlinkClick r:id="rId431"/>
        </xdr:cNvPr>
        <xdr:cNvPicPr/>
      </xdr:nvPicPr>
      <xdr:blipFill>
        <a:blip r:embed="rId4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79" name="그림 218" descr="[PNG]지주영문로고_흰.png">
          <a:hlinkClick r:id="rId433"/>
        </xdr:cNvPr>
        <xdr:cNvPicPr/>
      </xdr:nvPicPr>
      <xdr:blipFill>
        <a:blip r:embed="rId4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0" name="그림 219" descr="[PNG]지주영문로고_흰.png">
          <a:hlinkClick r:id="rId435"/>
        </xdr:cNvPr>
        <xdr:cNvPicPr/>
      </xdr:nvPicPr>
      <xdr:blipFill>
        <a:blip r:embed="rId4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1" name="그림 220" descr="[PNG]지주영문로고_흰.png">
          <a:hlinkClick r:id="rId437"/>
        </xdr:cNvPr>
        <xdr:cNvPicPr/>
      </xdr:nvPicPr>
      <xdr:blipFill>
        <a:blip r:embed="rId4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2" name="그림 221" descr="[PNG]지주영문로고_흰.png">
          <a:hlinkClick r:id="rId439"/>
        </xdr:cNvPr>
        <xdr:cNvPicPr/>
      </xdr:nvPicPr>
      <xdr:blipFill>
        <a:blip r:embed="rId4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3" name="그림 7" descr="[PNG]지주영문로고_흰.png">
          <a:hlinkClick r:id="rId441"/>
        </xdr:cNvPr>
        <xdr:cNvPicPr/>
      </xdr:nvPicPr>
      <xdr:blipFill>
        <a:blip r:embed="rId4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4" name="그림 223" descr="[PNG]지주영문로고_흰.png">
          <a:hlinkClick r:id="rId443"/>
        </xdr:cNvPr>
        <xdr:cNvPicPr/>
      </xdr:nvPicPr>
      <xdr:blipFill>
        <a:blip r:embed="rId4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5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6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7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8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89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0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1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2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3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4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5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6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7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8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499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0" name="그림 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1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2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3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4" name="그림 7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5" name="그림 7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6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7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8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09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0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1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2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3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4" name="그림 7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5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6" name="그림 7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7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8" name="그림 7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19" name="그림 7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0" name="그림 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1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2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3" name="그림 40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4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5" name="그림 7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6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7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8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29" name="그림 7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0" name="그림 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1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2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3" name="그림 50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4" name="그림 51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5" name="그림 52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6" name="그림 53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7" name="그림 54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8" name="그림 55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39" name="그림 7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0" name="그림 5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1" name="그림 7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2" name="그림 7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3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4" name="그림 7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5" name="그림 7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6" name="그림 63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7" name="그림 7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8" name="그림 65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49" name="그림 66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0" name="그림 6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1" name="그림 68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2" name="그림 69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3" name="그림 70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4" name="그림 7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5" name="그림 72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6" name="그림 73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7" name="그림 74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8" name="그림 7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59" name="그림 7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0" name="그림 7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1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2" name="그림 79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3" name="그림 80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4" name="그림 81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5" name="그림 82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6" name="그림 83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7" name="그림 84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8" name="그림 7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69" name="그림 86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0" name="그림 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1" name="그림 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2" name="그림 7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3" name="그림 7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4" name="그림 7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5" name="그림 92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6" name="그림 93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7" name="그림 94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8" name="그림 95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79" name="그림 7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0" name="그림 9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1" name="그림 98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2" name="그림 99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3" name="그림 7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4" name="그림 7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5" name="그림 102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6" name="그림 103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7" name="그림 104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8" name="그림 105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89" name="그림 106" descr="[PNG]지주영문로고_흰.png">
          <a:hlinkClick r:id="rId209"/>
        </xdr:cNvPr>
        <xdr:cNvPicPr/>
      </xdr:nvPicPr>
      <xdr:blipFill>
        <a:blip r:embed="rId2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0" name="그림 107" descr="[PNG]지주영문로고_흰.png">
          <a:hlinkClick r:id="rId211"/>
        </xdr:cNvPr>
        <xdr:cNvPicPr/>
      </xdr:nvPicPr>
      <xdr:blipFill>
        <a:blip r:embed="rId2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1" name="그림 108" descr="[PNG]지주영문로고_흰.png">
          <a:hlinkClick r:id="rId213"/>
        </xdr:cNvPr>
        <xdr:cNvPicPr/>
      </xdr:nvPicPr>
      <xdr:blipFill>
        <a:blip r:embed="rId2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2" name="그림 109" descr="[PNG]지주영문로고_흰.png">
          <a:hlinkClick r:id="rId215"/>
        </xdr:cNvPr>
        <xdr:cNvPicPr/>
      </xdr:nvPicPr>
      <xdr:blipFill>
        <a:blip r:embed="rId2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3" name="그림 7" descr="[PNG]지주영문로고_흰.png">
          <a:hlinkClick r:id="rId217"/>
        </xdr:cNvPr>
        <xdr:cNvPicPr/>
      </xdr:nvPicPr>
      <xdr:blipFill>
        <a:blip r:embed="rId2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4" name="그림 111" descr="[PNG]지주영문로고_흰.png">
          <a:hlinkClick r:id="rId219"/>
        </xdr:cNvPr>
        <xdr:cNvPicPr/>
      </xdr:nvPicPr>
      <xdr:blipFill>
        <a:blip r:embed="rId2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5" name="그림 7" descr="[PNG]지주영문로고_흰.png">
          <a:hlinkClick r:id="rId221"/>
        </xdr:cNvPr>
        <xdr:cNvPicPr/>
      </xdr:nvPicPr>
      <xdr:blipFill>
        <a:blip r:embed="rId2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6" name="그림 7" descr="[PNG]지주영문로고_흰.png">
          <a:hlinkClick r:id="rId223"/>
        </xdr:cNvPr>
        <xdr:cNvPicPr/>
      </xdr:nvPicPr>
      <xdr:blipFill>
        <a:blip r:embed="rId2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7" name="그림 7" descr="[PNG]지주영문로고_흰.png">
          <a:hlinkClick r:id="rId225"/>
        </xdr:cNvPr>
        <xdr:cNvPicPr/>
      </xdr:nvPicPr>
      <xdr:blipFill>
        <a:blip r:embed="rId2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8" name="그림 7" descr="[PNG]지주영문로고_흰.png">
          <a:hlinkClick r:id="rId227"/>
        </xdr:cNvPr>
        <xdr:cNvPicPr/>
      </xdr:nvPicPr>
      <xdr:blipFill>
        <a:blip r:embed="rId2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599" name="그림 7" descr="[PNG]지주영문로고_흰.png">
          <a:hlinkClick r:id="rId229"/>
        </xdr:cNvPr>
        <xdr:cNvPicPr/>
      </xdr:nvPicPr>
      <xdr:blipFill>
        <a:blip r:embed="rId2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0" name="그림 117" descr="[PNG]지주영문로고_흰.png">
          <a:hlinkClick r:id="rId231"/>
        </xdr:cNvPr>
        <xdr:cNvPicPr/>
      </xdr:nvPicPr>
      <xdr:blipFill>
        <a:blip r:embed="rId2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1" name="그림 118" descr="[PNG]지주영문로고_흰.png">
          <a:hlinkClick r:id="rId233"/>
        </xdr:cNvPr>
        <xdr:cNvPicPr/>
      </xdr:nvPicPr>
      <xdr:blipFill>
        <a:blip r:embed="rId2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2" name="그림 119" descr="[PNG]지주영문로고_흰.png">
          <a:hlinkClick r:id="rId235"/>
        </xdr:cNvPr>
        <xdr:cNvPicPr/>
      </xdr:nvPicPr>
      <xdr:blipFill>
        <a:blip r:embed="rId2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3" name="그림 7" descr="[PNG]지주영문로고_흰.png">
          <a:hlinkClick r:id="rId237"/>
        </xdr:cNvPr>
        <xdr:cNvPicPr/>
      </xdr:nvPicPr>
      <xdr:blipFill>
        <a:blip r:embed="rId2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4" name="그림 121" descr="[PNG]지주영문로고_흰.png">
          <a:hlinkClick r:id="rId239"/>
        </xdr:cNvPr>
        <xdr:cNvPicPr/>
      </xdr:nvPicPr>
      <xdr:blipFill>
        <a:blip r:embed="rId2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5" name="그림 122" descr="[PNG]지주영문로고_흰.png">
          <a:hlinkClick r:id="rId241"/>
        </xdr:cNvPr>
        <xdr:cNvPicPr/>
      </xdr:nvPicPr>
      <xdr:blipFill>
        <a:blip r:embed="rId2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6" name="그림 123" descr="[PNG]지주영문로고_흰.png">
          <a:hlinkClick r:id="rId243"/>
        </xdr:cNvPr>
        <xdr:cNvPicPr/>
      </xdr:nvPicPr>
      <xdr:blipFill>
        <a:blip r:embed="rId2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7" name="그림 124" descr="[PNG]지주영문로고_흰.png">
          <a:hlinkClick r:id="rId245"/>
        </xdr:cNvPr>
        <xdr:cNvPicPr/>
      </xdr:nvPicPr>
      <xdr:blipFill>
        <a:blip r:embed="rId2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8" name="그림 125" descr="[PNG]지주영문로고_흰.png">
          <a:hlinkClick r:id="rId247"/>
        </xdr:cNvPr>
        <xdr:cNvPicPr/>
      </xdr:nvPicPr>
      <xdr:blipFill>
        <a:blip r:embed="rId2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09" name="그림 126" descr="[PNG]지주영문로고_흰.png">
          <a:hlinkClick r:id="rId249"/>
        </xdr:cNvPr>
        <xdr:cNvPicPr/>
      </xdr:nvPicPr>
      <xdr:blipFill>
        <a:blip r:embed="rId2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0" name="그림 7" descr="[PNG]지주영문로고_흰.png">
          <a:hlinkClick r:id="rId251"/>
        </xdr:cNvPr>
        <xdr:cNvPicPr/>
      </xdr:nvPicPr>
      <xdr:blipFill>
        <a:blip r:embed="rId2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1" name="그림 128" descr="[PNG]지주영문로고_흰.png">
          <a:hlinkClick r:id="rId253"/>
        </xdr:cNvPr>
        <xdr:cNvPicPr/>
      </xdr:nvPicPr>
      <xdr:blipFill>
        <a:blip r:embed="rId2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2" name="그림 129" descr="[PNG]지주영문로고_흰.png">
          <a:hlinkClick r:id="rId255"/>
        </xdr:cNvPr>
        <xdr:cNvPicPr/>
      </xdr:nvPicPr>
      <xdr:blipFill>
        <a:blip r:embed="rId2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3" name="그림 130" descr="[PNG]지주영문로고_흰.png">
          <a:hlinkClick r:id="rId257"/>
        </xdr:cNvPr>
        <xdr:cNvPicPr/>
      </xdr:nvPicPr>
      <xdr:blipFill>
        <a:blip r:embed="rId2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4" name="그림 7" descr="[PNG]지주영문로고_흰.png">
          <a:hlinkClick r:id="rId259"/>
        </xdr:cNvPr>
        <xdr:cNvPicPr/>
      </xdr:nvPicPr>
      <xdr:blipFill>
        <a:blip r:embed="rId2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5" name="그림 7" descr="[PNG]지주영문로고_흰.png">
          <a:hlinkClick r:id="rId261"/>
        </xdr:cNvPr>
        <xdr:cNvPicPr/>
      </xdr:nvPicPr>
      <xdr:blipFill>
        <a:blip r:embed="rId2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6" name="그림 133" descr="[PNG]지주영문로고_흰.png">
          <a:hlinkClick r:id="rId263"/>
        </xdr:cNvPr>
        <xdr:cNvPicPr/>
      </xdr:nvPicPr>
      <xdr:blipFill>
        <a:blip r:embed="rId2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7" name="그림 134" descr="[PNG]지주영문로고_흰.png">
          <a:hlinkClick r:id="rId265"/>
        </xdr:cNvPr>
        <xdr:cNvPicPr/>
      </xdr:nvPicPr>
      <xdr:blipFill>
        <a:blip r:embed="rId2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8" name="그림 135" descr="[PNG]지주영문로고_흰.png">
          <a:hlinkClick r:id="rId267"/>
        </xdr:cNvPr>
        <xdr:cNvPicPr/>
      </xdr:nvPicPr>
      <xdr:blipFill>
        <a:blip r:embed="rId2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19" name="그림 136" descr="[PNG]지주영문로고_흰.png">
          <a:hlinkClick r:id="rId269"/>
        </xdr:cNvPr>
        <xdr:cNvPicPr/>
      </xdr:nvPicPr>
      <xdr:blipFill>
        <a:blip r:embed="rId2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0" name="그림 137" descr="[PNG]지주영문로고_흰.png">
          <a:hlinkClick r:id="rId271"/>
        </xdr:cNvPr>
        <xdr:cNvPicPr/>
      </xdr:nvPicPr>
      <xdr:blipFill>
        <a:blip r:embed="rId2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1" name="그림 138" descr="[PNG]지주영문로고_흰.png">
          <a:hlinkClick r:id="rId273"/>
        </xdr:cNvPr>
        <xdr:cNvPicPr/>
      </xdr:nvPicPr>
      <xdr:blipFill>
        <a:blip r:embed="rId2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2" name="그림 139" descr="[PNG]지주영문로고_흰.png">
          <a:hlinkClick r:id="rId275"/>
        </xdr:cNvPr>
        <xdr:cNvPicPr/>
      </xdr:nvPicPr>
      <xdr:blipFill>
        <a:blip r:embed="rId2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3" name="그림 140" descr="[PNG]지주영문로고_흰.png">
          <a:hlinkClick r:id="rId277"/>
        </xdr:cNvPr>
        <xdr:cNvPicPr/>
      </xdr:nvPicPr>
      <xdr:blipFill>
        <a:blip r:embed="rId2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4" name="그림 7" descr="[PNG]지주영문로고_흰.png">
          <a:hlinkClick r:id="rId279"/>
        </xdr:cNvPr>
        <xdr:cNvPicPr/>
      </xdr:nvPicPr>
      <xdr:blipFill>
        <a:blip r:embed="rId2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5" name="그림 142" descr="[PNG]지주영문로고_흰.png">
          <a:hlinkClick r:id="rId281"/>
        </xdr:cNvPr>
        <xdr:cNvPicPr/>
      </xdr:nvPicPr>
      <xdr:blipFill>
        <a:blip r:embed="rId2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6" name="그림 7" descr="[PNG]지주영문로고_흰.png">
          <a:hlinkClick r:id="rId283"/>
        </xdr:cNvPr>
        <xdr:cNvPicPr/>
      </xdr:nvPicPr>
      <xdr:blipFill>
        <a:blip r:embed="rId2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7" name="그림 7" descr="[PNG]지주영문로고_흰.png">
          <a:hlinkClick r:id="rId285"/>
        </xdr:cNvPr>
        <xdr:cNvPicPr/>
      </xdr:nvPicPr>
      <xdr:blipFill>
        <a:blip r:embed="rId2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8" name="그림 7" descr="[PNG]지주영문로고_흰.png">
          <a:hlinkClick r:id="rId287"/>
        </xdr:cNvPr>
        <xdr:cNvPicPr/>
      </xdr:nvPicPr>
      <xdr:blipFill>
        <a:blip r:embed="rId2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29" name="그림 7" descr="[PNG]지주영문로고_흰.png">
          <a:hlinkClick r:id="rId289"/>
        </xdr:cNvPr>
        <xdr:cNvPicPr/>
      </xdr:nvPicPr>
      <xdr:blipFill>
        <a:blip r:embed="rId2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0" name="그림 7" descr="[PNG]지주영문로고_흰.png">
          <a:hlinkClick r:id="rId291"/>
        </xdr:cNvPr>
        <xdr:cNvPicPr/>
      </xdr:nvPicPr>
      <xdr:blipFill>
        <a:blip r:embed="rId2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1" name="그림 148" descr="[PNG]지주영문로고_흰.png">
          <a:hlinkClick r:id="rId293"/>
        </xdr:cNvPr>
        <xdr:cNvPicPr/>
      </xdr:nvPicPr>
      <xdr:blipFill>
        <a:blip r:embed="rId2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2" name="그림 149" descr="[PNG]지주영문로고_흰.png">
          <a:hlinkClick r:id="rId295"/>
        </xdr:cNvPr>
        <xdr:cNvPicPr/>
      </xdr:nvPicPr>
      <xdr:blipFill>
        <a:blip r:embed="rId2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3" name="그림 150" descr="[PNG]지주영문로고_흰.png">
          <a:hlinkClick r:id="rId297"/>
        </xdr:cNvPr>
        <xdr:cNvPicPr/>
      </xdr:nvPicPr>
      <xdr:blipFill>
        <a:blip r:embed="rId2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4" name="그림 151" descr="[PNG]지주영문로고_흰.png">
          <a:hlinkClick r:id="rId299"/>
        </xdr:cNvPr>
        <xdr:cNvPicPr/>
      </xdr:nvPicPr>
      <xdr:blipFill>
        <a:blip r:embed="rId3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5" name="그림 7" descr="[PNG]지주영문로고_흰.png">
          <a:hlinkClick r:id="rId301"/>
        </xdr:cNvPr>
        <xdr:cNvPicPr/>
      </xdr:nvPicPr>
      <xdr:blipFill>
        <a:blip r:embed="rId3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6" name="그림 153" descr="[PNG]지주영문로고_흰.png">
          <a:hlinkClick r:id="rId303"/>
        </xdr:cNvPr>
        <xdr:cNvPicPr/>
      </xdr:nvPicPr>
      <xdr:blipFill>
        <a:blip r:embed="rId3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7" name="그림 154" descr="[PNG]지주영문로고_흰.png">
          <a:hlinkClick r:id="rId305"/>
        </xdr:cNvPr>
        <xdr:cNvPicPr/>
      </xdr:nvPicPr>
      <xdr:blipFill>
        <a:blip r:embed="rId3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8" name="그림 155" descr="[PNG]지주영문로고_흰.png">
          <a:hlinkClick r:id="rId307"/>
        </xdr:cNvPr>
        <xdr:cNvPicPr/>
      </xdr:nvPicPr>
      <xdr:blipFill>
        <a:blip r:embed="rId3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39" name="그림 7" descr="[PNG]지주영문로고_흰.png">
          <a:hlinkClick r:id="rId309"/>
        </xdr:cNvPr>
        <xdr:cNvPicPr/>
      </xdr:nvPicPr>
      <xdr:blipFill>
        <a:blip r:embed="rId3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0" name="그림 7" descr="[PNG]지주영문로고_흰.png">
          <a:hlinkClick r:id="rId311"/>
        </xdr:cNvPr>
        <xdr:cNvPicPr/>
      </xdr:nvPicPr>
      <xdr:blipFill>
        <a:blip r:embed="rId3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1" name="그림 158" descr="[PNG]지주영문로고_흰.png">
          <a:hlinkClick r:id="rId313"/>
        </xdr:cNvPr>
        <xdr:cNvPicPr/>
      </xdr:nvPicPr>
      <xdr:blipFill>
        <a:blip r:embed="rId3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2" name="그림 159" descr="[PNG]지주영문로고_흰.png">
          <a:hlinkClick r:id="rId315"/>
        </xdr:cNvPr>
        <xdr:cNvPicPr/>
      </xdr:nvPicPr>
      <xdr:blipFill>
        <a:blip r:embed="rId3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3" name="그림 160" descr="[PNG]지주영문로고_흰.png">
          <a:hlinkClick r:id="rId317"/>
        </xdr:cNvPr>
        <xdr:cNvPicPr/>
      </xdr:nvPicPr>
      <xdr:blipFill>
        <a:blip r:embed="rId3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4" name="그림 161" descr="[PNG]지주영문로고_흰.png">
          <a:hlinkClick r:id="rId319"/>
        </xdr:cNvPr>
        <xdr:cNvPicPr/>
      </xdr:nvPicPr>
      <xdr:blipFill>
        <a:blip r:embed="rId3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5" name="그림 162" descr="[PNG]지주영문로고_흰.png">
          <a:hlinkClick r:id="rId321"/>
        </xdr:cNvPr>
        <xdr:cNvPicPr/>
      </xdr:nvPicPr>
      <xdr:blipFill>
        <a:blip r:embed="rId3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6" name="그림 163" descr="[PNG]지주영문로고_흰.png">
          <a:hlinkClick r:id="rId323"/>
        </xdr:cNvPr>
        <xdr:cNvPicPr/>
      </xdr:nvPicPr>
      <xdr:blipFill>
        <a:blip r:embed="rId3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7" name="그림 164" descr="[PNG]지주영문로고_흰.png">
          <a:hlinkClick r:id="rId325"/>
        </xdr:cNvPr>
        <xdr:cNvPicPr/>
      </xdr:nvPicPr>
      <xdr:blipFill>
        <a:blip r:embed="rId3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8" name="그림 165" descr="[PNG]지주영문로고_흰.png">
          <a:hlinkClick r:id="rId327"/>
        </xdr:cNvPr>
        <xdr:cNvPicPr/>
      </xdr:nvPicPr>
      <xdr:blipFill>
        <a:blip r:embed="rId3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49" name="그림 7" descr="[PNG]지주영문로고_흰.png">
          <a:hlinkClick r:id="rId329"/>
        </xdr:cNvPr>
        <xdr:cNvPicPr/>
      </xdr:nvPicPr>
      <xdr:blipFill>
        <a:blip r:embed="rId3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0" name="그림 167" descr="[PNG]지주영문로고_흰.png">
          <a:hlinkClick r:id="rId331"/>
        </xdr:cNvPr>
        <xdr:cNvPicPr/>
      </xdr:nvPicPr>
      <xdr:blipFill>
        <a:blip r:embed="rId3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1" name="그림 7" descr="[PNG]지주영문로고_흰.png">
          <a:hlinkClick r:id="rId333"/>
        </xdr:cNvPr>
        <xdr:cNvPicPr/>
      </xdr:nvPicPr>
      <xdr:blipFill>
        <a:blip r:embed="rId3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2" name="그림 7" descr="[PNG]지주영문로고_흰.png">
          <a:hlinkClick r:id="rId335"/>
        </xdr:cNvPr>
        <xdr:cNvPicPr/>
      </xdr:nvPicPr>
      <xdr:blipFill>
        <a:blip r:embed="rId3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3" name="그림 7" descr="[PNG]지주영문로고_흰.png">
          <a:hlinkClick r:id="rId337"/>
        </xdr:cNvPr>
        <xdr:cNvPicPr/>
      </xdr:nvPicPr>
      <xdr:blipFill>
        <a:blip r:embed="rId3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4" name="그림 7" descr="[PNG]지주영문로고_흰.png">
          <a:hlinkClick r:id="rId339"/>
        </xdr:cNvPr>
        <xdr:cNvPicPr/>
      </xdr:nvPicPr>
      <xdr:blipFill>
        <a:blip r:embed="rId3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5" name="그림 7" descr="[PNG]지주영문로고_흰.png">
          <a:hlinkClick r:id="rId341"/>
        </xdr:cNvPr>
        <xdr:cNvPicPr/>
      </xdr:nvPicPr>
      <xdr:blipFill>
        <a:blip r:embed="rId3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6" name="그림 173" descr="[PNG]지주영문로고_흰.png">
          <a:hlinkClick r:id="rId343"/>
        </xdr:cNvPr>
        <xdr:cNvPicPr/>
      </xdr:nvPicPr>
      <xdr:blipFill>
        <a:blip r:embed="rId3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7" name="그림 7" descr="[PNG]지주영문로고_흰.png">
          <a:hlinkClick r:id="rId345"/>
        </xdr:cNvPr>
        <xdr:cNvPicPr/>
      </xdr:nvPicPr>
      <xdr:blipFill>
        <a:blip r:embed="rId3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8" name="그림 175" descr="[PNG]지주영문로고_흰.png">
          <a:hlinkClick r:id="rId347"/>
        </xdr:cNvPr>
        <xdr:cNvPicPr/>
      </xdr:nvPicPr>
      <xdr:blipFill>
        <a:blip r:embed="rId3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59" name="그림 176" descr="[PNG]지주영문로고_흰.png">
          <a:hlinkClick r:id="rId349"/>
        </xdr:cNvPr>
        <xdr:cNvPicPr/>
      </xdr:nvPicPr>
      <xdr:blipFill>
        <a:blip r:embed="rId3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0" name="그림 177" descr="[PNG]지주영문로고_흰.png">
          <a:hlinkClick r:id="rId351"/>
        </xdr:cNvPr>
        <xdr:cNvPicPr/>
      </xdr:nvPicPr>
      <xdr:blipFill>
        <a:blip r:embed="rId3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1" name="그림 178" descr="[PNG]지주영문로고_흰.png">
          <a:hlinkClick r:id="rId353"/>
        </xdr:cNvPr>
        <xdr:cNvPicPr/>
      </xdr:nvPicPr>
      <xdr:blipFill>
        <a:blip r:embed="rId3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2" name="그림 179" descr="[PNG]지주영문로고_흰.png">
          <a:hlinkClick r:id="rId355"/>
        </xdr:cNvPr>
        <xdr:cNvPicPr/>
      </xdr:nvPicPr>
      <xdr:blipFill>
        <a:blip r:embed="rId3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3" name="그림 180" descr="[PNG]지주영문로고_흰.png">
          <a:hlinkClick r:id="rId357"/>
        </xdr:cNvPr>
        <xdr:cNvPicPr/>
      </xdr:nvPicPr>
      <xdr:blipFill>
        <a:blip r:embed="rId3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4" name="그림 7" descr="[PNG]지주영문로고_흰.png">
          <a:hlinkClick r:id="rId359"/>
        </xdr:cNvPr>
        <xdr:cNvPicPr/>
      </xdr:nvPicPr>
      <xdr:blipFill>
        <a:blip r:embed="rId3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5" name="그림 182" descr="[PNG]지주영문로고_흰.png">
          <a:hlinkClick r:id="rId361"/>
        </xdr:cNvPr>
        <xdr:cNvPicPr/>
      </xdr:nvPicPr>
      <xdr:blipFill>
        <a:blip r:embed="rId3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6" name="그림 183" descr="[PNG]지주영문로고_흰.png">
          <a:hlinkClick r:id="rId363"/>
        </xdr:cNvPr>
        <xdr:cNvPicPr/>
      </xdr:nvPicPr>
      <xdr:blipFill>
        <a:blip r:embed="rId3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7" name="그림 184" descr="[PNG]지주영문로고_흰.png">
          <a:hlinkClick r:id="rId365"/>
        </xdr:cNvPr>
        <xdr:cNvPicPr/>
      </xdr:nvPicPr>
      <xdr:blipFill>
        <a:blip r:embed="rId3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8" name="그림 7" descr="[PNG]지주영문로고_흰.png">
          <a:hlinkClick r:id="rId367"/>
        </xdr:cNvPr>
        <xdr:cNvPicPr/>
      </xdr:nvPicPr>
      <xdr:blipFill>
        <a:blip r:embed="rId3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69" name="그림 7" descr="[PNG]지주영문로고_흰.png">
          <a:hlinkClick r:id="rId369"/>
        </xdr:cNvPr>
        <xdr:cNvPicPr/>
      </xdr:nvPicPr>
      <xdr:blipFill>
        <a:blip r:embed="rId3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0" name="그림 187" descr="[PNG]지주영문로고_흰.png">
          <a:hlinkClick r:id="rId371"/>
        </xdr:cNvPr>
        <xdr:cNvPicPr/>
      </xdr:nvPicPr>
      <xdr:blipFill>
        <a:blip r:embed="rId3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1" name="그림 188" descr="[PNG]지주영문로고_흰.png">
          <a:hlinkClick r:id="rId373"/>
        </xdr:cNvPr>
        <xdr:cNvPicPr/>
      </xdr:nvPicPr>
      <xdr:blipFill>
        <a:blip r:embed="rId3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2" name="그림 189" descr="[PNG]지주영문로고_흰.png">
          <a:hlinkClick r:id="rId375"/>
        </xdr:cNvPr>
        <xdr:cNvPicPr/>
      </xdr:nvPicPr>
      <xdr:blipFill>
        <a:blip r:embed="rId3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3" name="그림 190" descr="[PNG]지주영문로고_흰.png">
          <a:hlinkClick r:id="rId377"/>
        </xdr:cNvPr>
        <xdr:cNvPicPr/>
      </xdr:nvPicPr>
      <xdr:blipFill>
        <a:blip r:embed="rId3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4" name="그림 191" descr="[PNG]지주영문로고_흰.png">
          <a:hlinkClick r:id="rId379"/>
        </xdr:cNvPr>
        <xdr:cNvPicPr/>
      </xdr:nvPicPr>
      <xdr:blipFill>
        <a:blip r:embed="rId3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5" name="그림 192" descr="[PNG]지주영문로고_흰.png">
          <a:hlinkClick r:id="rId381"/>
        </xdr:cNvPr>
        <xdr:cNvPicPr/>
      </xdr:nvPicPr>
      <xdr:blipFill>
        <a:blip r:embed="rId3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6" name="그림 193" descr="[PNG]지주영문로고_흰.png">
          <a:hlinkClick r:id="rId383"/>
        </xdr:cNvPr>
        <xdr:cNvPicPr/>
      </xdr:nvPicPr>
      <xdr:blipFill>
        <a:blip r:embed="rId3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7" name="그림 194" descr="[PNG]지주영문로고_흰.png">
          <a:hlinkClick r:id="rId385"/>
        </xdr:cNvPr>
        <xdr:cNvPicPr/>
      </xdr:nvPicPr>
      <xdr:blipFill>
        <a:blip r:embed="rId3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8" name="그림 7" descr="[PNG]지주영문로고_흰.png">
          <a:hlinkClick r:id="rId387"/>
        </xdr:cNvPr>
        <xdr:cNvPicPr/>
      </xdr:nvPicPr>
      <xdr:blipFill>
        <a:blip r:embed="rId3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79" name="그림 196" descr="[PNG]지주영문로고_흰.png">
          <a:hlinkClick r:id="rId389"/>
        </xdr:cNvPr>
        <xdr:cNvPicPr/>
      </xdr:nvPicPr>
      <xdr:blipFill>
        <a:blip r:embed="rId3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0" name="그림 7" descr="[PNG]지주영문로고_흰.png">
          <a:hlinkClick r:id="rId391"/>
        </xdr:cNvPr>
        <xdr:cNvPicPr/>
      </xdr:nvPicPr>
      <xdr:blipFill>
        <a:blip r:embed="rId3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1" name="그림 7" descr="[PNG]지주영문로고_흰.png">
          <a:hlinkClick r:id="rId393"/>
        </xdr:cNvPr>
        <xdr:cNvPicPr/>
      </xdr:nvPicPr>
      <xdr:blipFill>
        <a:blip r:embed="rId3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2" name="그림 7" descr="[PNG]지주영문로고_흰.png">
          <a:hlinkClick r:id="rId395"/>
        </xdr:cNvPr>
        <xdr:cNvPicPr/>
      </xdr:nvPicPr>
      <xdr:blipFill>
        <a:blip r:embed="rId3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3" name="그림 7" descr="[PNG]지주영문로고_흰.png">
          <a:hlinkClick r:id="rId397"/>
        </xdr:cNvPr>
        <xdr:cNvPicPr/>
      </xdr:nvPicPr>
      <xdr:blipFill>
        <a:blip r:embed="rId3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4" name="그림 7" descr="[PNG]지주영문로고_흰.png">
          <a:hlinkClick r:id="rId399"/>
        </xdr:cNvPr>
        <xdr:cNvPicPr/>
      </xdr:nvPicPr>
      <xdr:blipFill>
        <a:blip r:embed="rId4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5" name="그림 202" descr="[PNG]지주영문로고_흰.png">
          <a:hlinkClick r:id="rId401"/>
        </xdr:cNvPr>
        <xdr:cNvPicPr/>
      </xdr:nvPicPr>
      <xdr:blipFill>
        <a:blip r:embed="rId4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6" name="그림 203" descr="[PNG]지주영문로고_흰.png">
          <a:hlinkClick r:id="rId403"/>
        </xdr:cNvPr>
        <xdr:cNvPicPr/>
      </xdr:nvPicPr>
      <xdr:blipFill>
        <a:blip r:embed="rId4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7" name="그림 204" descr="[PNG]지주영문로고_흰.png">
          <a:hlinkClick r:id="rId405"/>
        </xdr:cNvPr>
        <xdr:cNvPicPr/>
      </xdr:nvPicPr>
      <xdr:blipFill>
        <a:blip r:embed="rId4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8" name="그림 205" descr="[PNG]지주영문로고_흰.png">
          <a:hlinkClick r:id="rId407"/>
        </xdr:cNvPr>
        <xdr:cNvPicPr/>
      </xdr:nvPicPr>
      <xdr:blipFill>
        <a:blip r:embed="rId4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89" name="그림 7" descr="[PNG]지주영문로고_흰.png">
          <a:hlinkClick r:id="rId409"/>
        </xdr:cNvPr>
        <xdr:cNvPicPr/>
      </xdr:nvPicPr>
      <xdr:blipFill>
        <a:blip r:embed="rId4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0" name="그림 207" descr="[PNG]지주영문로고_흰.png">
          <a:hlinkClick r:id="rId411"/>
        </xdr:cNvPr>
        <xdr:cNvPicPr/>
      </xdr:nvPicPr>
      <xdr:blipFill>
        <a:blip r:embed="rId4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1" name="그림 208" descr="[PNG]지주영문로고_흰.png">
          <a:hlinkClick r:id="rId413"/>
        </xdr:cNvPr>
        <xdr:cNvPicPr/>
      </xdr:nvPicPr>
      <xdr:blipFill>
        <a:blip r:embed="rId4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2" name="그림 209" descr="[PNG]지주영문로고_흰.png">
          <a:hlinkClick r:id="rId415"/>
        </xdr:cNvPr>
        <xdr:cNvPicPr/>
      </xdr:nvPicPr>
      <xdr:blipFill>
        <a:blip r:embed="rId4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3" name="그림 7" descr="[PNG]지주영문로고_흰.png">
          <a:hlinkClick r:id="rId417"/>
        </xdr:cNvPr>
        <xdr:cNvPicPr/>
      </xdr:nvPicPr>
      <xdr:blipFill>
        <a:blip r:embed="rId4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4" name="그림 7" descr="[PNG]지주영문로고_흰.png">
          <a:hlinkClick r:id="rId419"/>
        </xdr:cNvPr>
        <xdr:cNvPicPr/>
      </xdr:nvPicPr>
      <xdr:blipFill>
        <a:blip r:embed="rId4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5" name="그림 212" descr="[PNG]지주영문로고_흰.png">
          <a:hlinkClick r:id="rId421"/>
        </xdr:cNvPr>
        <xdr:cNvPicPr/>
      </xdr:nvPicPr>
      <xdr:blipFill>
        <a:blip r:embed="rId4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6" name="그림 213" descr="[PNG]지주영문로고_흰.png">
          <a:hlinkClick r:id="rId423"/>
        </xdr:cNvPr>
        <xdr:cNvPicPr/>
      </xdr:nvPicPr>
      <xdr:blipFill>
        <a:blip r:embed="rId4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7" name="그림 214" descr="[PNG]지주영문로고_흰.png">
          <a:hlinkClick r:id="rId425"/>
        </xdr:cNvPr>
        <xdr:cNvPicPr/>
      </xdr:nvPicPr>
      <xdr:blipFill>
        <a:blip r:embed="rId4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8" name="그림 215" descr="[PNG]지주영문로고_흰.png">
          <a:hlinkClick r:id="rId427"/>
        </xdr:cNvPr>
        <xdr:cNvPicPr/>
      </xdr:nvPicPr>
      <xdr:blipFill>
        <a:blip r:embed="rId4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699" name="그림 216" descr="[PNG]지주영문로고_흰.png">
          <a:hlinkClick r:id="rId429"/>
        </xdr:cNvPr>
        <xdr:cNvPicPr/>
      </xdr:nvPicPr>
      <xdr:blipFill>
        <a:blip r:embed="rId4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0" name="그림 217" descr="[PNG]지주영문로고_흰.png">
          <a:hlinkClick r:id="rId431"/>
        </xdr:cNvPr>
        <xdr:cNvPicPr/>
      </xdr:nvPicPr>
      <xdr:blipFill>
        <a:blip r:embed="rId4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1" name="그림 218" descr="[PNG]지주영문로고_흰.png">
          <a:hlinkClick r:id="rId433"/>
        </xdr:cNvPr>
        <xdr:cNvPicPr/>
      </xdr:nvPicPr>
      <xdr:blipFill>
        <a:blip r:embed="rId4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2" name="그림 219" descr="[PNG]지주영문로고_흰.png">
          <a:hlinkClick r:id="rId435"/>
        </xdr:cNvPr>
        <xdr:cNvPicPr/>
      </xdr:nvPicPr>
      <xdr:blipFill>
        <a:blip r:embed="rId4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3" name="그림 7" descr="[PNG]지주영문로고_흰.png">
          <a:hlinkClick r:id="rId437"/>
        </xdr:cNvPr>
        <xdr:cNvPicPr/>
      </xdr:nvPicPr>
      <xdr:blipFill>
        <a:blip r:embed="rId4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4" name="그림 221" descr="[PNG]지주영문로고_흰.png">
          <a:hlinkClick r:id="rId439"/>
        </xdr:cNvPr>
        <xdr:cNvPicPr/>
      </xdr:nvPicPr>
      <xdr:blipFill>
        <a:blip r:embed="rId4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5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6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7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8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09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0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1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2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3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4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5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6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7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8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19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0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1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2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3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4" name="그림 7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5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6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7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8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29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0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1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2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3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4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5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6" name="그림 7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7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8" name="그림 7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39" name="그림 7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0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1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2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3" name="그림 40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4" name="그림 7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5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6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7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8" name="그림 7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49" name="그림 7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0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1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2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3" name="그림 50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4" name="그림 51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5" name="그림 52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6" name="그림 53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7" name="그림 54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8" name="그림 7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59" name="그림 56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0" name="그림 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1" name="그림 7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2" name="그림 7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3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4" name="그림 7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5" name="그림 62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6" name="그림 7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7" name="그림 64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8" name="그림 65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69" name="그림 66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0" name="그림 6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1" name="그림 68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2" name="그림 69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3" name="그림 7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4" name="그림 71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5" name="그림 72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6" name="그림 73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7" name="그림 7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8" name="그림 7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79" name="그림 76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0" name="그림 7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1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2" name="그림 79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3" name="그림 80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4" name="그림 81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5" name="그림 82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6" name="그림 83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7" name="그림 7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8" name="그림 85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89" name="그림 7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0" name="그림 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1" name="그림 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2" name="그림 7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3" name="그림 7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4" name="그림 91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5" name="그림 92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6" name="그림 93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7" name="그림 94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8" name="그림 7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799" name="그림 96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0" name="그림 9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1" name="그림 98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2" name="그림 7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3" name="그림 7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4" name="그림 101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5" name="그림 102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6" name="그림 103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7" name="그림 104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8" name="그림 105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09" name="그림 106" descr="[PNG]지주영문로고_흰.png">
          <a:hlinkClick r:id="rId209"/>
        </xdr:cNvPr>
        <xdr:cNvPicPr/>
      </xdr:nvPicPr>
      <xdr:blipFill>
        <a:blip r:embed="rId2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0" name="그림 107" descr="[PNG]지주영문로고_흰.png">
          <a:hlinkClick r:id="rId211"/>
        </xdr:cNvPr>
        <xdr:cNvPicPr/>
      </xdr:nvPicPr>
      <xdr:blipFill>
        <a:blip r:embed="rId2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1" name="그림 108" descr="[PNG]지주영문로고_흰.png">
          <a:hlinkClick r:id="rId213"/>
        </xdr:cNvPr>
        <xdr:cNvPicPr/>
      </xdr:nvPicPr>
      <xdr:blipFill>
        <a:blip r:embed="rId2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2" name="그림 7" descr="[PNG]지주영문로고_흰.png">
          <a:hlinkClick r:id="rId215"/>
        </xdr:cNvPr>
        <xdr:cNvPicPr/>
      </xdr:nvPicPr>
      <xdr:blipFill>
        <a:blip r:embed="rId2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3" name="그림 110" descr="[PNG]지주영문로고_흰.png">
          <a:hlinkClick r:id="rId217"/>
        </xdr:cNvPr>
        <xdr:cNvPicPr/>
      </xdr:nvPicPr>
      <xdr:blipFill>
        <a:blip r:embed="rId2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4" name="그림 7" descr="[PNG]지주영문로고_흰.png">
          <a:hlinkClick r:id="rId219"/>
        </xdr:cNvPr>
        <xdr:cNvPicPr/>
      </xdr:nvPicPr>
      <xdr:blipFill>
        <a:blip r:embed="rId2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5" name="그림 7" descr="[PNG]지주영문로고_흰.png">
          <a:hlinkClick r:id="rId221"/>
        </xdr:cNvPr>
        <xdr:cNvPicPr/>
      </xdr:nvPicPr>
      <xdr:blipFill>
        <a:blip r:embed="rId2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6" name="그림 7" descr="[PNG]지주영문로고_흰.png">
          <a:hlinkClick r:id="rId223"/>
        </xdr:cNvPr>
        <xdr:cNvPicPr/>
      </xdr:nvPicPr>
      <xdr:blipFill>
        <a:blip r:embed="rId2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7" name="그림 7" descr="[PNG]지주영문로고_흰.png">
          <a:hlinkClick r:id="rId225"/>
        </xdr:cNvPr>
        <xdr:cNvPicPr/>
      </xdr:nvPicPr>
      <xdr:blipFill>
        <a:blip r:embed="rId2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8" name="그림 7" descr="[PNG]지주영문로고_흰.png">
          <a:hlinkClick r:id="rId227"/>
        </xdr:cNvPr>
        <xdr:cNvPicPr/>
      </xdr:nvPicPr>
      <xdr:blipFill>
        <a:blip r:embed="rId2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19" name="그림 116" descr="[PNG]지주영문로고_흰.png">
          <a:hlinkClick r:id="rId229"/>
        </xdr:cNvPr>
        <xdr:cNvPicPr/>
      </xdr:nvPicPr>
      <xdr:blipFill>
        <a:blip r:embed="rId2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0" name="그림 117" descr="[PNG]지주영문로고_흰.png">
          <a:hlinkClick r:id="rId231"/>
        </xdr:cNvPr>
        <xdr:cNvPicPr/>
      </xdr:nvPicPr>
      <xdr:blipFill>
        <a:blip r:embed="rId2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1" name="그림 7" descr="[PNG]지주영문로고_흰.png">
          <a:hlinkClick r:id="rId233"/>
        </xdr:cNvPr>
        <xdr:cNvPicPr/>
      </xdr:nvPicPr>
      <xdr:blipFill>
        <a:blip r:embed="rId2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2" name="그림 119" descr="[PNG]지주영문로고_흰.png">
          <a:hlinkClick r:id="rId235"/>
        </xdr:cNvPr>
        <xdr:cNvPicPr/>
      </xdr:nvPicPr>
      <xdr:blipFill>
        <a:blip r:embed="rId2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3" name="그림 120" descr="[PNG]지주영문로고_흰.png">
          <a:hlinkClick r:id="rId237"/>
        </xdr:cNvPr>
        <xdr:cNvPicPr/>
      </xdr:nvPicPr>
      <xdr:blipFill>
        <a:blip r:embed="rId2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4" name="그림 121" descr="[PNG]지주영문로고_흰.png">
          <a:hlinkClick r:id="rId239"/>
        </xdr:cNvPr>
        <xdr:cNvPicPr/>
      </xdr:nvPicPr>
      <xdr:blipFill>
        <a:blip r:embed="rId2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5" name="그림 122" descr="[PNG]지주영문로고_흰.png">
          <a:hlinkClick r:id="rId241"/>
        </xdr:cNvPr>
        <xdr:cNvPicPr/>
      </xdr:nvPicPr>
      <xdr:blipFill>
        <a:blip r:embed="rId2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6" name="그림 123" descr="[PNG]지주영문로고_흰.png">
          <a:hlinkClick r:id="rId243"/>
        </xdr:cNvPr>
        <xdr:cNvPicPr/>
      </xdr:nvPicPr>
      <xdr:blipFill>
        <a:blip r:embed="rId2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7" name="그림 124" descr="[PNG]지주영문로고_흰.png">
          <a:hlinkClick r:id="rId245"/>
        </xdr:cNvPr>
        <xdr:cNvPicPr/>
      </xdr:nvPicPr>
      <xdr:blipFill>
        <a:blip r:embed="rId2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8" name="그림 7" descr="[PNG]지주영문로고_흰.png">
          <a:hlinkClick r:id="rId247"/>
        </xdr:cNvPr>
        <xdr:cNvPicPr/>
      </xdr:nvPicPr>
      <xdr:blipFill>
        <a:blip r:embed="rId2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29" name="그림 126" descr="[PNG]지주영문로고_흰.png">
          <a:hlinkClick r:id="rId249"/>
        </xdr:cNvPr>
        <xdr:cNvPicPr/>
      </xdr:nvPicPr>
      <xdr:blipFill>
        <a:blip r:embed="rId2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0" name="그림 127" descr="[PNG]지주영문로고_흰.png">
          <a:hlinkClick r:id="rId251"/>
        </xdr:cNvPr>
        <xdr:cNvPicPr/>
      </xdr:nvPicPr>
      <xdr:blipFill>
        <a:blip r:embed="rId2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1" name="그림 128" descr="[PNG]지주영문로고_흰.png">
          <a:hlinkClick r:id="rId253"/>
        </xdr:cNvPr>
        <xdr:cNvPicPr/>
      </xdr:nvPicPr>
      <xdr:blipFill>
        <a:blip r:embed="rId2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2" name="그림 7" descr="[PNG]지주영문로고_흰.png">
          <a:hlinkClick r:id="rId255"/>
        </xdr:cNvPr>
        <xdr:cNvPicPr/>
      </xdr:nvPicPr>
      <xdr:blipFill>
        <a:blip r:embed="rId2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3" name="그림 7" descr="[PNG]지주영문로고_흰.png">
          <a:hlinkClick r:id="rId257"/>
        </xdr:cNvPr>
        <xdr:cNvPicPr/>
      </xdr:nvPicPr>
      <xdr:blipFill>
        <a:blip r:embed="rId2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4" name="그림 131" descr="[PNG]지주영문로고_흰.png">
          <a:hlinkClick r:id="rId259"/>
        </xdr:cNvPr>
        <xdr:cNvPicPr/>
      </xdr:nvPicPr>
      <xdr:blipFill>
        <a:blip r:embed="rId2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5" name="그림 132" descr="[PNG]지주영문로고_흰.png">
          <a:hlinkClick r:id="rId261"/>
        </xdr:cNvPr>
        <xdr:cNvPicPr/>
      </xdr:nvPicPr>
      <xdr:blipFill>
        <a:blip r:embed="rId2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6" name="그림 133" descr="[PNG]지주영문로고_흰.png">
          <a:hlinkClick r:id="rId263"/>
        </xdr:cNvPr>
        <xdr:cNvPicPr/>
      </xdr:nvPicPr>
      <xdr:blipFill>
        <a:blip r:embed="rId2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7" name="그림 134" descr="[PNG]지주영문로고_흰.png">
          <a:hlinkClick r:id="rId265"/>
        </xdr:cNvPr>
        <xdr:cNvPicPr/>
      </xdr:nvPicPr>
      <xdr:blipFill>
        <a:blip r:embed="rId2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8" name="그림 135" descr="[PNG]지주영문로고_흰.png">
          <a:hlinkClick r:id="rId267"/>
        </xdr:cNvPr>
        <xdr:cNvPicPr/>
      </xdr:nvPicPr>
      <xdr:blipFill>
        <a:blip r:embed="rId2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39" name="그림 136" descr="[PNG]지주영문로고_흰.png">
          <a:hlinkClick r:id="rId269"/>
        </xdr:cNvPr>
        <xdr:cNvPicPr/>
      </xdr:nvPicPr>
      <xdr:blipFill>
        <a:blip r:embed="rId2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0" name="그림 137" descr="[PNG]지주영문로고_흰.png">
          <a:hlinkClick r:id="rId271"/>
        </xdr:cNvPr>
        <xdr:cNvPicPr/>
      </xdr:nvPicPr>
      <xdr:blipFill>
        <a:blip r:embed="rId2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1" name="그림 138" descr="[PNG]지주영문로고_흰.png">
          <a:hlinkClick r:id="rId273"/>
        </xdr:cNvPr>
        <xdr:cNvPicPr/>
      </xdr:nvPicPr>
      <xdr:blipFill>
        <a:blip r:embed="rId2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2" name="그림 7" descr="[PNG]지주영문로고_흰.png">
          <a:hlinkClick r:id="rId275"/>
        </xdr:cNvPr>
        <xdr:cNvPicPr/>
      </xdr:nvPicPr>
      <xdr:blipFill>
        <a:blip r:embed="rId2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3" name="그림 140" descr="[PNG]지주영문로고_흰.png">
          <a:hlinkClick r:id="rId277"/>
        </xdr:cNvPr>
        <xdr:cNvPicPr/>
      </xdr:nvPicPr>
      <xdr:blipFill>
        <a:blip r:embed="rId2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4" name="그림 7" descr="[PNG]지주영문로고_흰.png">
          <a:hlinkClick r:id="rId279"/>
        </xdr:cNvPr>
        <xdr:cNvPicPr/>
      </xdr:nvPicPr>
      <xdr:blipFill>
        <a:blip r:embed="rId2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5" name="그림 7" descr="[PNG]지주영문로고_흰.png">
          <a:hlinkClick r:id="rId281"/>
        </xdr:cNvPr>
        <xdr:cNvPicPr/>
      </xdr:nvPicPr>
      <xdr:blipFill>
        <a:blip r:embed="rId2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6" name="그림 7" descr="[PNG]지주영문로고_흰.png">
          <a:hlinkClick r:id="rId283"/>
        </xdr:cNvPr>
        <xdr:cNvPicPr/>
      </xdr:nvPicPr>
      <xdr:blipFill>
        <a:blip r:embed="rId2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7" name="그림 7" descr="[PNG]지주영문로고_흰.png">
          <a:hlinkClick r:id="rId285"/>
        </xdr:cNvPr>
        <xdr:cNvPicPr/>
      </xdr:nvPicPr>
      <xdr:blipFill>
        <a:blip r:embed="rId2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8" name="그림 7" descr="[PNG]지주영문로고_흰.png">
          <a:hlinkClick r:id="rId287"/>
        </xdr:cNvPr>
        <xdr:cNvPicPr/>
      </xdr:nvPicPr>
      <xdr:blipFill>
        <a:blip r:embed="rId2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49" name="그림 146" descr="[PNG]지주영문로고_흰.png">
          <a:hlinkClick r:id="rId289"/>
        </xdr:cNvPr>
        <xdr:cNvPicPr/>
      </xdr:nvPicPr>
      <xdr:blipFill>
        <a:blip r:embed="rId2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0" name="그림 147" descr="[PNG]지주영문로고_흰.png">
          <a:hlinkClick r:id="rId291"/>
        </xdr:cNvPr>
        <xdr:cNvPicPr/>
      </xdr:nvPicPr>
      <xdr:blipFill>
        <a:blip r:embed="rId2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1" name="그림 148" descr="[PNG]지주영문로고_흰.png">
          <a:hlinkClick r:id="rId293"/>
        </xdr:cNvPr>
        <xdr:cNvPicPr/>
      </xdr:nvPicPr>
      <xdr:blipFill>
        <a:blip r:embed="rId2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2" name="그림 149" descr="[PNG]지주영문로고_흰.png">
          <a:hlinkClick r:id="rId295"/>
        </xdr:cNvPr>
        <xdr:cNvPicPr/>
      </xdr:nvPicPr>
      <xdr:blipFill>
        <a:blip r:embed="rId2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3" name="그림 7" descr="[PNG]지주영문로고_흰.png">
          <a:hlinkClick r:id="rId297"/>
        </xdr:cNvPr>
        <xdr:cNvPicPr/>
      </xdr:nvPicPr>
      <xdr:blipFill>
        <a:blip r:embed="rId2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4" name="그림 151" descr="[PNG]지주영문로고_흰.png">
          <a:hlinkClick r:id="rId299"/>
        </xdr:cNvPr>
        <xdr:cNvPicPr/>
      </xdr:nvPicPr>
      <xdr:blipFill>
        <a:blip r:embed="rId3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5" name="그림 152" descr="[PNG]지주영문로고_흰.png">
          <a:hlinkClick r:id="rId301"/>
        </xdr:cNvPr>
        <xdr:cNvPicPr/>
      </xdr:nvPicPr>
      <xdr:blipFill>
        <a:blip r:embed="rId3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6" name="그림 153" descr="[PNG]지주영문로고_흰.png">
          <a:hlinkClick r:id="rId303"/>
        </xdr:cNvPr>
        <xdr:cNvPicPr/>
      </xdr:nvPicPr>
      <xdr:blipFill>
        <a:blip r:embed="rId3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7" name="그림 7" descr="[PNG]지주영문로고_흰.png">
          <a:hlinkClick r:id="rId305"/>
        </xdr:cNvPr>
        <xdr:cNvPicPr/>
      </xdr:nvPicPr>
      <xdr:blipFill>
        <a:blip r:embed="rId3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8" name="그림 7" descr="[PNG]지주영문로고_흰.png">
          <a:hlinkClick r:id="rId307"/>
        </xdr:cNvPr>
        <xdr:cNvPicPr/>
      </xdr:nvPicPr>
      <xdr:blipFill>
        <a:blip r:embed="rId3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59" name="그림 156" descr="[PNG]지주영문로고_흰.png">
          <a:hlinkClick r:id="rId309"/>
        </xdr:cNvPr>
        <xdr:cNvPicPr/>
      </xdr:nvPicPr>
      <xdr:blipFill>
        <a:blip r:embed="rId3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0" name="그림 157" descr="[PNG]지주영문로고_흰.png">
          <a:hlinkClick r:id="rId311"/>
        </xdr:cNvPr>
        <xdr:cNvPicPr/>
      </xdr:nvPicPr>
      <xdr:blipFill>
        <a:blip r:embed="rId3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1" name="그림 158" descr="[PNG]지주영문로고_흰.png">
          <a:hlinkClick r:id="rId313"/>
        </xdr:cNvPr>
        <xdr:cNvPicPr/>
      </xdr:nvPicPr>
      <xdr:blipFill>
        <a:blip r:embed="rId3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2" name="그림 159" descr="[PNG]지주영문로고_흰.png">
          <a:hlinkClick r:id="rId315"/>
        </xdr:cNvPr>
        <xdr:cNvPicPr/>
      </xdr:nvPicPr>
      <xdr:blipFill>
        <a:blip r:embed="rId3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3" name="그림 160" descr="[PNG]지주영문로고_흰.png">
          <a:hlinkClick r:id="rId317"/>
        </xdr:cNvPr>
        <xdr:cNvPicPr/>
      </xdr:nvPicPr>
      <xdr:blipFill>
        <a:blip r:embed="rId3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4" name="그림 161" descr="[PNG]지주영문로고_흰.png">
          <a:hlinkClick r:id="rId319"/>
        </xdr:cNvPr>
        <xdr:cNvPicPr/>
      </xdr:nvPicPr>
      <xdr:blipFill>
        <a:blip r:embed="rId3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5" name="그림 162" descr="[PNG]지주영문로고_흰.png">
          <a:hlinkClick r:id="rId321"/>
        </xdr:cNvPr>
        <xdr:cNvPicPr/>
      </xdr:nvPicPr>
      <xdr:blipFill>
        <a:blip r:embed="rId3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6" name="그림 163" descr="[PNG]지주영문로고_흰.png">
          <a:hlinkClick r:id="rId323"/>
        </xdr:cNvPr>
        <xdr:cNvPicPr/>
      </xdr:nvPicPr>
      <xdr:blipFill>
        <a:blip r:embed="rId3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7" name="그림 7" descr="[PNG]지주영문로고_흰.png">
          <a:hlinkClick r:id="rId325"/>
        </xdr:cNvPr>
        <xdr:cNvPicPr/>
      </xdr:nvPicPr>
      <xdr:blipFill>
        <a:blip r:embed="rId3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8" name="그림 165" descr="[PNG]지주영문로고_흰.png">
          <a:hlinkClick r:id="rId327"/>
        </xdr:cNvPr>
        <xdr:cNvPicPr/>
      </xdr:nvPicPr>
      <xdr:blipFill>
        <a:blip r:embed="rId3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69" name="그림 7" descr="[PNG]지주영문로고_흰.png">
          <a:hlinkClick r:id="rId329"/>
        </xdr:cNvPr>
        <xdr:cNvPicPr/>
      </xdr:nvPicPr>
      <xdr:blipFill>
        <a:blip r:embed="rId3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0" name="그림 7" descr="[PNG]지주영문로고_흰.png">
          <a:hlinkClick r:id="rId331"/>
        </xdr:cNvPr>
        <xdr:cNvPicPr/>
      </xdr:nvPicPr>
      <xdr:blipFill>
        <a:blip r:embed="rId3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1" name="그림 7" descr="[PNG]지주영문로고_흰.png">
          <a:hlinkClick r:id="rId333"/>
        </xdr:cNvPr>
        <xdr:cNvPicPr/>
      </xdr:nvPicPr>
      <xdr:blipFill>
        <a:blip r:embed="rId3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2" name="그림 7" descr="[PNG]지주영문로고_흰.png">
          <a:hlinkClick r:id="rId335"/>
        </xdr:cNvPr>
        <xdr:cNvPicPr/>
      </xdr:nvPicPr>
      <xdr:blipFill>
        <a:blip r:embed="rId3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3" name="그림 7" descr="[PNG]지주영문로고_흰.png">
          <a:hlinkClick r:id="rId337"/>
        </xdr:cNvPr>
        <xdr:cNvPicPr/>
      </xdr:nvPicPr>
      <xdr:blipFill>
        <a:blip r:embed="rId3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4" name="그림 171" descr="[PNG]지주영문로고_흰.png">
          <a:hlinkClick r:id="rId339"/>
        </xdr:cNvPr>
        <xdr:cNvPicPr/>
      </xdr:nvPicPr>
      <xdr:blipFill>
        <a:blip r:embed="rId3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5" name="그림 7" descr="[PNG]지주영문로고_흰.png">
          <a:hlinkClick r:id="rId341"/>
        </xdr:cNvPr>
        <xdr:cNvPicPr/>
      </xdr:nvPicPr>
      <xdr:blipFill>
        <a:blip r:embed="rId3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6" name="그림 173" descr="[PNG]지주영문로고_흰.png">
          <a:hlinkClick r:id="rId343"/>
        </xdr:cNvPr>
        <xdr:cNvPicPr/>
      </xdr:nvPicPr>
      <xdr:blipFill>
        <a:blip r:embed="rId3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7" name="그림 174" descr="[PNG]지주영문로고_흰.png">
          <a:hlinkClick r:id="rId345"/>
        </xdr:cNvPr>
        <xdr:cNvPicPr/>
      </xdr:nvPicPr>
      <xdr:blipFill>
        <a:blip r:embed="rId3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8" name="그림 175" descr="[PNG]지주영문로고_흰.png">
          <a:hlinkClick r:id="rId347"/>
        </xdr:cNvPr>
        <xdr:cNvPicPr/>
      </xdr:nvPicPr>
      <xdr:blipFill>
        <a:blip r:embed="rId3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79" name="그림 176" descr="[PNG]지주영문로고_흰.png">
          <a:hlinkClick r:id="rId349"/>
        </xdr:cNvPr>
        <xdr:cNvPicPr/>
      </xdr:nvPicPr>
      <xdr:blipFill>
        <a:blip r:embed="rId3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0" name="그림 177" descr="[PNG]지주영문로고_흰.png">
          <a:hlinkClick r:id="rId351"/>
        </xdr:cNvPr>
        <xdr:cNvPicPr/>
      </xdr:nvPicPr>
      <xdr:blipFill>
        <a:blip r:embed="rId3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1" name="그림 178" descr="[PNG]지주영문로고_흰.png">
          <a:hlinkClick r:id="rId353"/>
        </xdr:cNvPr>
        <xdr:cNvPicPr/>
      </xdr:nvPicPr>
      <xdr:blipFill>
        <a:blip r:embed="rId3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2" name="그림 7" descr="[PNG]지주영문로고_흰.png">
          <a:hlinkClick r:id="rId355"/>
        </xdr:cNvPr>
        <xdr:cNvPicPr/>
      </xdr:nvPicPr>
      <xdr:blipFill>
        <a:blip r:embed="rId3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3" name="그림 180" descr="[PNG]지주영문로고_흰.png">
          <a:hlinkClick r:id="rId357"/>
        </xdr:cNvPr>
        <xdr:cNvPicPr/>
      </xdr:nvPicPr>
      <xdr:blipFill>
        <a:blip r:embed="rId3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4" name="그림 181" descr="[PNG]지주영문로고_흰.png">
          <a:hlinkClick r:id="rId359"/>
        </xdr:cNvPr>
        <xdr:cNvPicPr/>
      </xdr:nvPicPr>
      <xdr:blipFill>
        <a:blip r:embed="rId3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5" name="그림 182" descr="[PNG]지주영문로고_흰.png">
          <a:hlinkClick r:id="rId361"/>
        </xdr:cNvPr>
        <xdr:cNvPicPr/>
      </xdr:nvPicPr>
      <xdr:blipFill>
        <a:blip r:embed="rId3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6" name="그림 7" descr="[PNG]지주영문로고_흰.png">
          <a:hlinkClick r:id="rId363"/>
        </xdr:cNvPr>
        <xdr:cNvPicPr/>
      </xdr:nvPicPr>
      <xdr:blipFill>
        <a:blip r:embed="rId3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7" name="그림 7" descr="[PNG]지주영문로고_흰.png">
          <a:hlinkClick r:id="rId365"/>
        </xdr:cNvPr>
        <xdr:cNvPicPr/>
      </xdr:nvPicPr>
      <xdr:blipFill>
        <a:blip r:embed="rId3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8" name="그림 185" descr="[PNG]지주영문로고_흰.png">
          <a:hlinkClick r:id="rId367"/>
        </xdr:cNvPr>
        <xdr:cNvPicPr/>
      </xdr:nvPicPr>
      <xdr:blipFill>
        <a:blip r:embed="rId3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89" name="그림 186" descr="[PNG]지주영문로고_흰.png">
          <a:hlinkClick r:id="rId369"/>
        </xdr:cNvPr>
        <xdr:cNvPicPr/>
      </xdr:nvPicPr>
      <xdr:blipFill>
        <a:blip r:embed="rId3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0" name="그림 187" descr="[PNG]지주영문로고_흰.png">
          <a:hlinkClick r:id="rId371"/>
        </xdr:cNvPr>
        <xdr:cNvPicPr/>
      </xdr:nvPicPr>
      <xdr:blipFill>
        <a:blip r:embed="rId3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1" name="그림 188" descr="[PNG]지주영문로고_흰.png">
          <a:hlinkClick r:id="rId373"/>
        </xdr:cNvPr>
        <xdr:cNvPicPr/>
      </xdr:nvPicPr>
      <xdr:blipFill>
        <a:blip r:embed="rId3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2" name="그림 189" descr="[PNG]지주영문로고_흰.png">
          <a:hlinkClick r:id="rId375"/>
        </xdr:cNvPr>
        <xdr:cNvPicPr/>
      </xdr:nvPicPr>
      <xdr:blipFill>
        <a:blip r:embed="rId3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3" name="그림 190" descr="[PNG]지주영문로고_흰.png">
          <a:hlinkClick r:id="rId377"/>
        </xdr:cNvPr>
        <xdr:cNvPicPr/>
      </xdr:nvPicPr>
      <xdr:blipFill>
        <a:blip r:embed="rId3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4" name="그림 191" descr="[PNG]지주영문로고_흰.png">
          <a:hlinkClick r:id="rId379"/>
        </xdr:cNvPr>
        <xdr:cNvPicPr/>
      </xdr:nvPicPr>
      <xdr:blipFill>
        <a:blip r:embed="rId3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5" name="그림 192" descr="[PNG]지주영문로고_흰.png">
          <a:hlinkClick r:id="rId381"/>
        </xdr:cNvPr>
        <xdr:cNvPicPr/>
      </xdr:nvPicPr>
      <xdr:blipFill>
        <a:blip r:embed="rId3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6" name="그림 7" descr="[PNG]지주영문로고_흰.png">
          <a:hlinkClick r:id="rId383"/>
        </xdr:cNvPr>
        <xdr:cNvPicPr/>
      </xdr:nvPicPr>
      <xdr:blipFill>
        <a:blip r:embed="rId3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7" name="그림 194" descr="[PNG]지주영문로고_흰.png">
          <a:hlinkClick r:id="rId385"/>
        </xdr:cNvPr>
        <xdr:cNvPicPr/>
      </xdr:nvPicPr>
      <xdr:blipFill>
        <a:blip r:embed="rId3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8" name="그림 7" descr="[PNG]지주영문로고_흰.png">
          <a:hlinkClick r:id="rId387"/>
        </xdr:cNvPr>
        <xdr:cNvPicPr/>
      </xdr:nvPicPr>
      <xdr:blipFill>
        <a:blip r:embed="rId3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899" name="그림 7" descr="[PNG]지주영문로고_흰.png">
          <a:hlinkClick r:id="rId389"/>
        </xdr:cNvPr>
        <xdr:cNvPicPr/>
      </xdr:nvPicPr>
      <xdr:blipFill>
        <a:blip r:embed="rId3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0" name="그림 7" descr="[PNG]지주영문로고_흰.png">
          <a:hlinkClick r:id="rId391"/>
        </xdr:cNvPr>
        <xdr:cNvPicPr/>
      </xdr:nvPicPr>
      <xdr:blipFill>
        <a:blip r:embed="rId3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1" name="그림 7" descr="[PNG]지주영문로고_흰.png">
          <a:hlinkClick r:id="rId393"/>
        </xdr:cNvPr>
        <xdr:cNvPicPr/>
      </xdr:nvPicPr>
      <xdr:blipFill>
        <a:blip r:embed="rId3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2" name="그림 7" descr="[PNG]지주영문로고_흰.png">
          <a:hlinkClick r:id="rId395"/>
        </xdr:cNvPr>
        <xdr:cNvPicPr/>
      </xdr:nvPicPr>
      <xdr:blipFill>
        <a:blip r:embed="rId3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3" name="그림 200" descr="[PNG]지주영문로고_흰.png">
          <a:hlinkClick r:id="rId397"/>
        </xdr:cNvPr>
        <xdr:cNvPicPr/>
      </xdr:nvPicPr>
      <xdr:blipFill>
        <a:blip r:embed="rId3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4" name="그림 201" descr="[PNG]지주영문로고_흰.png">
          <a:hlinkClick r:id="rId399"/>
        </xdr:cNvPr>
        <xdr:cNvPicPr/>
      </xdr:nvPicPr>
      <xdr:blipFill>
        <a:blip r:embed="rId4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5" name="그림 202" descr="[PNG]지주영문로고_흰.png">
          <a:hlinkClick r:id="rId401"/>
        </xdr:cNvPr>
        <xdr:cNvPicPr/>
      </xdr:nvPicPr>
      <xdr:blipFill>
        <a:blip r:embed="rId4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6" name="그림 203" descr="[PNG]지주영문로고_흰.png">
          <a:hlinkClick r:id="rId403"/>
        </xdr:cNvPr>
        <xdr:cNvPicPr/>
      </xdr:nvPicPr>
      <xdr:blipFill>
        <a:blip r:embed="rId4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7" name="그림 7" descr="[PNG]지주영문로고_흰.png">
          <a:hlinkClick r:id="rId405"/>
        </xdr:cNvPr>
        <xdr:cNvPicPr/>
      </xdr:nvPicPr>
      <xdr:blipFill>
        <a:blip r:embed="rId4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8" name="그림 205" descr="[PNG]지주영문로고_흰.png">
          <a:hlinkClick r:id="rId407"/>
        </xdr:cNvPr>
        <xdr:cNvPicPr/>
      </xdr:nvPicPr>
      <xdr:blipFill>
        <a:blip r:embed="rId4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09" name="그림 206" descr="[PNG]지주영문로고_흰.png">
          <a:hlinkClick r:id="rId409"/>
        </xdr:cNvPr>
        <xdr:cNvPicPr/>
      </xdr:nvPicPr>
      <xdr:blipFill>
        <a:blip r:embed="rId4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0" name="그림 207" descr="[PNG]지주영문로고_흰.png">
          <a:hlinkClick r:id="rId411"/>
        </xdr:cNvPr>
        <xdr:cNvPicPr/>
      </xdr:nvPicPr>
      <xdr:blipFill>
        <a:blip r:embed="rId4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1" name="그림 7" descr="[PNG]지주영문로고_흰.png">
          <a:hlinkClick r:id="rId413"/>
        </xdr:cNvPr>
        <xdr:cNvPicPr/>
      </xdr:nvPicPr>
      <xdr:blipFill>
        <a:blip r:embed="rId4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2" name="그림 7" descr="[PNG]지주영문로고_흰.png">
          <a:hlinkClick r:id="rId415"/>
        </xdr:cNvPr>
        <xdr:cNvPicPr/>
      </xdr:nvPicPr>
      <xdr:blipFill>
        <a:blip r:embed="rId4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3" name="그림 210" descr="[PNG]지주영문로고_흰.png">
          <a:hlinkClick r:id="rId417"/>
        </xdr:cNvPr>
        <xdr:cNvPicPr/>
      </xdr:nvPicPr>
      <xdr:blipFill>
        <a:blip r:embed="rId4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4" name="그림 211" descr="[PNG]지주영문로고_흰.png">
          <a:hlinkClick r:id="rId419"/>
        </xdr:cNvPr>
        <xdr:cNvPicPr/>
      </xdr:nvPicPr>
      <xdr:blipFill>
        <a:blip r:embed="rId4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5" name="그림 212" descr="[PNG]지주영문로고_흰.png">
          <a:hlinkClick r:id="rId421"/>
        </xdr:cNvPr>
        <xdr:cNvPicPr/>
      </xdr:nvPicPr>
      <xdr:blipFill>
        <a:blip r:embed="rId4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6" name="그림 213" descr="[PNG]지주영문로고_흰.png">
          <a:hlinkClick r:id="rId423"/>
        </xdr:cNvPr>
        <xdr:cNvPicPr/>
      </xdr:nvPicPr>
      <xdr:blipFill>
        <a:blip r:embed="rId4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7" name="그림 214" descr="[PNG]지주영문로고_흰.png">
          <a:hlinkClick r:id="rId425"/>
        </xdr:cNvPr>
        <xdr:cNvPicPr/>
      </xdr:nvPicPr>
      <xdr:blipFill>
        <a:blip r:embed="rId4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8" name="그림 215" descr="[PNG]지주영문로고_흰.png">
          <a:hlinkClick r:id="rId427"/>
        </xdr:cNvPr>
        <xdr:cNvPicPr/>
      </xdr:nvPicPr>
      <xdr:blipFill>
        <a:blip r:embed="rId4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19" name="그림 216" descr="[PNG]지주영문로고_흰.png">
          <a:hlinkClick r:id="rId429"/>
        </xdr:cNvPr>
        <xdr:cNvPicPr/>
      </xdr:nvPicPr>
      <xdr:blipFill>
        <a:blip r:embed="rId4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0" name="그림 217" descr="[PNG]지주영문로고_흰.png">
          <a:hlinkClick r:id="rId431"/>
        </xdr:cNvPr>
        <xdr:cNvPicPr/>
      </xdr:nvPicPr>
      <xdr:blipFill>
        <a:blip r:embed="rId4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1" name="그림 7" descr="[PNG]지주영문로고_흰.png">
          <a:hlinkClick r:id="rId433"/>
        </xdr:cNvPr>
        <xdr:cNvPicPr/>
      </xdr:nvPicPr>
      <xdr:blipFill>
        <a:blip r:embed="rId4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2" name="그림 219" descr="[PNG]지주영문로고_흰.png">
          <a:hlinkClick r:id="rId435"/>
        </xdr:cNvPr>
        <xdr:cNvPicPr/>
      </xdr:nvPicPr>
      <xdr:blipFill>
        <a:blip r:embed="rId4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3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4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7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8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29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0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1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2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3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4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5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6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7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8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39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0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1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2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3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4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5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6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7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8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49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0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1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2" name="그림 7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3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4" name="그림 7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5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6" name="그림 7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7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8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59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0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1" name="그림 7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2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3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4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5" name="그림 7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6" name="그림 7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7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8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69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0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1" name="그림 50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2" name="그림 51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3" name="그림 52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4" name="그림 53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5" name="그림 7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6" name="그림 55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7" name="그림 7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8" name="그림 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79" name="그림 7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0" name="그림 7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1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2" name="그림 61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3" name="그림 7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4" name="그림 63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5" name="그림 64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6" name="그림 65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7" name="그림 66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8" name="그림 6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89" name="그림 68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0" name="그림 7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1" name="그림 70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2" name="그림 71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3" name="그림 72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4" name="그림 7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5" name="그림 7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6" name="그림 75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7" name="그림 76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8" name="그림 7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999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0" name="그림 79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1" name="그림 80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2" name="그림 81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3" name="그림 82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4" name="그림 7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5" name="그림 84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6" name="그림 7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7" name="그림 7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8" name="그림 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09" name="그림 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0" name="그림 7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1" name="그림 90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2" name="그림 91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3" name="그림 92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4" name="그림 93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5" name="그림 7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6" name="그림 95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7" name="그림 96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8" name="그림 9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19" name="그림 7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0" name="그림 7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1" name="그림 100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2" name="그림 101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3" name="그림 102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4" name="그림 103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5" name="그림 104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6" name="그림 105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7" name="그림 106" descr="[PNG]지주영문로고_흰.png">
          <a:hlinkClick r:id="rId209"/>
        </xdr:cNvPr>
        <xdr:cNvPicPr/>
      </xdr:nvPicPr>
      <xdr:blipFill>
        <a:blip r:embed="rId2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8" name="그림 107" descr="[PNG]지주영문로고_흰.png">
          <a:hlinkClick r:id="rId211"/>
        </xdr:cNvPr>
        <xdr:cNvPicPr/>
      </xdr:nvPicPr>
      <xdr:blipFill>
        <a:blip r:embed="rId2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29" name="그림 7" descr="[PNG]지주영문로고_흰.png">
          <a:hlinkClick r:id="rId213"/>
        </xdr:cNvPr>
        <xdr:cNvPicPr/>
      </xdr:nvPicPr>
      <xdr:blipFill>
        <a:blip r:embed="rId2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0" name="그림 109" descr="[PNG]지주영문로고_흰.png">
          <a:hlinkClick r:id="rId215"/>
        </xdr:cNvPr>
        <xdr:cNvPicPr/>
      </xdr:nvPicPr>
      <xdr:blipFill>
        <a:blip r:embed="rId2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3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4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5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6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7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8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39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0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1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2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3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4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5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6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7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8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49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0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1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2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3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4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5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6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7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8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59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0" name="그림 7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1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2" name="그림 7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3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4" name="그림 7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5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6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7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8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69" name="그림 7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0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1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2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3" name="그림 7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4" name="그림 7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5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6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7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8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79" name="그림 50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0" name="그림 51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1" name="그림 52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2" name="그림 53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3" name="그림 7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4" name="그림 55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5" name="그림 7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6" name="그림 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7" name="그림 7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8" name="그림 7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89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0" name="그림 61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1" name="그림 7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2" name="그림 63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3" name="그림 64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4" name="그림 65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5" name="그림 66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6" name="그림 6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7" name="그림 68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8" name="그림 7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099" name="그림 70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0" name="그림 71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1" name="그림 72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2" name="그림 7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3" name="그림 7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4" name="그림 75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5" name="그림 76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6" name="그림 7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7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8" name="그림 79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09" name="그림 80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0" name="그림 81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1" name="그림 82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2" name="그림 7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3" name="그림 84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4" name="그림 7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5" name="그림 7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6" name="그림 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7" name="그림 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8" name="그림 7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19" name="그림 90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0" name="그림 91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1" name="그림 92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2" name="그림 93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3" name="그림 7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4" name="그림 95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5" name="그림 96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6" name="그림 9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7" name="그림 7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8" name="그림 7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29" name="그림 100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0" name="그림 101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1" name="그림 102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2" name="그림 103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3" name="그림 104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4" name="그림 105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5" name="그림 106" descr="[PNG]지주영문로고_흰.png">
          <a:hlinkClick r:id="rId209"/>
        </xdr:cNvPr>
        <xdr:cNvPicPr/>
      </xdr:nvPicPr>
      <xdr:blipFill>
        <a:blip r:embed="rId2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6" name="그림 107" descr="[PNG]지주영문로고_흰.png">
          <a:hlinkClick r:id="rId211"/>
        </xdr:cNvPr>
        <xdr:cNvPicPr/>
      </xdr:nvPicPr>
      <xdr:blipFill>
        <a:blip r:embed="rId2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7" name="그림 7" descr="[PNG]지주영문로고_흰.png">
          <a:hlinkClick r:id="rId213"/>
        </xdr:cNvPr>
        <xdr:cNvPicPr/>
      </xdr:nvPicPr>
      <xdr:blipFill>
        <a:blip r:embed="rId2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8" name="그림 109" descr="[PNG]지주영문로고_흰.png">
          <a:hlinkClick r:id="rId215"/>
        </xdr:cNvPr>
        <xdr:cNvPicPr/>
      </xdr:nvPicPr>
      <xdr:blipFill>
        <a:blip r:embed="rId2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39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0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1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2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3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4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5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6" name="그림 8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7" name="그림 9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8" name="그림 10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49" name="그림 11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0" name="그림 12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1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2" name="그림 14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3" name="그림 15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4" name="그림 16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5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6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7" name="그림 19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8" name="그림 20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59" name="그림 21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0" name="그림 22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1" name="그림 23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2" name="그림 24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3" name="그림 25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4" name="그림 26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5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6" name="그림 28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7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8" name="그림 7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69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0" name="그림 7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1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2" name="그림 34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3" name="그림 35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4" name="그림 36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5" name="그림 3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6" name="그림 7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7" name="그림 39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8" name="그림 40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79" name="그림 41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0" name="그림 7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1" name="그림 7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2" name="그림 44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3" name="그림 45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4" name="그림 46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5" name="그림 47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6" name="그림 48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7" name="그림 49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8" name="그림 50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89" name="그림 51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0" name="그림 7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1" name="그림 53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2" name="그림 7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3" name="그림 7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4" name="그림 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5" name="그림 7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6" name="그림 7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7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8" name="그림 60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199" name="그림 61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0" name="그림 62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1" name="그림 63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2" name="그림 64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3" name="그림 65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4" name="그림 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5" name="그림 67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6" name="그림 68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7" name="그림 69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8" name="그림 7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09" name="그림 7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0" name="그림 72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1" name="그림 73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2" name="그림 74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3" name="그림 75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4" name="그림 76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5" name="그림 77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6" name="그림 78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7" name="그림 79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8" name="그림 7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19" name="그림 81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0" name="그림 7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1" name="그림 7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2" name="그림 7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3" name="그림 7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4" name="그림 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5" name="그림 8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6" name="그림 88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7" name="그림 89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8" name="그림 90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29" name="그림 7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0" name="그림 92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1" name="그림 93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2" name="그림 94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3" name="그림 7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4" name="그림 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5" name="그림 97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6" name="그림 98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7" name="그림 99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8" name="그림 100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39" name="그림 101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0" name="그림 102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1" name="그림 103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2" name="그림 104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3" name="그림 7" descr="[PNG]지주영문로고_흰.png">
          <a:hlinkClick r:id="rId209"/>
        </xdr:cNvPr>
        <xdr:cNvPicPr/>
      </xdr:nvPicPr>
      <xdr:blipFill>
        <a:blip r:embed="rId2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4" name="그림 106" descr="[PNG]지주영문로고_흰.png">
          <a:hlinkClick r:id="rId211"/>
        </xdr:cNvPr>
        <xdr:cNvPicPr/>
      </xdr:nvPicPr>
      <xdr:blipFill>
        <a:blip r:embed="rId2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5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6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7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8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49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0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1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2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3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4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5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6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7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8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59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0" name="그림 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1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2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3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4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5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6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7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8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69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0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1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2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3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4" name="그림 7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5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6" name="그림 7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7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8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79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0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1" name="그림 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2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3" name="그림 40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4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5" name="그림 7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6" name="그림 7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7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8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89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0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1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2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3" name="그림 50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4" name="그림 51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5" name="그림 7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6" name="그림 53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7" name="그림 7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8" name="그림 7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299" name="그림 7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0" name="그림 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1" name="그림 7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2" name="그림 59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3" name="그림 60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4" name="그림 61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5" name="그림 62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6" name="그림 63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7" name="그림 64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8" name="그림 7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09" name="그림 66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0" name="그림 6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1" name="그림 68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2" name="그림 7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3" name="그림 7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4" name="그림 71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5" name="그림 72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6" name="그림 73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7" name="그림 74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8" name="그림 75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19" name="그림 76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0" name="그림 7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1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2" name="그림 7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3" name="그림 80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4" name="그림 7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5" name="그림 7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6" name="그림 7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7" name="그림 7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8" name="그림 7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29" name="그림 86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0" name="그림 8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1" name="그림 88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2" name="그림 89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3" name="그림 7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4" name="그림 91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5" name="그림 92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6" name="그림 93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7" name="그림 7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8" name="그림 7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39" name="그림 96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0" name="그림 9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1" name="그림 98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2" name="그림 99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3" name="그림 100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4" name="그림 101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5" name="그림 102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6" name="그림 103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7" name="그림 7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8" name="그림 105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49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0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1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2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3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4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5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6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7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8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59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0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1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2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3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4" name="그림 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5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6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7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8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69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0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1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2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3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4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5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6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7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8" name="그림 7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79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0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1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2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3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4" name="그림 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5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6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7" name="그림 40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8" name="그림 7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89" name="그림 7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0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1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2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3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4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5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6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7" name="그림 50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8" name="그림 7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399" name="그림 52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0" name="그림 7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1" name="그림 7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2" name="그림 7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3" name="그림 7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4" name="그림 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5" name="그림 58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6" name="그림 59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7" name="그림 60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8" name="그림 61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09" name="그림 62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0" name="그림 7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1" name="그림 64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2" name="그림 65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3" name="그림 66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4" name="그림 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5" name="그림 7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6" name="그림 69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7" name="그림 70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8" name="그림 71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19" name="그림 72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0" name="그림 73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1" name="그림 74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2" name="그림 75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3" name="그림 76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4" name="그림 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5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6" name="그림 7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7" name="그림 7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8" name="그림 7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29" name="그림 7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0" name="그림 7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1" name="그림 84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2" name="그림 85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3" name="그림 86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4" name="그림 8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5" name="그림 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6" name="그림 89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7" name="그림 90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8" name="그림 91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39" name="그림 7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0" name="그림 7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1" name="그림 94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2" name="그림 95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3" name="그림 96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4" name="그림 9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5" name="그림 98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6" name="그림 99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7" name="그림 100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8" name="그림 101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49" name="그림 7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0" name="그림 103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3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4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5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6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7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8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59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0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1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2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3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4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5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6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7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8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69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0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1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2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3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4" name="그림 7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5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6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7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8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79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0" name="그림 7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1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2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3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4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5" name="그림 7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6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7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8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89" name="그림 7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0" name="그림 7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1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2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3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4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5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6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7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8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499" name="그림 7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0" name="그림 51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3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4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5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6" name="그림 6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7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8" name="그림 8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09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0" name="그림 10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1" name="그림 11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2" name="그림 12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3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4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5" name="그림 15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6" name="그림 16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7" name="그림 1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8" name="그림 18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19" name="그림 19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0" name="그림 20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1" name="그림 21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2" name="그림 22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3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4" name="그림 24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5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6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7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8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29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0" name="그림 30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1" name="그림 31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2" name="그림 32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3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4" name="그림 34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5" name="그림 35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6" name="그림 36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7" name="그림 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8" name="그림 7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39" name="그림 39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0" name="그림 40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1" name="그림 41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2" name="그림 42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3" name="그림 43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4" name="그림 44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5" name="그림 45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6" name="그림 46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7" name="그림 7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8" name="그림 48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49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0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1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2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3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4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5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6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7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8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59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0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1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2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3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4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5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6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7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8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69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0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1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2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3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4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5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6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7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8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79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0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1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2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3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4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5" name="그림 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6" name="그림 7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7" name="그림 40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8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89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0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1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2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3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4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5" name="그림 7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6" name="그림 49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7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8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599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0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1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2" name="그림 6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3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4" name="그림 8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5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6" name="그림 10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7" name="그림 11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8" name="그림 12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09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0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1" name="그림 15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2" name="그림 16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3" name="그림 1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4" name="그림 18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5" name="그림 19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6" name="그림 20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7" name="그림 21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8" name="그림 22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19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0" name="그림 24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1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2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3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4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5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6" name="그림 30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7" name="그림 31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8" name="그림 32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29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0" name="그림 34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1" name="그림 35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2" name="그림 36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3" name="그림 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4" name="그림 7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5" name="그림 39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6" name="그림 40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7" name="그림 41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8" name="그림 42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39" name="그림 43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0" name="그림 44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1" name="그림 45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2" name="그림 46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3" name="그림 7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4" name="그림 48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5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6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7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8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49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0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1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2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3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4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5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6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7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8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59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0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1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2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3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4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5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6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7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8" name="그림 7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69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0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1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2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3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4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5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6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7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8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79" name="그림 7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0" name="그림 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1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2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3" name="그림 40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4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5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6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7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8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89" name="그림 7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0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3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4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5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6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7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8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699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0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1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2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3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4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5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6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7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8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09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0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1" name="그림 7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2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3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4" name="그림 7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5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6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7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8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19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0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1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2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3" name="그림 7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4" name="그림 7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5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6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7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8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29" name="그림 40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0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1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2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3" name="그림 7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4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5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6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7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8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39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0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1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2" name="그림 8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3" name="그림 9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4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5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6" name="그림 12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7" name="그림 13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8" name="그림 14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49" name="그림 15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0" name="그림 16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1" name="그림 1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2" name="그림 18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3" name="그림 19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4" name="그림 7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5" name="그림 21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6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7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8" name="그림 7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59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0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1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2" name="그림 28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3" name="그림 29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4" name="그림 30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5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6" name="그림 7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7" name="그림 33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8" name="그림 34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69" name="그림 35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0" name="그림 36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1" name="그림 3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2" name="그림 38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3" name="그림 39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4" name="그림 40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5" name="그림 7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6" name="그림 42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7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8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79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0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1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2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3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4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5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6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7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8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89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0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1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2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3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4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5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6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7" name="그림 7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8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799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0" name="그림 7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1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2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3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4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5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6" name="그림 7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7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8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09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0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1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2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3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4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5" name="그림 7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6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7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8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19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0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1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2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3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4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5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6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7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8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29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0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1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2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3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4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5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6" name="그림 7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7" name="그림 7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8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39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0" name="그림 7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1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2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3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4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5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6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7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8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49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0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1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2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3" name="그림 7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4" name="그림 39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5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6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7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8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59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0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1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2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3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4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5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6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7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8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69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0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1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2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3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4" name="그림 7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5" name="그림 7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6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7" name="그림 7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8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79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0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1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2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3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4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5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6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7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8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89" name="그림 7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0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3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4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5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6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7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8" name="그림 8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899" name="그림 9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0" name="그림 10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1" name="그림 11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2" name="그림 12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3" name="그림 13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4" name="그림 14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5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6" name="그림 16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7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8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09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0" name="그림 7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1" name="그림 7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2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3" name="그림 23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4" name="그림 24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5" name="그림 25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6" name="그림 26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7" name="그림 2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8" name="그림 28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19" name="그림 29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0" name="그림 30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1" name="그림 7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2" name="그림 32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3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4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7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8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29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0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1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2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3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4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5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6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7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8" name="그림 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39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0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1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2" name="그림 7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3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4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5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6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7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8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49" name="그림 28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0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1" name="그림 7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2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3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4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7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8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59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0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1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2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3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4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5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6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7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8" name="그림 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69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0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1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2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3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4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5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6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7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8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79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0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3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4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5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6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7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8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89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0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1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2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3" name="그림 14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4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5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6" name="그림 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7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8" name="그림 7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1999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0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1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2" name="그림 23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3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4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5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6" name="그림 2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7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8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09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0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1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2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3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4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5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6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7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8" name="그림 13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19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0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1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2" name="그림 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3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4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5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6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7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8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29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0" name="그림 7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1" name="그림 7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2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3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4" name="그림 7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5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6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7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8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39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0" name="그림 7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1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2" name="그림 3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3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4" name="그림 7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5" name="그림 7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6" name="그림 41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7" name="그림 42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8" name="그림 43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49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0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1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2" name="그림 4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3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4" name="그림 7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5" name="그림 50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6" name="그림 7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7" name="그림 7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8" name="그림 7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59" name="그림 7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0" name="그림 7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1" name="그림 56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2" name="그림 5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3" name="그림 58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4" name="그림 59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5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6" name="그림 61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7" name="그림 7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8" name="그림 7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69" name="그림 7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0" name="그림 7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1" name="그림 7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2" name="그림 6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3" name="그림 68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4" name="그림 69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5" name="그림 70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6" name="그림 71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7" name="그림 7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8" name="그림 73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79" name="그림 74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0" name="그림 75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1" name="그림 7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2" name="그림 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3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4" name="그림 79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5" name="그림 80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6" name="그림 81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7" name="그림 82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8" name="그림 83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89" name="그림 84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0" name="그림 85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1" name="그림 7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2" name="그림 8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3" name="그림 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4" name="그림 7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5" name="그림 7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6" name="그림 7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7" name="그림 7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8" name="그림 93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099" name="그림 94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0" name="그림 95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1" name="그림 7" descr="[PNG]지주영문로고_흰.png">
          <a:hlinkClick r:id="rId189"/>
        </xdr:cNvPr>
        <xdr:cNvPicPr/>
      </xdr:nvPicPr>
      <xdr:blipFill>
        <a:blip r:embed="rId1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2" name="그림 97" descr="[PNG]지주영문로고_흰.png">
          <a:hlinkClick r:id="rId191"/>
        </xdr:cNvPr>
        <xdr:cNvPicPr/>
      </xdr:nvPicPr>
      <xdr:blipFill>
        <a:blip r:embed="rId1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3" name="그림 7" descr="[PNG]지주영문로고_흰.png">
          <a:hlinkClick r:id="rId193"/>
        </xdr:cNvPr>
        <xdr:cNvPicPr/>
      </xdr:nvPicPr>
      <xdr:blipFill>
        <a:blip r:embed="rId1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4" name="그림 7" descr="[PNG]지주영문로고_흰.png">
          <a:hlinkClick r:id="rId195"/>
        </xdr:cNvPr>
        <xdr:cNvPicPr/>
      </xdr:nvPicPr>
      <xdr:blipFill>
        <a:blip r:embed="rId1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5" name="그림 7" descr="[PNG]지주영문로고_흰.png">
          <a:hlinkClick r:id="rId197"/>
        </xdr:cNvPr>
        <xdr:cNvPicPr/>
      </xdr:nvPicPr>
      <xdr:blipFill>
        <a:blip r:embed="rId1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6" name="그림 7" descr="[PNG]지주영문로고_흰.png">
          <a:hlinkClick r:id="rId199"/>
        </xdr:cNvPr>
        <xdr:cNvPicPr/>
      </xdr:nvPicPr>
      <xdr:blipFill>
        <a:blip r:embed="rId2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7" name="그림 7" descr="[PNG]지주영문로고_흰.png">
          <a:hlinkClick r:id="rId201"/>
        </xdr:cNvPr>
        <xdr:cNvPicPr/>
      </xdr:nvPicPr>
      <xdr:blipFill>
        <a:blip r:embed="rId2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8" name="그림 103" descr="[PNG]지주영문로고_흰.png">
          <a:hlinkClick r:id="rId203"/>
        </xdr:cNvPr>
        <xdr:cNvPicPr/>
      </xdr:nvPicPr>
      <xdr:blipFill>
        <a:blip r:embed="rId2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09" name="그림 104" descr="[PNG]지주영문로고_흰.png">
          <a:hlinkClick r:id="rId205"/>
        </xdr:cNvPr>
        <xdr:cNvPicPr/>
      </xdr:nvPicPr>
      <xdr:blipFill>
        <a:blip r:embed="rId2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0" name="그림 105" descr="[PNG]지주영문로고_흰.png">
          <a:hlinkClick r:id="rId207"/>
        </xdr:cNvPr>
        <xdr:cNvPicPr/>
      </xdr:nvPicPr>
      <xdr:blipFill>
        <a:blip r:embed="rId2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1" name="그림 106" descr="[PNG]지주영문로고_흰.png">
          <a:hlinkClick r:id="rId209"/>
        </xdr:cNvPr>
        <xdr:cNvPicPr/>
      </xdr:nvPicPr>
      <xdr:blipFill>
        <a:blip r:embed="rId2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2" name="그림 107" descr="[PNG]지주영문로고_흰.png">
          <a:hlinkClick r:id="rId211"/>
        </xdr:cNvPr>
        <xdr:cNvPicPr/>
      </xdr:nvPicPr>
      <xdr:blipFill>
        <a:blip r:embed="rId2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3" name="그림 7" descr="[PNG]지주영문로고_흰.png">
          <a:hlinkClick r:id="rId213"/>
        </xdr:cNvPr>
        <xdr:cNvPicPr/>
      </xdr:nvPicPr>
      <xdr:blipFill>
        <a:blip r:embed="rId2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4" name="그림 109" descr="[PNG]지주영문로고_흰.png">
          <a:hlinkClick r:id="rId215"/>
        </xdr:cNvPr>
        <xdr:cNvPicPr/>
      </xdr:nvPicPr>
      <xdr:blipFill>
        <a:blip r:embed="rId2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5" name="그림 7" descr="[PNG]지주영문로고_흰.png">
          <a:hlinkClick r:id="rId217"/>
        </xdr:cNvPr>
        <xdr:cNvPicPr/>
      </xdr:nvPicPr>
      <xdr:blipFill>
        <a:blip r:embed="rId2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6" name="그림 7" descr="[PNG]지주영문로고_흰.png">
          <a:hlinkClick r:id="rId219"/>
        </xdr:cNvPr>
        <xdr:cNvPicPr/>
      </xdr:nvPicPr>
      <xdr:blipFill>
        <a:blip r:embed="rId2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7" name="그림 7" descr="[PNG]지주영문로고_흰.png">
          <a:hlinkClick r:id="rId221"/>
        </xdr:cNvPr>
        <xdr:cNvPicPr/>
      </xdr:nvPicPr>
      <xdr:blipFill>
        <a:blip r:embed="rId2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8" name="그림 7" descr="[PNG]지주영문로고_흰.png">
          <a:hlinkClick r:id="rId223"/>
        </xdr:cNvPr>
        <xdr:cNvPicPr/>
      </xdr:nvPicPr>
      <xdr:blipFill>
        <a:blip r:embed="rId2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19" name="그림 7" descr="[PNG]지주영문로고_흰.png">
          <a:hlinkClick r:id="rId225"/>
        </xdr:cNvPr>
        <xdr:cNvPicPr/>
      </xdr:nvPicPr>
      <xdr:blipFill>
        <a:blip r:embed="rId2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0" name="그림 115" descr="[PNG]지주영문로고_흰.png">
          <a:hlinkClick r:id="rId227"/>
        </xdr:cNvPr>
        <xdr:cNvPicPr/>
      </xdr:nvPicPr>
      <xdr:blipFill>
        <a:blip r:embed="rId2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1" name="그림 116" descr="[PNG]지주영문로고_흰.png">
          <a:hlinkClick r:id="rId229"/>
        </xdr:cNvPr>
        <xdr:cNvPicPr/>
      </xdr:nvPicPr>
      <xdr:blipFill>
        <a:blip r:embed="rId2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2" name="그림 117" descr="[PNG]지주영문로고_흰.png">
          <a:hlinkClick r:id="rId231"/>
        </xdr:cNvPr>
        <xdr:cNvPicPr/>
      </xdr:nvPicPr>
      <xdr:blipFill>
        <a:blip r:embed="rId2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3" name="그림 118" descr="[PNG]지주영문로고_흰.png">
          <a:hlinkClick r:id="rId233"/>
        </xdr:cNvPr>
        <xdr:cNvPicPr/>
      </xdr:nvPicPr>
      <xdr:blipFill>
        <a:blip r:embed="rId2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4" name="그림 7" descr="[PNG]지주영문로고_흰.png">
          <a:hlinkClick r:id="rId235"/>
        </xdr:cNvPr>
        <xdr:cNvPicPr/>
      </xdr:nvPicPr>
      <xdr:blipFill>
        <a:blip r:embed="rId2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5" name="그림 120" descr="[PNG]지주영문로고_흰.png">
          <a:hlinkClick r:id="rId237"/>
        </xdr:cNvPr>
        <xdr:cNvPicPr/>
      </xdr:nvPicPr>
      <xdr:blipFill>
        <a:blip r:embed="rId2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6" name="그림 7" descr="[PNG]지주영문로고_흰.png">
          <a:hlinkClick r:id="rId239"/>
        </xdr:cNvPr>
        <xdr:cNvPicPr/>
      </xdr:nvPicPr>
      <xdr:blipFill>
        <a:blip r:embed="rId2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7" name="그림 7" descr="[PNG]지주영문로고_흰.png">
          <a:hlinkClick r:id="rId241"/>
        </xdr:cNvPr>
        <xdr:cNvPicPr/>
      </xdr:nvPicPr>
      <xdr:blipFill>
        <a:blip r:embed="rId2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8" name="그림 7" descr="[PNG]지주영문로고_흰.png">
          <a:hlinkClick r:id="rId243"/>
        </xdr:cNvPr>
        <xdr:cNvPicPr/>
      </xdr:nvPicPr>
      <xdr:blipFill>
        <a:blip r:embed="rId2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29" name="그림 7" descr="[PNG]지주영문로고_흰.png">
          <a:hlinkClick r:id="rId245"/>
        </xdr:cNvPr>
        <xdr:cNvPicPr/>
      </xdr:nvPicPr>
      <xdr:blipFill>
        <a:blip r:embed="rId2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0" name="그림 7" descr="[PNG]지주영문로고_흰.png">
          <a:hlinkClick r:id="rId247"/>
        </xdr:cNvPr>
        <xdr:cNvPicPr/>
      </xdr:nvPicPr>
      <xdr:blipFill>
        <a:blip r:embed="rId2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1" name="그림 126" descr="[PNG]지주영문로고_흰.png">
          <a:hlinkClick r:id="rId249"/>
        </xdr:cNvPr>
        <xdr:cNvPicPr/>
      </xdr:nvPicPr>
      <xdr:blipFill>
        <a:blip r:embed="rId2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2" name="그림 127" descr="[PNG]지주영문로고_흰.png">
          <a:hlinkClick r:id="rId251"/>
        </xdr:cNvPr>
        <xdr:cNvPicPr/>
      </xdr:nvPicPr>
      <xdr:blipFill>
        <a:blip r:embed="rId2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3" name="그림 128" descr="[PNG]지주영문로고_흰.png">
          <a:hlinkClick r:id="rId253"/>
        </xdr:cNvPr>
        <xdr:cNvPicPr/>
      </xdr:nvPicPr>
      <xdr:blipFill>
        <a:blip r:embed="rId2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4" name="그림 129" descr="[PNG]지주영문로고_흰.png">
          <a:hlinkClick r:id="rId255"/>
        </xdr:cNvPr>
        <xdr:cNvPicPr/>
      </xdr:nvPicPr>
      <xdr:blipFill>
        <a:blip r:embed="rId2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5" name="그림 130" descr="[PNG]지주영문로고_흰.png">
          <a:hlinkClick r:id="rId257"/>
        </xdr:cNvPr>
        <xdr:cNvPicPr/>
      </xdr:nvPicPr>
      <xdr:blipFill>
        <a:blip r:embed="rId2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6" name="그림 7" descr="[PNG]지주영문로고_흰.png">
          <a:hlinkClick r:id="rId259"/>
        </xdr:cNvPr>
        <xdr:cNvPicPr/>
      </xdr:nvPicPr>
      <xdr:blipFill>
        <a:blip r:embed="rId2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7" name="그림 132" descr="[PNG]지주영문로고_흰.png">
          <a:hlinkClick r:id="rId261"/>
        </xdr:cNvPr>
        <xdr:cNvPicPr/>
      </xdr:nvPicPr>
      <xdr:blipFill>
        <a:blip r:embed="rId2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8" name="그림 133" descr="[PNG]지주영문로고_흰.png">
          <a:hlinkClick r:id="rId263"/>
        </xdr:cNvPr>
        <xdr:cNvPicPr/>
      </xdr:nvPicPr>
      <xdr:blipFill>
        <a:blip r:embed="rId2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39" name="그림 134" descr="[PNG]지주영문로고_흰.png">
          <a:hlinkClick r:id="rId265"/>
        </xdr:cNvPr>
        <xdr:cNvPicPr/>
      </xdr:nvPicPr>
      <xdr:blipFill>
        <a:blip r:embed="rId2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0" name="그림 7" descr="[PNG]지주영문로고_흰.png">
          <a:hlinkClick r:id="rId267"/>
        </xdr:cNvPr>
        <xdr:cNvPicPr/>
      </xdr:nvPicPr>
      <xdr:blipFill>
        <a:blip r:embed="rId2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1" name="그림 7" descr="[PNG]지주영문로고_흰.png">
          <a:hlinkClick r:id="rId269"/>
        </xdr:cNvPr>
        <xdr:cNvPicPr/>
      </xdr:nvPicPr>
      <xdr:blipFill>
        <a:blip r:embed="rId2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2" name="그림 137" descr="[PNG]지주영문로고_흰.png">
          <a:hlinkClick r:id="rId271"/>
        </xdr:cNvPr>
        <xdr:cNvPicPr/>
      </xdr:nvPicPr>
      <xdr:blipFill>
        <a:blip r:embed="rId2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3" name="그림 138" descr="[PNG]지주영문로고_흰.png">
          <a:hlinkClick r:id="rId273"/>
        </xdr:cNvPr>
        <xdr:cNvPicPr/>
      </xdr:nvPicPr>
      <xdr:blipFill>
        <a:blip r:embed="rId2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4" name="그림 139" descr="[PNG]지주영문로고_흰.png">
          <a:hlinkClick r:id="rId275"/>
        </xdr:cNvPr>
        <xdr:cNvPicPr/>
      </xdr:nvPicPr>
      <xdr:blipFill>
        <a:blip r:embed="rId2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5" name="그림 140" descr="[PNG]지주영문로고_흰.png">
          <a:hlinkClick r:id="rId277"/>
        </xdr:cNvPr>
        <xdr:cNvPicPr/>
      </xdr:nvPicPr>
      <xdr:blipFill>
        <a:blip r:embed="rId2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6" name="그림 141" descr="[PNG]지주영문로고_흰.png">
          <a:hlinkClick r:id="rId279"/>
        </xdr:cNvPr>
        <xdr:cNvPicPr/>
      </xdr:nvPicPr>
      <xdr:blipFill>
        <a:blip r:embed="rId2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7" name="그림 142" descr="[PNG]지주영문로고_흰.png">
          <a:hlinkClick r:id="rId281"/>
        </xdr:cNvPr>
        <xdr:cNvPicPr/>
      </xdr:nvPicPr>
      <xdr:blipFill>
        <a:blip r:embed="rId2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8" name="그림 143" descr="[PNG]지주영문로고_흰.png">
          <a:hlinkClick r:id="rId283"/>
        </xdr:cNvPr>
        <xdr:cNvPicPr/>
      </xdr:nvPicPr>
      <xdr:blipFill>
        <a:blip r:embed="rId2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49" name="그림 144" descr="[PNG]지주영문로고_흰.png">
          <a:hlinkClick r:id="rId285"/>
        </xdr:cNvPr>
        <xdr:cNvPicPr/>
      </xdr:nvPicPr>
      <xdr:blipFill>
        <a:blip r:embed="rId2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0" name="그림 7" descr="[PNG]지주영문로고_흰.png">
          <a:hlinkClick r:id="rId287"/>
        </xdr:cNvPr>
        <xdr:cNvPicPr/>
      </xdr:nvPicPr>
      <xdr:blipFill>
        <a:blip r:embed="rId2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1" name="그림 146" descr="[PNG]지주영문로고_흰.png">
          <a:hlinkClick r:id="rId289"/>
        </xdr:cNvPr>
        <xdr:cNvPicPr/>
      </xdr:nvPicPr>
      <xdr:blipFill>
        <a:blip r:embed="rId2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2" name="그림 7" descr="[PNG]지주영문로고_흰.png">
          <a:hlinkClick r:id="rId291"/>
        </xdr:cNvPr>
        <xdr:cNvPicPr/>
      </xdr:nvPicPr>
      <xdr:blipFill>
        <a:blip r:embed="rId2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3" name="그림 7" descr="[PNG]지주영문로고_흰.png">
          <a:hlinkClick r:id="rId293"/>
        </xdr:cNvPr>
        <xdr:cNvPicPr/>
      </xdr:nvPicPr>
      <xdr:blipFill>
        <a:blip r:embed="rId2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4" name="그림 7" descr="[PNG]지주영문로고_흰.png">
          <a:hlinkClick r:id="rId295"/>
        </xdr:cNvPr>
        <xdr:cNvPicPr/>
      </xdr:nvPicPr>
      <xdr:blipFill>
        <a:blip r:embed="rId2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5" name="그림 7" descr="[PNG]지주영문로고_흰.png">
          <a:hlinkClick r:id="rId297"/>
        </xdr:cNvPr>
        <xdr:cNvPicPr/>
      </xdr:nvPicPr>
      <xdr:blipFill>
        <a:blip r:embed="rId2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6" name="그림 7" descr="[PNG]지주영문로고_흰.png">
          <a:hlinkClick r:id="rId299"/>
        </xdr:cNvPr>
        <xdr:cNvPicPr/>
      </xdr:nvPicPr>
      <xdr:blipFill>
        <a:blip r:embed="rId3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7" name="그림 152" descr="[PNG]지주영문로고_흰.png">
          <a:hlinkClick r:id="rId301"/>
        </xdr:cNvPr>
        <xdr:cNvPicPr/>
      </xdr:nvPicPr>
      <xdr:blipFill>
        <a:blip r:embed="rId3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8" name="그림 153" descr="[PNG]지주영문로고_흰.png">
          <a:hlinkClick r:id="rId303"/>
        </xdr:cNvPr>
        <xdr:cNvPicPr/>
      </xdr:nvPicPr>
      <xdr:blipFill>
        <a:blip r:embed="rId3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59" name="그림 154" descr="[PNG]지주영문로고_흰.png">
          <a:hlinkClick r:id="rId305"/>
        </xdr:cNvPr>
        <xdr:cNvPicPr/>
      </xdr:nvPicPr>
      <xdr:blipFill>
        <a:blip r:embed="rId3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0" name="그림 155" descr="[PNG]지주영문로고_흰.png">
          <a:hlinkClick r:id="rId307"/>
        </xdr:cNvPr>
        <xdr:cNvPicPr/>
      </xdr:nvPicPr>
      <xdr:blipFill>
        <a:blip r:embed="rId3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1" name="그림 7" descr="[PNG]지주영문로고_흰.png">
          <a:hlinkClick r:id="rId309"/>
        </xdr:cNvPr>
        <xdr:cNvPicPr/>
      </xdr:nvPicPr>
      <xdr:blipFill>
        <a:blip r:embed="rId3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2" name="그림 157" descr="[PNG]지주영문로고_흰.png">
          <a:hlinkClick r:id="rId311"/>
        </xdr:cNvPr>
        <xdr:cNvPicPr/>
      </xdr:nvPicPr>
      <xdr:blipFill>
        <a:blip r:embed="rId3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3" name="그림 7" descr="[PNG]지주영문로고_흰.png">
          <a:hlinkClick r:id="rId313"/>
        </xdr:cNvPr>
        <xdr:cNvPicPr/>
      </xdr:nvPicPr>
      <xdr:blipFill>
        <a:blip r:embed="rId3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4" name="그림 7" descr="[PNG]지주영문로고_흰.png">
          <a:hlinkClick r:id="rId315"/>
        </xdr:cNvPr>
        <xdr:cNvPicPr/>
      </xdr:nvPicPr>
      <xdr:blipFill>
        <a:blip r:embed="rId3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5" name="그림 7" descr="[PNG]지주영문로고_흰.png">
          <a:hlinkClick r:id="rId317"/>
        </xdr:cNvPr>
        <xdr:cNvPicPr/>
      </xdr:nvPicPr>
      <xdr:blipFill>
        <a:blip r:embed="rId3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6" name="그림 7" descr="[PNG]지주영문로고_흰.png">
          <a:hlinkClick r:id="rId319"/>
        </xdr:cNvPr>
        <xdr:cNvPicPr/>
      </xdr:nvPicPr>
      <xdr:blipFill>
        <a:blip r:embed="rId3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7" name="그림 7" descr="[PNG]지주영문로고_흰.png">
          <a:hlinkClick r:id="rId321"/>
        </xdr:cNvPr>
        <xdr:cNvPicPr/>
      </xdr:nvPicPr>
      <xdr:blipFill>
        <a:blip r:embed="rId3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8" name="그림 163" descr="[PNG]지주영문로고_흰.png">
          <a:hlinkClick r:id="rId323"/>
        </xdr:cNvPr>
        <xdr:cNvPicPr/>
      </xdr:nvPicPr>
      <xdr:blipFill>
        <a:blip r:embed="rId3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69" name="그림 164" descr="[PNG]지주영문로고_흰.png">
          <a:hlinkClick r:id="rId325"/>
        </xdr:cNvPr>
        <xdr:cNvPicPr/>
      </xdr:nvPicPr>
      <xdr:blipFill>
        <a:blip r:embed="rId3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0" name="그림 165" descr="[PNG]지주영문로고_흰.png">
          <a:hlinkClick r:id="rId327"/>
        </xdr:cNvPr>
        <xdr:cNvPicPr/>
      </xdr:nvPicPr>
      <xdr:blipFill>
        <a:blip r:embed="rId3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1" name="그림 166" descr="[PNG]지주영문로고_흰.png">
          <a:hlinkClick r:id="rId329"/>
        </xdr:cNvPr>
        <xdr:cNvPicPr/>
      </xdr:nvPicPr>
      <xdr:blipFill>
        <a:blip r:embed="rId3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2" name="그림 167" descr="[PNG]지주영문로고_흰.png">
          <a:hlinkClick r:id="rId331"/>
        </xdr:cNvPr>
        <xdr:cNvPicPr/>
      </xdr:nvPicPr>
      <xdr:blipFill>
        <a:blip r:embed="rId3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3" name="그림 7" descr="[PNG]지주영문로고_흰.png">
          <a:hlinkClick r:id="rId333"/>
        </xdr:cNvPr>
        <xdr:cNvPicPr/>
      </xdr:nvPicPr>
      <xdr:blipFill>
        <a:blip r:embed="rId3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4" name="그림 169" descr="[PNG]지주영문로고_흰.png">
          <a:hlinkClick r:id="rId335"/>
        </xdr:cNvPr>
        <xdr:cNvPicPr/>
      </xdr:nvPicPr>
      <xdr:blipFill>
        <a:blip r:embed="rId3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5" name="그림 170" descr="[PNG]지주영문로고_흰.png">
          <a:hlinkClick r:id="rId337"/>
        </xdr:cNvPr>
        <xdr:cNvPicPr/>
      </xdr:nvPicPr>
      <xdr:blipFill>
        <a:blip r:embed="rId3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6" name="그림 171" descr="[PNG]지주영문로고_흰.png">
          <a:hlinkClick r:id="rId339"/>
        </xdr:cNvPr>
        <xdr:cNvPicPr/>
      </xdr:nvPicPr>
      <xdr:blipFill>
        <a:blip r:embed="rId3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7" name="그림 7" descr="[PNG]지주영문로고_흰.png">
          <a:hlinkClick r:id="rId341"/>
        </xdr:cNvPr>
        <xdr:cNvPicPr/>
      </xdr:nvPicPr>
      <xdr:blipFill>
        <a:blip r:embed="rId3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8" name="그림 7" descr="[PNG]지주영문로고_흰.png">
          <a:hlinkClick r:id="rId343"/>
        </xdr:cNvPr>
        <xdr:cNvPicPr/>
      </xdr:nvPicPr>
      <xdr:blipFill>
        <a:blip r:embed="rId3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79" name="그림 174" descr="[PNG]지주영문로고_흰.png">
          <a:hlinkClick r:id="rId345"/>
        </xdr:cNvPr>
        <xdr:cNvPicPr/>
      </xdr:nvPicPr>
      <xdr:blipFill>
        <a:blip r:embed="rId3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0" name="그림 175" descr="[PNG]지주영문로고_흰.png">
          <a:hlinkClick r:id="rId347"/>
        </xdr:cNvPr>
        <xdr:cNvPicPr/>
      </xdr:nvPicPr>
      <xdr:blipFill>
        <a:blip r:embed="rId3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1" name="그림 176" descr="[PNG]지주영문로고_흰.png">
          <a:hlinkClick r:id="rId349"/>
        </xdr:cNvPr>
        <xdr:cNvPicPr/>
      </xdr:nvPicPr>
      <xdr:blipFill>
        <a:blip r:embed="rId3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2" name="그림 177" descr="[PNG]지주영문로고_흰.png">
          <a:hlinkClick r:id="rId351"/>
        </xdr:cNvPr>
        <xdr:cNvPicPr/>
      </xdr:nvPicPr>
      <xdr:blipFill>
        <a:blip r:embed="rId3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3" name="그림 178" descr="[PNG]지주영문로고_흰.png">
          <a:hlinkClick r:id="rId353"/>
        </xdr:cNvPr>
        <xdr:cNvPicPr/>
      </xdr:nvPicPr>
      <xdr:blipFill>
        <a:blip r:embed="rId3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4" name="그림 179" descr="[PNG]지주영문로고_흰.png">
          <a:hlinkClick r:id="rId355"/>
        </xdr:cNvPr>
        <xdr:cNvPicPr/>
      </xdr:nvPicPr>
      <xdr:blipFill>
        <a:blip r:embed="rId3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5" name="그림 180" descr="[PNG]지주영문로고_흰.png">
          <a:hlinkClick r:id="rId357"/>
        </xdr:cNvPr>
        <xdr:cNvPicPr/>
      </xdr:nvPicPr>
      <xdr:blipFill>
        <a:blip r:embed="rId3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6" name="그림 181" descr="[PNG]지주영문로고_흰.png">
          <a:hlinkClick r:id="rId359"/>
        </xdr:cNvPr>
        <xdr:cNvPicPr/>
      </xdr:nvPicPr>
      <xdr:blipFill>
        <a:blip r:embed="rId3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7" name="그림 7" descr="[PNG]지주영문로고_흰.png">
          <a:hlinkClick r:id="rId361"/>
        </xdr:cNvPr>
        <xdr:cNvPicPr/>
      </xdr:nvPicPr>
      <xdr:blipFill>
        <a:blip r:embed="rId3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8" name="그림 183" descr="[PNG]지주영문로고_흰.png">
          <a:hlinkClick r:id="rId363"/>
        </xdr:cNvPr>
        <xdr:cNvPicPr/>
      </xdr:nvPicPr>
      <xdr:blipFill>
        <a:blip r:embed="rId3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89" name="그림 7" descr="[PNG]지주영문로고_흰.png">
          <a:hlinkClick r:id="rId365"/>
        </xdr:cNvPr>
        <xdr:cNvPicPr/>
      </xdr:nvPicPr>
      <xdr:blipFill>
        <a:blip r:embed="rId3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0" name="그림 7" descr="[PNG]지주영문로고_흰.png">
          <a:hlinkClick r:id="rId367"/>
        </xdr:cNvPr>
        <xdr:cNvPicPr/>
      </xdr:nvPicPr>
      <xdr:blipFill>
        <a:blip r:embed="rId3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1" name="그림 7" descr="[PNG]지주영문로고_흰.png">
          <a:hlinkClick r:id="rId369"/>
        </xdr:cNvPr>
        <xdr:cNvPicPr/>
      </xdr:nvPicPr>
      <xdr:blipFill>
        <a:blip r:embed="rId3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2" name="그림 7" descr="[PNG]지주영문로고_흰.png">
          <a:hlinkClick r:id="rId371"/>
        </xdr:cNvPr>
        <xdr:cNvPicPr/>
      </xdr:nvPicPr>
      <xdr:blipFill>
        <a:blip r:embed="rId3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3" name="그림 7" descr="[PNG]지주영문로고_흰.png">
          <a:hlinkClick r:id="rId373"/>
        </xdr:cNvPr>
        <xdr:cNvPicPr/>
      </xdr:nvPicPr>
      <xdr:blipFill>
        <a:blip r:embed="rId3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4" name="그림 189" descr="[PNG]지주영문로고_흰.png">
          <a:hlinkClick r:id="rId375"/>
        </xdr:cNvPr>
        <xdr:cNvPicPr/>
      </xdr:nvPicPr>
      <xdr:blipFill>
        <a:blip r:embed="rId3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5" name="그림 190" descr="[PNG]지주영문로고_흰.png">
          <a:hlinkClick r:id="rId377"/>
        </xdr:cNvPr>
        <xdr:cNvPicPr/>
      </xdr:nvPicPr>
      <xdr:blipFill>
        <a:blip r:embed="rId3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6" name="그림 191" descr="[PNG]지주영문로고_흰.png">
          <a:hlinkClick r:id="rId379"/>
        </xdr:cNvPr>
        <xdr:cNvPicPr/>
      </xdr:nvPicPr>
      <xdr:blipFill>
        <a:blip r:embed="rId3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7" name="그림 7" descr="[PNG]지주영문로고_흰.png">
          <a:hlinkClick r:id="rId381"/>
        </xdr:cNvPr>
        <xdr:cNvPicPr/>
      </xdr:nvPicPr>
      <xdr:blipFill>
        <a:blip r:embed="rId3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8" name="그림 193" descr="[PNG]지주영문로고_흰.png">
          <a:hlinkClick r:id="rId383"/>
        </xdr:cNvPr>
        <xdr:cNvPicPr/>
      </xdr:nvPicPr>
      <xdr:blipFill>
        <a:blip r:embed="rId3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199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0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1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2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3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4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5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6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7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8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09" name="그림 12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0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1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2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3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4" name="그림 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5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6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7" name="그림 20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8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19" name="그림 22" descr="[PNG]지주영문로고_흰.png">
          <a:hlinkClick r:id="rId41"/>
        </xdr:cNvPr>
        <xdr:cNvPicPr/>
      </xdr:nvPicPr>
      <xdr:blipFill>
        <a:blip r:embed="rId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0" name="그림 7" descr="[PNG]지주영문로고_흰.png">
          <a:hlinkClick r:id="rId43"/>
        </xdr:cNvPr>
        <xdr:cNvPicPr/>
      </xdr:nvPicPr>
      <xdr:blipFill>
        <a:blip r:embed="rId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1" name="그림 24" descr="[PNG]지주영문로고_흰.png">
          <a:hlinkClick r:id="rId45"/>
        </xdr:cNvPr>
        <xdr:cNvPicPr/>
      </xdr:nvPicPr>
      <xdr:blipFill>
        <a:blip r:embed="rId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2" name="그림 25" descr="[PNG]지주영문로고_흰.png">
          <a:hlinkClick r:id="rId47"/>
        </xdr:cNvPr>
        <xdr:cNvPicPr/>
      </xdr:nvPicPr>
      <xdr:blipFill>
        <a:blip r:embed="rId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3" name="그림 26" descr="[PNG]지주영문로고_흰.png">
          <a:hlinkClick r:id="rId49"/>
        </xdr:cNvPr>
        <xdr:cNvPicPr/>
      </xdr:nvPicPr>
      <xdr:blipFill>
        <a:blip r:embed="rId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4" name="그림 7" descr="[PNG]지주영문로고_흰.png">
          <a:hlinkClick r:id="rId51"/>
        </xdr:cNvPr>
        <xdr:cNvPicPr/>
      </xdr:nvPicPr>
      <xdr:blipFill>
        <a:blip r:embed="rId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5" name="그림 7" descr="[PNG]지주영문로고_흰.png">
          <a:hlinkClick r:id="rId53"/>
        </xdr:cNvPr>
        <xdr:cNvPicPr/>
      </xdr:nvPicPr>
      <xdr:blipFill>
        <a:blip r:embed="rId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6" name="그림 29" descr="[PNG]지주영문로고_흰.png">
          <a:hlinkClick r:id="rId55"/>
        </xdr:cNvPr>
        <xdr:cNvPicPr/>
      </xdr:nvPicPr>
      <xdr:blipFill>
        <a:blip r:embed="rId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7" name="그림 30" descr="[PNG]지주영문로고_흰.png">
          <a:hlinkClick r:id="rId57"/>
        </xdr:cNvPr>
        <xdr:cNvPicPr/>
      </xdr:nvPicPr>
      <xdr:blipFill>
        <a:blip r:embed="rId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8" name="그림 31" descr="[PNG]지주영문로고_흰.png">
          <a:hlinkClick r:id="rId59"/>
        </xdr:cNvPr>
        <xdr:cNvPicPr/>
      </xdr:nvPicPr>
      <xdr:blipFill>
        <a:blip r:embed="rId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29" name="그림 32" descr="[PNG]지주영문로고_흰.png">
          <a:hlinkClick r:id="rId61"/>
        </xdr:cNvPr>
        <xdr:cNvPicPr/>
      </xdr:nvPicPr>
      <xdr:blipFill>
        <a:blip r:embed="rId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0" name="그림 33" descr="[PNG]지주영문로고_흰.png">
          <a:hlinkClick r:id="rId63"/>
        </xdr:cNvPr>
        <xdr:cNvPicPr/>
      </xdr:nvPicPr>
      <xdr:blipFill>
        <a:blip r:embed="rId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1" name="그림 34" descr="[PNG]지주영문로고_흰.png">
          <a:hlinkClick r:id="rId65"/>
        </xdr:cNvPr>
        <xdr:cNvPicPr/>
      </xdr:nvPicPr>
      <xdr:blipFill>
        <a:blip r:embed="rId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2" name="그림 35" descr="[PNG]지주영문로고_흰.png">
          <a:hlinkClick r:id="rId67"/>
        </xdr:cNvPr>
        <xdr:cNvPicPr/>
      </xdr:nvPicPr>
      <xdr:blipFill>
        <a:blip r:embed="rId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3" name="그림 36" descr="[PNG]지주영문로고_흰.png">
          <a:hlinkClick r:id="rId69"/>
        </xdr:cNvPr>
        <xdr:cNvPicPr/>
      </xdr:nvPicPr>
      <xdr:blipFill>
        <a:blip r:embed="rId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4" name="그림 7" descr="[PNG]지주영문로고_흰.png">
          <a:hlinkClick r:id="rId71"/>
        </xdr:cNvPr>
        <xdr:cNvPicPr/>
      </xdr:nvPicPr>
      <xdr:blipFill>
        <a:blip r:embed="rId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5" name="그림 38" descr="[PNG]지주영문로고_흰.png">
          <a:hlinkClick r:id="rId73"/>
        </xdr:cNvPr>
        <xdr:cNvPicPr/>
      </xdr:nvPicPr>
      <xdr:blipFill>
        <a:blip r:embed="rId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6" name="그림 7" descr="[PNG]지주영문로고_흰.png">
          <a:hlinkClick r:id="rId75"/>
        </xdr:cNvPr>
        <xdr:cNvPicPr/>
      </xdr:nvPicPr>
      <xdr:blipFill>
        <a:blip r:embed="rId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7" name="그림 7" descr="[PNG]지주영문로고_흰.png">
          <a:hlinkClick r:id="rId77"/>
        </xdr:cNvPr>
        <xdr:cNvPicPr/>
      </xdr:nvPicPr>
      <xdr:blipFill>
        <a:blip r:embed="rId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8" name="그림 7" descr="[PNG]지주영문로고_흰.png">
          <a:hlinkClick r:id="rId79"/>
        </xdr:cNvPr>
        <xdr:cNvPicPr/>
      </xdr:nvPicPr>
      <xdr:blipFill>
        <a:blip r:embed="rId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39" name="그림 7" descr="[PNG]지주영문로고_흰.png">
          <a:hlinkClick r:id="rId81"/>
        </xdr:cNvPr>
        <xdr:cNvPicPr/>
      </xdr:nvPicPr>
      <xdr:blipFill>
        <a:blip r:embed="rId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0" name="그림 7" descr="[PNG]지주영문로고_흰.png">
          <a:hlinkClick r:id="rId83"/>
        </xdr:cNvPr>
        <xdr:cNvPicPr/>
      </xdr:nvPicPr>
      <xdr:blipFill>
        <a:blip r:embed="rId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1" name="그림 44" descr="[PNG]지주영문로고_흰.png">
          <a:hlinkClick r:id="rId85"/>
        </xdr:cNvPr>
        <xdr:cNvPicPr/>
      </xdr:nvPicPr>
      <xdr:blipFill>
        <a:blip r:embed="rId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2" name="그림 45" descr="[PNG]지주영문로고_흰.png">
          <a:hlinkClick r:id="rId87"/>
        </xdr:cNvPr>
        <xdr:cNvPicPr/>
      </xdr:nvPicPr>
      <xdr:blipFill>
        <a:blip r:embed="rId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3" name="그림 46" descr="[PNG]지주영문로고_흰.png">
          <a:hlinkClick r:id="rId89"/>
        </xdr:cNvPr>
        <xdr:cNvPicPr/>
      </xdr:nvPicPr>
      <xdr:blipFill>
        <a:blip r:embed="rId9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4" name="그림 7" descr="[PNG]지주영문로고_흰.png">
          <a:hlinkClick r:id="rId91"/>
        </xdr:cNvPr>
        <xdr:cNvPicPr/>
      </xdr:nvPicPr>
      <xdr:blipFill>
        <a:blip r:embed="rId9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5" name="그림 48" descr="[PNG]지주영문로고_흰.png">
          <a:hlinkClick r:id="rId93"/>
        </xdr:cNvPr>
        <xdr:cNvPicPr/>
      </xdr:nvPicPr>
      <xdr:blipFill>
        <a:blip r:embed="rId9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6" name="그림 7" descr="[PNG]지주영문로고_흰.png">
          <a:hlinkClick r:id="rId95"/>
        </xdr:cNvPr>
        <xdr:cNvPicPr/>
      </xdr:nvPicPr>
      <xdr:blipFill>
        <a:blip r:embed="rId9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7" name="그림 7" descr="[PNG]지주영문로고_흰.png">
          <a:hlinkClick r:id="rId97"/>
        </xdr:cNvPr>
        <xdr:cNvPicPr/>
      </xdr:nvPicPr>
      <xdr:blipFill>
        <a:blip r:embed="rId9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8" name="그림 7" descr="[PNG]지주영문로고_흰.png">
          <a:hlinkClick r:id="rId99"/>
        </xdr:cNvPr>
        <xdr:cNvPicPr/>
      </xdr:nvPicPr>
      <xdr:blipFill>
        <a:blip r:embed="rId10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49" name="그림 7" descr="[PNG]지주영문로고_흰.png">
          <a:hlinkClick r:id="rId101"/>
        </xdr:cNvPr>
        <xdr:cNvPicPr/>
      </xdr:nvPicPr>
      <xdr:blipFill>
        <a:blip r:embed="rId10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0" name="그림 7" descr="[PNG]지주영문로고_흰.png">
          <a:hlinkClick r:id="rId103"/>
        </xdr:cNvPr>
        <xdr:cNvPicPr/>
      </xdr:nvPicPr>
      <xdr:blipFill>
        <a:blip r:embed="rId10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1" name="그림 54" descr="[PNG]지주영문로고_흰.png">
          <a:hlinkClick r:id="rId105"/>
        </xdr:cNvPr>
        <xdr:cNvPicPr/>
      </xdr:nvPicPr>
      <xdr:blipFill>
        <a:blip r:embed="rId10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2" name="그림 55" descr="[PNG]지주영문로고_흰.png">
          <a:hlinkClick r:id="rId107"/>
        </xdr:cNvPr>
        <xdr:cNvPicPr/>
      </xdr:nvPicPr>
      <xdr:blipFill>
        <a:blip r:embed="rId10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3" name="그림 56" descr="[PNG]지주영문로고_흰.png">
          <a:hlinkClick r:id="rId109"/>
        </xdr:cNvPr>
        <xdr:cNvPicPr/>
      </xdr:nvPicPr>
      <xdr:blipFill>
        <a:blip r:embed="rId1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4" name="그림 57" descr="[PNG]지주영문로고_흰.png">
          <a:hlinkClick r:id="rId111"/>
        </xdr:cNvPr>
        <xdr:cNvPicPr/>
      </xdr:nvPicPr>
      <xdr:blipFill>
        <a:blip r:embed="rId1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5" name="그림 7" descr="[PNG]지주영문로고_흰.png">
          <a:hlinkClick r:id="rId113"/>
        </xdr:cNvPr>
        <xdr:cNvPicPr/>
      </xdr:nvPicPr>
      <xdr:blipFill>
        <a:blip r:embed="rId1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6" name="그림 59" descr="[PNG]지주영문로고_흰.png">
          <a:hlinkClick r:id="rId115"/>
        </xdr:cNvPr>
        <xdr:cNvPicPr/>
      </xdr:nvPicPr>
      <xdr:blipFill>
        <a:blip r:embed="rId1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7" name="그림 7" descr="[PNG]지주영문로고_흰.png">
          <a:hlinkClick r:id="rId117"/>
        </xdr:cNvPr>
        <xdr:cNvPicPr/>
      </xdr:nvPicPr>
      <xdr:blipFill>
        <a:blip r:embed="rId1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8" name="그림 7" descr="[PNG]지주영문로고_흰.png">
          <a:hlinkClick r:id="rId119"/>
        </xdr:cNvPr>
        <xdr:cNvPicPr/>
      </xdr:nvPicPr>
      <xdr:blipFill>
        <a:blip r:embed="rId1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59" name="그림 7" descr="[PNG]지주영문로고_흰.png">
          <a:hlinkClick r:id="rId121"/>
        </xdr:cNvPr>
        <xdr:cNvPicPr/>
      </xdr:nvPicPr>
      <xdr:blipFill>
        <a:blip r:embed="rId1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0" name="그림 7" descr="[PNG]지주영문로고_흰.png">
          <a:hlinkClick r:id="rId123"/>
        </xdr:cNvPr>
        <xdr:cNvPicPr/>
      </xdr:nvPicPr>
      <xdr:blipFill>
        <a:blip r:embed="rId1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1" name="그림 7" descr="[PNG]지주영문로고_흰.png">
          <a:hlinkClick r:id="rId125"/>
        </xdr:cNvPr>
        <xdr:cNvPicPr/>
      </xdr:nvPicPr>
      <xdr:blipFill>
        <a:blip r:embed="rId1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2" name="그림 65" descr="[PNG]지주영문로고_흰.png">
          <a:hlinkClick r:id="rId127"/>
        </xdr:cNvPr>
        <xdr:cNvPicPr/>
      </xdr:nvPicPr>
      <xdr:blipFill>
        <a:blip r:embed="rId1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3" name="그림 66" descr="[PNG]지주영문로고_흰.png">
          <a:hlinkClick r:id="rId129"/>
        </xdr:cNvPr>
        <xdr:cNvPicPr/>
      </xdr:nvPicPr>
      <xdr:blipFill>
        <a:blip r:embed="rId1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4" name="그림 67" descr="[PNG]지주영문로고_흰.png">
          <a:hlinkClick r:id="rId131"/>
        </xdr:cNvPr>
        <xdr:cNvPicPr/>
      </xdr:nvPicPr>
      <xdr:blipFill>
        <a:blip r:embed="rId1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5" name="그림 68" descr="[PNG]지주영문로고_흰.png">
          <a:hlinkClick r:id="rId133"/>
        </xdr:cNvPr>
        <xdr:cNvPicPr/>
      </xdr:nvPicPr>
      <xdr:blipFill>
        <a:blip r:embed="rId1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6" name="그림 69" descr="[PNG]지주영문로고_흰.png">
          <a:hlinkClick r:id="rId135"/>
        </xdr:cNvPr>
        <xdr:cNvPicPr/>
      </xdr:nvPicPr>
      <xdr:blipFill>
        <a:blip r:embed="rId1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7" name="그림 7" descr="[PNG]지주영문로고_흰.png">
          <a:hlinkClick r:id="rId137"/>
        </xdr:cNvPr>
        <xdr:cNvPicPr/>
      </xdr:nvPicPr>
      <xdr:blipFill>
        <a:blip r:embed="rId1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8" name="그림 71" descr="[PNG]지주영문로고_흰.png">
          <a:hlinkClick r:id="rId139"/>
        </xdr:cNvPr>
        <xdr:cNvPicPr/>
      </xdr:nvPicPr>
      <xdr:blipFill>
        <a:blip r:embed="rId1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69" name="그림 72" descr="[PNG]지주영문로고_흰.png">
          <a:hlinkClick r:id="rId141"/>
        </xdr:cNvPr>
        <xdr:cNvPicPr/>
      </xdr:nvPicPr>
      <xdr:blipFill>
        <a:blip r:embed="rId14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0" name="그림 73" descr="[PNG]지주영문로고_흰.png">
          <a:hlinkClick r:id="rId143"/>
        </xdr:cNvPr>
        <xdr:cNvPicPr/>
      </xdr:nvPicPr>
      <xdr:blipFill>
        <a:blip r:embed="rId14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1" name="그림 7" descr="[PNG]지주영문로고_흰.png">
          <a:hlinkClick r:id="rId145"/>
        </xdr:cNvPr>
        <xdr:cNvPicPr/>
      </xdr:nvPicPr>
      <xdr:blipFill>
        <a:blip r:embed="rId14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2" name="그림 7" descr="[PNG]지주영문로고_흰.png">
          <a:hlinkClick r:id="rId147"/>
        </xdr:cNvPr>
        <xdr:cNvPicPr/>
      </xdr:nvPicPr>
      <xdr:blipFill>
        <a:blip r:embed="rId14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3" name="그림 76" descr="[PNG]지주영문로고_흰.png">
          <a:hlinkClick r:id="rId149"/>
        </xdr:cNvPr>
        <xdr:cNvPicPr/>
      </xdr:nvPicPr>
      <xdr:blipFill>
        <a:blip r:embed="rId15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4" name="그림 77" descr="[PNG]지주영문로고_흰.png">
          <a:hlinkClick r:id="rId151"/>
        </xdr:cNvPr>
        <xdr:cNvPicPr/>
      </xdr:nvPicPr>
      <xdr:blipFill>
        <a:blip r:embed="rId15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5" name="그림 78" descr="[PNG]지주영문로고_흰.png">
          <a:hlinkClick r:id="rId153"/>
        </xdr:cNvPr>
        <xdr:cNvPicPr/>
      </xdr:nvPicPr>
      <xdr:blipFill>
        <a:blip r:embed="rId15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6" name="그림 79" descr="[PNG]지주영문로고_흰.png">
          <a:hlinkClick r:id="rId155"/>
        </xdr:cNvPr>
        <xdr:cNvPicPr/>
      </xdr:nvPicPr>
      <xdr:blipFill>
        <a:blip r:embed="rId15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7" name="그림 80" descr="[PNG]지주영문로고_흰.png">
          <a:hlinkClick r:id="rId157"/>
        </xdr:cNvPr>
        <xdr:cNvPicPr/>
      </xdr:nvPicPr>
      <xdr:blipFill>
        <a:blip r:embed="rId15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8" name="그림 81" descr="[PNG]지주영문로고_흰.png">
          <a:hlinkClick r:id="rId159"/>
        </xdr:cNvPr>
        <xdr:cNvPicPr/>
      </xdr:nvPicPr>
      <xdr:blipFill>
        <a:blip r:embed="rId16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79" name="그림 82" descr="[PNG]지주영문로고_흰.png">
          <a:hlinkClick r:id="rId161"/>
        </xdr:cNvPr>
        <xdr:cNvPicPr/>
      </xdr:nvPicPr>
      <xdr:blipFill>
        <a:blip r:embed="rId16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0" name="그림 83" descr="[PNG]지주영문로고_흰.png">
          <a:hlinkClick r:id="rId163"/>
        </xdr:cNvPr>
        <xdr:cNvPicPr/>
      </xdr:nvPicPr>
      <xdr:blipFill>
        <a:blip r:embed="rId16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1" name="그림 7" descr="[PNG]지주영문로고_흰.png">
          <a:hlinkClick r:id="rId165"/>
        </xdr:cNvPr>
        <xdr:cNvPicPr/>
      </xdr:nvPicPr>
      <xdr:blipFill>
        <a:blip r:embed="rId16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2" name="그림 85" descr="[PNG]지주영문로고_흰.png">
          <a:hlinkClick r:id="rId167"/>
        </xdr:cNvPr>
        <xdr:cNvPicPr/>
      </xdr:nvPicPr>
      <xdr:blipFill>
        <a:blip r:embed="rId16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3" name="그림 7" descr="[PNG]지주영문로고_흰.png">
          <a:hlinkClick r:id="rId169"/>
        </xdr:cNvPr>
        <xdr:cNvPicPr/>
      </xdr:nvPicPr>
      <xdr:blipFill>
        <a:blip r:embed="rId17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4" name="그림 7" descr="[PNG]지주영문로고_흰.png">
          <a:hlinkClick r:id="rId171"/>
        </xdr:cNvPr>
        <xdr:cNvPicPr/>
      </xdr:nvPicPr>
      <xdr:blipFill>
        <a:blip r:embed="rId17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5" name="그림 7" descr="[PNG]지주영문로고_흰.png">
          <a:hlinkClick r:id="rId173"/>
        </xdr:cNvPr>
        <xdr:cNvPicPr/>
      </xdr:nvPicPr>
      <xdr:blipFill>
        <a:blip r:embed="rId17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6" name="그림 7" descr="[PNG]지주영문로고_흰.png">
          <a:hlinkClick r:id="rId175"/>
        </xdr:cNvPr>
        <xdr:cNvPicPr/>
      </xdr:nvPicPr>
      <xdr:blipFill>
        <a:blip r:embed="rId17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7" name="그림 7" descr="[PNG]지주영문로고_흰.png">
          <a:hlinkClick r:id="rId177"/>
        </xdr:cNvPr>
        <xdr:cNvPicPr/>
      </xdr:nvPicPr>
      <xdr:blipFill>
        <a:blip r:embed="rId17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8" name="그림 91" descr="[PNG]지주영문로고_흰.png">
          <a:hlinkClick r:id="rId179"/>
        </xdr:cNvPr>
        <xdr:cNvPicPr/>
      </xdr:nvPicPr>
      <xdr:blipFill>
        <a:blip r:embed="rId18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89" name="그림 92" descr="[PNG]지주영문로고_흰.png">
          <a:hlinkClick r:id="rId181"/>
        </xdr:cNvPr>
        <xdr:cNvPicPr/>
      </xdr:nvPicPr>
      <xdr:blipFill>
        <a:blip r:embed="rId18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0" name="그림 93" descr="[PNG]지주영문로고_흰.png">
          <a:hlinkClick r:id="rId183"/>
        </xdr:cNvPr>
        <xdr:cNvPicPr/>
      </xdr:nvPicPr>
      <xdr:blipFill>
        <a:blip r:embed="rId18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1" name="그림 7" descr="[PNG]지주영문로고_흰.png">
          <a:hlinkClick r:id="rId185"/>
        </xdr:cNvPr>
        <xdr:cNvPicPr/>
      </xdr:nvPicPr>
      <xdr:blipFill>
        <a:blip r:embed="rId18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2" name="그림 95" descr="[PNG]지주영문로고_흰.png">
          <a:hlinkClick r:id="rId187"/>
        </xdr:cNvPr>
        <xdr:cNvPicPr/>
      </xdr:nvPicPr>
      <xdr:blipFill>
        <a:blip r:embed="rId18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3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4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7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8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299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0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1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2" name="그림 11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3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4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5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6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7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8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09" name="그림 18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0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1" name="그림 7" descr="[PNG]지주영문로고_흰.png">
          <a:hlinkClick r:id="rId37"/>
        </xdr:cNvPr>
        <xdr:cNvPicPr/>
      </xdr:nvPicPr>
      <xdr:blipFill>
        <a:blip r:embed="rId3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2" name="그림 21" descr="[PNG]지주영문로고_흰.png">
          <a:hlinkClick r:id="rId39"/>
        </xdr:cNvPr>
        <xdr:cNvPicPr/>
      </xdr:nvPicPr>
      <xdr:blipFill>
        <a:blip r:embed="rId4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3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4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7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8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19" name="그림 8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0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1" name="그림 10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2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3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4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5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6" name="그림 7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7" name="그림 16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8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29" name="그림 7" descr="[PNG]지주영문로고_흰.png">
          <a:hlinkClick r:id="rId33"/>
        </xdr:cNvPr>
        <xdr:cNvPicPr/>
      </xdr:nvPicPr>
      <xdr:blipFill>
        <a:blip r:embed="rId3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0" name="그림 19" descr="[PNG]지주영문로고_흰.png">
          <a:hlinkClick r:id="rId35"/>
        </xdr:cNvPr>
        <xdr:cNvPicPr/>
      </xdr:nvPicPr>
      <xdr:blipFill>
        <a:blip r:embed="rId3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3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4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5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6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7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8" name="그림 9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39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0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1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2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3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4" name="그림 15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5" name="그림 7" descr="[PNG]지주영문로고_흰.png">
          <a:hlinkClick r:id="rId29"/>
        </xdr:cNvPr>
        <xdr:cNvPicPr/>
      </xdr:nvPicPr>
      <xdr:blipFill>
        <a:blip r:embed="rId3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6" name="그림 17" descr="[PNG]지주영문로고_흰.png">
          <a:hlinkClick r:id="rId31"/>
        </xdr:cNvPr>
        <xdr:cNvPicPr/>
      </xdr:nvPicPr>
      <xdr:blipFill>
        <a:blip r:embed="rId3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7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8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49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0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1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2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3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4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5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6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7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8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59" name="그림 7" descr="[PNG]지주영문로고_흰.png">
          <a:hlinkClick r:id="rId25"/>
        </xdr:cNvPr>
        <xdr:cNvPicPr/>
      </xdr:nvPicPr>
      <xdr:blipFill>
        <a:blip r:embed="rId2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0" name="그림 14" descr="[PNG]지주영문로고_흰.png">
          <a:hlinkClick r:id="rId27"/>
        </xdr:cNvPr>
        <xdr:cNvPicPr/>
      </xdr:nvPicPr>
      <xdr:blipFill>
        <a:blip r:embed="rId2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3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4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5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6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7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8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69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0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1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2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3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4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7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8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79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0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1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2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3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4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7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8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89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0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1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2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3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4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5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6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7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8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399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0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1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2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3" name="그림 7" descr="[PNG]지주영문로고_흰.png">
          <a:hlinkClick r:id="rId17"/>
        </xdr:cNvPr>
        <xdr:cNvPicPr/>
      </xdr:nvPicPr>
      <xdr:blipFill>
        <a:blip r:embed="rId1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4" name="그림 7" descr="[PNG]지주영문로고_흰.png">
          <a:hlinkClick r:id="rId19"/>
        </xdr:cNvPr>
        <xdr:cNvPicPr/>
      </xdr:nvPicPr>
      <xdr:blipFill>
        <a:blip r:embed="rId2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5" name="그림 7" descr="[PNG]지주영문로고_흰.png">
          <a:hlinkClick r:id="rId21"/>
        </xdr:cNvPr>
        <xdr:cNvPicPr/>
      </xdr:nvPicPr>
      <xdr:blipFill>
        <a:blip r:embed="rId2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6" name="그림 7" descr="[PNG]지주영문로고_흰.png">
          <a:hlinkClick r:id="rId23"/>
        </xdr:cNvPr>
        <xdr:cNvPicPr/>
      </xdr:nvPicPr>
      <xdr:blipFill>
        <a:blip r:embed="rId2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7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8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09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0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1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2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3" name="그림 7" descr="[PNG]지주영문로고_흰.png">
          <a:hlinkClick r:id="rId13"/>
        </xdr:cNvPr>
        <xdr:cNvPicPr/>
      </xdr:nvPicPr>
      <xdr:blipFill>
        <a:blip r:embed="rId1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4" name="그림 7" descr="[PNG]지주영문로고_흰.png">
          <a:hlinkClick r:id="rId15"/>
        </xdr:cNvPr>
        <xdr:cNvPicPr/>
      </xdr:nvPicPr>
      <xdr:blipFill>
        <a:blip r:embed="rId1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5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6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7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8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19" name="그림 7" descr="[PNG]지주영문로고_흰.png">
          <a:hlinkClick r:id="rId9"/>
        </xdr:cNvPr>
        <xdr:cNvPicPr/>
      </xdr:nvPicPr>
      <xdr:blipFill>
        <a:blip r:embed="rId10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20" name="그림 7" descr="[PNG]지주영문로고_흰.png">
          <a:hlinkClick r:id="rId11"/>
        </xdr:cNvPr>
        <xdr:cNvPicPr/>
      </xdr:nvPicPr>
      <xdr:blipFill>
        <a:blip r:embed="rId1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21" name="그림 7" descr="[PNG]지주영문로고_흰.png">
          <a:hlinkClick r:id="rId1"/>
        </xdr:cNvPr>
        <xdr:cNvPicPr/>
      </xdr:nvPicPr>
      <xdr:blipFill>
        <a:blip r:embed="rId2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22" name="그림 7" descr="[PNG]지주영문로고_흰.png">
          <a:hlinkClick r:id="rId3"/>
        </xdr:cNvPr>
        <xdr:cNvPicPr/>
      </xdr:nvPicPr>
      <xdr:blipFill>
        <a:blip r:embed="rId4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3</xdr:col>
      <xdr:colOff>9360</xdr:colOff>
      <xdr:row>4</xdr:row>
      <xdr:rowOff>54000</xdr:rowOff>
    </xdr:from>
    <xdr:to>
      <xdr:col>5</xdr:col>
      <xdr:colOff>1978920</xdr:colOff>
      <xdr:row>7</xdr:row>
      <xdr:rowOff>31320</xdr:rowOff>
    </xdr:to>
    <xdr:sp>
      <xdr:nvSpPr>
        <xdr:cNvPr id="2423" name="대각선 방향의 모서리가 둥근 사각형 86"/>
        <xdr:cNvSpPr/>
      </xdr:nvSpPr>
      <xdr:spPr>
        <a:xfrm>
          <a:off x="2998800" y="1239840"/>
          <a:ext cx="2139840" cy="9280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3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300" spc="-1" strike="noStrike">
              <a:solidFill>
                <a:srgbClr val="000000"/>
              </a:solidFill>
              <a:latin typeface="Times New Roman"/>
            </a:rPr>
            <a:t>농협금융지주</a:t>
          </a:r>
          <a:endParaRPr b="0" lang="nl-NL" sz="13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92160</xdr:colOff>
      <xdr:row>8</xdr:row>
      <xdr:rowOff>104760</xdr:rowOff>
    </xdr:from>
    <xdr:to>
      <xdr:col>5</xdr:col>
      <xdr:colOff>1639440</xdr:colOff>
      <xdr:row>10</xdr:row>
      <xdr:rowOff>113040</xdr:rowOff>
    </xdr:to>
    <xdr:sp>
      <xdr:nvSpPr>
        <xdr:cNvPr id="2424" name="대각선 방향의 모서리가 둥근 사각형 87"/>
        <xdr:cNvSpPr/>
      </xdr:nvSpPr>
      <xdr:spPr>
        <a:xfrm>
          <a:off x="3251880" y="2558160"/>
          <a:ext cx="1547280" cy="64224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05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050" spc="-1" strike="noStrike">
              <a:solidFill>
                <a:srgbClr val="000000"/>
              </a:solidFill>
              <a:latin typeface="Times New Roman"/>
            </a:rPr>
            <a:t>농협은행</a:t>
          </a:r>
          <a:endParaRPr b="0" lang="nl-NL" sz="105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05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05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11</xdr:row>
      <xdr:rowOff>146160</xdr:rowOff>
    </xdr:from>
    <xdr:to>
      <xdr:col>5</xdr:col>
      <xdr:colOff>1658520</xdr:colOff>
      <xdr:row>13</xdr:row>
      <xdr:rowOff>154440</xdr:rowOff>
    </xdr:to>
    <xdr:sp>
      <xdr:nvSpPr>
        <xdr:cNvPr id="2425" name="대각선 방향의 모서리가 둥근 사각형 88"/>
        <xdr:cNvSpPr/>
      </xdr:nvSpPr>
      <xdr:spPr>
        <a:xfrm>
          <a:off x="3270960" y="3550320"/>
          <a:ext cx="1547280" cy="6418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농협생명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14</xdr:row>
      <xdr:rowOff>141120</xdr:rowOff>
    </xdr:from>
    <xdr:to>
      <xdr:col>5</xdr:col>
      <xdr:colOff>1658520</xdr:colOff>
      <xdr:row>16</xdr:row>
      <xdr:rowOff>149400</xdr:rowOff>
    </xdr:to>
    <xdr:sp>
      <xdr:nvSpPr>
        <xdr:cNvPr id="2426" name="대각선 방향의 모서리가 둥근 사각형 89"/>
        <xdr:cNvSpPr/>
      </xdr:nvSpPr>
      <xdr:spPr>
        <a:xfrm>
          <a:off x="3270960" y="4495680"/>
          <a:ext cx="1547280" cy="64224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농협손해보험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17</xdr:row>
      <xdr:rowOff>136440</xdr:rowOff>
    </xdr:from>
    <xdr:to>
      <xdr:col>5</xdr:col>
      <xdr:colOff>1658520</xdr:colOff>
      <xdr:row>19</xdr:row>
      <xdr:rowOff>144720</xdr:rowOff>
    </xdr:to>
    <xdr:sp>
      <xdr:nvSpPr>
        <xdr:cNvPr id="2427" name="대각선 방향의 모서리가 둥근 사각형 90"/>
        <xdr:cNvSpPr/>
      </xdr:nvSpPr>
      <xdr:spPr>
        <a:xfrm>
          <a:off x="3270960" y="5441760"/>
          <a:ext cx="1547280" cy="6418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투자증권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49.11% (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주</a:t>
          </a: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1)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20</xdr:row>
      <xdr:rowOff>131760</xdr:rowOff>
    </xdr:from>
    <xdr:to>
      <xdr:col>5</xdr:col>
      <xdr:colOff>1658520</xdr:colOff>
      <xdr:row>22</xdr:row>
      <xdr:rowOff>140040</xdr:rowOff>
    </xdr:to>
    <xdr:sp>
      <xdr:nvSpPr>
        <xdr:cNvPr id="2428" name="대각선 방향의 모서리가 둥근 사각형 91"/>
        <xdr:cNvSpPr/>
      </xdr:nvSpPr>
      <xdr:spPr>
        <a:xfrm>
          <a:off x="3270960" y="6387480"/>
          <a:ext cx="1547280" cy="64224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050" spc="-1" strike="noStrike">
              <a:solidFill>
                <a:srgbClr val="000000"/>
              </a:solidFill>
              <a:latin typeface="Times New Roman"/>
            </a:rPr>
            <a:t>NH-Amundi</a:t>
          </a:r>
          <a:r>
            <a:rPr b="0" lang="ko-KR" sz="1050" spc="-1" strike="noStrike">
              <a:solidFill>
                <a:srgbClr val="000000"/>
              </a:solidFill>
              <a:latin typeface="Times New Roman"/>
            </a:rPr>
            <a:t>자산운용</a:t>
          </a: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60.00% (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주</a:t>
          </a: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1)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23</xdr:row>
      <xdr:rowOff>127080</xdr:rowOff>
    </xdr:from>
    <xdr:to>
      <xdr:col>5</xdr:col>
      <xdr:colOff>1658520</xdr:colOff>
      <xdr:row>25</xdr:row>
      <xdr:rowOff>135360</xdr:rowOff>
    </xdr:to>
    <xdr:sp>
      <xdr:nvSpPr>
        <xdr:cNvPr id="2429" name="대각선 방향의 모서리가 둥근 사각형 92"/>
        <xdr:cNvSpPr/>
      </xdr:nvSpPr>
      <xdr:spPr>
        <a:xfrm>
          <a:off x="3270960" y="7333560"/>
          <a:ext cx="1547280" cy="6418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농협캐피탈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26</xdr:row>
      <xdr:rowOff>28440</xdr:rowOff>
    </xdr:from>
    <xdr:to>
      <xdr:col>5</xdr:col>
      <xdr:colOff>1658520</xdr:colOff>
      <xdr:row>28</xdr:row>
      <xdr:rowOff>36720</xdr:rowOff>
    </xdr:to>
    <xdr:sp>
      <xdr:nvSpPr>
        <xdr:cNvPr id="2430" name="대각선 방향의 모서리가 둥근 사각형 93"/>
        <xdr:cNvSpPr/>
      </xdr:nvSpPr>
      <xdr:spPr>
        <a:xfrm>
          <a:off x="3270960" y="8185320"/>
          <a:ext cx="1547280" cy="64224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5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51" strike="noStrike">
              <a:solidFill>
                <a:srgbClr val="000000"/>
              </a:solidFill>
              <a:latin typeface="Times New Roman"/>
            </a:rPr>
            <a:t>저축은행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48960</xdr:colOff>
      <xdr:row>7</xdr:row>
      <xdr:rowOff>60120</xdr:rowOff>
    </xdr:from>
    <xdr:to>
      <xdr:col>4</xdr:col>
      <xdr:colOff>55440</xdr:colOff>
      <xdr:row>33</xdr:row>
      <xdr:rowOff>55440</xdr:rowOff>
    </xdr:to>
    <xdr:sp>
      <xdr:nvSpPr>
        <xdr:cNvPr id="2431" name="직선 연결선 96"/>
        <xdr:cNvSpPr/>
      </xdr:nvSpPr>
      <xdr:spPr>
        <a:xfrm>
          <a:off x="3123360" y="2196720"/>
          <a:ext cx="6480" cy="823392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9</xdr:row>
      <xdr:rowOff>136440</xdr:rowOff>
    </xdr:from>
    <xdr:to>
      <xdr:col>5</xdr:col>
      <xdr:colOff>96480</xdr:colOff>
      <xdr:row>9</xdr:row>
      <xdr:rowOff>136440</xdr:rowOff>
    </xdr:to>
    <xdr:sp>
      <xdr:nvSpPr>
        <xdr:cNvPr id="2432" name="직선 연결선 97"/>
        <xdr:cNvSpPr/>
      </xdr:nvSpPr>
      <xdr:spPr>
        <a:xfrm>
          <a:off x="3123360" y="290664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12</xdr:row>
      <xdr:rowOff>123480</xdr:rowOff>
    </xdr:from>
    <xdr:to>
      <xdr:col>5</xdr:col>
      <xdr:colOff>96480</xdr:colOff>
      <xdr:row>12</xdr:row>
      <xdr:rowOff>123480</xdr:rowOff>
    </xdr:to>
    <xdr:sp>
      <xdr:nvSpPr>
        <xdr:cNvPr id="2433" name="직선 연결선 98"/>
        <xdr:cNvSpPr/>
      </xdr:nvSpPr>
      <xdr:spPr>
        <a:xfrm>
          <a:off x="3123360" y="384444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15</xdr:row>
      <xdr:rowOff>125280</xdr:rowOff>
    </xdr:from>
    <xdr:to>
      <xdr:col>5</xdr:col>
      <xdr:colOff>96480</xdr:colOff>
      <xdr:row>15</xdr:row>
      <xdr:rowOff>125280</xdr:rowOff>
    </xdr:to>
    <xdr:sp>
      <xdr:nvSpPr>
        <xdr:cNvPr id="2434" name="직선 연결선 99"/>
        <xdr:cNvSpPr/>
      </xdr:nvSpPr>
      <xdr:spPr>
        <a:xfrm>
          <a:off x="3123360" y="479664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18</xdr:row>
      <xdr:rowOff>117360</xdr:rowOff>
    </xdr:from>
    <xdr:to>
      <xdr:col>5</xdr:col>
      <xdr:colOff>96480</xdr:colOff>
      <xdr:row>18</xdr:row>
      <xdr:rowOff>117360</xdr:rowOff>
    </xdr:to>
    <xdr:sp>
      <xdr:nvSpPr>
        <xdr:cNvPr id="2435" name="직선 연결선 100"/>
        <xdr:cNvSpPr/>
      </xdr:nvSpPr>
      <xdr:spPr>
        <a:xfrm>
          <a:off x="3123360" y="573948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21</xdr:row>
      <xdr:rowOff>125280</xdr:rowOff>
    </xdr:from>
    <xdr:to>
      <xdr:col>5</xdr:col>
      <xdr:colOff>96480</xdr:colOff>
      <xdr:row>21</xdr:row>
      <xdr:rowOff>125280</xdr:rowOff>
    </xdr:to>
    <xdr:sp>
      <xdr:nvSpPr>
        <xdr:cNvPr id="2436" name="직선 연결선 101"/>
        <xdr:cNvSpPr/>
      </xdr:nvSpPr>
      <xdr:spPr>
        <a:xfrm>
          <a:off x="3123360" y="669816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24</xdr:row>
      <xdr:rowOff>106200</xdr:rowOff>
    </xdr:from>
    <xdr:to>
      <xdr:col>5</xdr:col>
      <xdr:colOff>96480</xdr:colOff>
      <xdr:row>24</xdr:row>
      <xdr:rowOff>106200</xdr:rowOff>
    </xdr:to>
    <xdr:sp>
      <xdr:nvSpPr>
        <xdr:cNvPr id="2437" name="직선 연결선 102"/>
        <xdr:cNvSpPr/>
      </xdr:nvSpPr>
      <xdr:spPr>
        <a:xfrm>
          <a:off x="3123360" y="762948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30</xdr:row>
      <xdr:rowOff>88560</xdr:rowOff>
    </xdr:from>
    <xdr:to>
      <xdr:col>5</xdr:col>
      <xdr:colOff>96480</xdr:colOff>
      <xdr:row>30</xdr:row>
      <xdr:rowOff>88560</xdr:rowOff>
    </xdr:to>
    <xdr:sp>
      <xdr:nvSpPr>
        <xdr:cNvPr id="2438" name="직선 연결선 103"/>
        <xdr:cNvSpPr/>
      </xdr:nvSpPr>
      <xdr:spPr>
        <a:xfrm>
          <a:off x="3123360" y="951300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1640160</xdr:colOff>
      <xdr:row>9</xdr:row>
      <xdr:rowOff>47880</xdr:rowOff>
    </xdr:from>
    <xdr:to>
      <xdr:col>5</xdr:col>
      <xdr:colOff>1916280</xdr:colOff>
      <xdr:row>9</xdr:row>
      <xdr:rowOff>109440</xdr:rowOff>
    </xdr:to>
    <xdr:sp>
      <xdr:nvSpPr>
        <xdr:cNvPr id="2439" name="직선 연결선 104"/>
        <xdr:cNvSpPr/>
      </xdr:nvSpPr>
      <xdr:spPr>
        <a:xfrm flipV="1">
          <a:off x="4799520" y="2817720"/>
          <a:ext cx="276120" cy="6156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1653840</xdr:colOff>
      <xdr:row>18</xdr:row>
      <xdr:rowOff>98280</xdr:rowOff>
    </xdr:from>
    <xdr:to>
      <xdr:col>5</xdr:col>
      <xdr:colOff>1906560</xdr:colOff>
      <xdr:row>18</xdr:row>
      <xdr:rowOff>98280</xdr:rowOff>
    </xdr:to>
    <xdr:sp>
      <xdr:nvSpPr>
        <xdr:cNvPr id="2440" name="직선 연결선 105"/>
        <xdr:cNvSpPr/>
      </xdr:nvSpPr>
      <xdr:spPr>
        <a:xfrm>
          <a:off x="4813560" y="5720400"/>
          <a:ext cx="25272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111240</xdr:colOff>
      <xdr:row>28</xdr:row>
      <xdr:rowOff>237960</xdr:rowOff>
    </xdr:from>
    <xdr:to>
      <xdr:col>5</xdr:col>
      <xdr:colOff>1658520</xdr:colOff>
      <xdr:row>30</xdr:row>
      <xdr:rowOff>246240</xdr:rowOff>
    </xdr:to>
    <xdr:sp>
      <xdr:nvSpPr>
        <xdr:cNvPr id="2441" name="대각선 방향의 모서리가 둥근 사각형 107"/>
        <xdr:cNvSpPr/>
      </xdr:nvSpPr>
      <xdr:spPr>
        <a:xfrm>
          <a:off x="3270960" y="9028800"/>
          <a:ext cx="1547280" cy="6418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5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51" strike="noStrike">
              <a:solidFill>
                <a:srgbClr val="000000"/>
              </a:solidFill>
              <a:latin typeface="Times New Roman"/>
            </a:rPr>
            <a:t>농협리츠운용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55440</xdr:colOff>
      <xdr:row>27</xdr:row>
      <xdr:rowOff>85680</xdr:rowOff>
    </xdr:from>
    <xdr:to>
      <xdr:col>5</xdr:col>
      <xdr:colOff>102960</xdr:colOff>
      <xdr:row>27</xdr:row>
      <xdr:rowOff>85680</xdr:rowOff>
    </xdr:to>
    <xdr:sp>
      <xdr:nvSpPr>
        <xdr:cNvPr id="2442" name="직선 연결선 108"/>
        <xdr:cNvSpPr/>
      </xdr:nvSpPr>
      <xdr:spPr>
        <a:xfrm>
          <a:off x="3129840" y="855972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106200</xdr:colOff>
      <xdr:row>30</xdr:row>
      <xdr:rowOff>241200</xdr:rowOff>
    </xdr:from>
    <xdr:to>
      <xdr:col>5</xdr:col>
      <xdr:colOff>249120</xdr:colOff>
      <xdr:row>30</xdr:row>
      <xdr:rowOff>241200</xdr:rowOff>
    </xdr:to>
    <xdr:sp>
      <xdr:nvSpPr>
        <xdr:cNvPr id="2443" name="직선 연결선 110"/>
        <xdr:cNvSpPr/>
      </xdr:nvSpPr>
      <xdr:spPr>
        <a:xfrm>
          <a:off x="3265920" y="9665640"/>
          <a:ext cx="14292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42840</xdr:colOff>
      <xdr:row>33</xdr:row>
      <xdr:rowOff>45720</xdr:rowOff>
    </xdr:from>
    <xdr:to>
      <xdr:col>5</xdr:col>
      <xdr:colOff>110880</xdr:colOff>
      <xdr:row>33</xdr:row>
      <xdr:rowOff>45720</xdr:rowOff>
    </xdr:to>
    <xdr:sp>
      <xdr:nvSpPr>
        <xdr:cNvPr id="2444" name="직선 연결선 111"/>
        <xdr:cNvSpPr/>
      </xdr:nvSpPr>
      <xdr:spPr>
        <a:xfrm>
          <a:off x="3117240" y="10420920"/>
          <a:ext cx="15336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45" name="그림 7" descr="[PNG]지주영문로고_흰.png">
          <a:hlinkClick r:id="rId5"/>
        </xdr:cNvPr>
        <xdr:cNvPicPr/>
      </xdr:nvPicPr>
      <xdr:blipFill>
        <a:blip r:embed="rId6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24840</xdr:colOff>
      <xdr:row>0</xdr:row>
      <xdr:rowOff>78480</xdr:rowOff>
    </xdr:from>
    <xdr:to>
      <xdr:col>1</xdr:col>
      <xdr:colOff>1898640</xdr:colOff>
      <xdr:row>0</xdr:row>
      <xdr:rowOff>430560</xdr:rowOff>
    </xdr:to>
    <xdr:pic>
      <xdr:nvPicPr>
        <xdr:cNvPr id="2446" name="그림 7" descr="[PNG]지주영문로고_흰.png">
          <a:hlinkClick r:id="rId7"/>
        </xdr:cNvPr>
        <xdr:cNvPicPr/>
      </xdr:nvPicPr>
      <xdr:blipFill>
        <a:blip r:embed="rId8"/>
        <a:stretch/>
      </xdr:blipFill>
      <xdr:spPr>
        <a:xfrm>
          <a:off x="152280" y="78480"/>
          <a:ext cx="1873800" cy="3520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3</xdr:col>
      <xdr:colOff>9360</xdr:colOff>
      <xdr:row>4</xdr:row>
      <xdr:rowOff>54000</xdr:rowOff>
    </xdr:from>
    <xdr:to>
      <xdr:col>5</xdr:col>
      <xdr:colOff>1978920</xdr:colOff>
      <xdr:row>7</xdr:row>
      <xdr:rowOff>31320</xdr:rowOff>
    </xdr:to>
    <xdr:sp>
      <xdr:nvSpPr>
        <xdr:cNvPr id="2447" name="대각선 방향의 모서리가 둥근 사각형 32"/>
        <xdr:cNvSpPr/>
      </xdr:nvSpPr>
      <xdr:spPr>
        <a:xfrm>
          <a:off x="2998800" y="1239840"/>
          <a:ext cx="2139840" cy="9280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3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300" spc="-1" strike="noStrike">
              <a:solidFill>
                <a:srgbClr val="000000"/>
              </a:solidFill>
              <a:latin typeface="Times New Roman"/>
            </a:rPr>
            <a:t>농협금융지주</a:t>
          </a:r>
          <a:endParaRPr b="0" lang="nl-NL" sz="13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11</xdr:row>
      <xdr:rowOff>146160</xdr:rowOff>
    </xdr:from>
    <xdr:to>
      <xdr:col>5</xdr:col>
      <xdr:colOff>1658520</xdr:colOff>
      <xdr:row>13</xdr:row>
      <xdr:rowOff>154440</xdr:rowOff>
    </xdr:to>
    <xdr:sp>
      <xdr:nvSpPr>
        <xdr:cNvPr id="2448" name="대각선 방향의 모서리가 둥근 사각형 34"/>
        <xdr:cNvSpPr/>
      </xdr:nvSpPr>
      <xdr:spPr>
        <a:xfrm>
          <a:off x="3270960" y="3550320"/>
          <a:ext cx="1547280" cy="6418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농협생명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14</xdr:row>
      <xdr:rowOff>141120</xdr:rowOff>
    </xdr:from>
    <xdr:to>
      <xdr:col>5</xdr:col>
      <xdr:colOff>1658520</xdr:colOff>
      <xdr:row>16</xdr:row>
      <xdr:rowOff>149400</xdr:rowOff>
    </xdr:to>
    <xdr:sp>
      <xdr:nvSpPr>
        <xdr:cNvPr id="2449" name="대각선 방향의 모서리가 둥근 사각형 35"/>
        <xdr:cNvSpPr/>
      </xdr:nvSpPr>
      <xdr:spPr>
        <a:xfrm>
          <a:off x="3270960" y="4495680"/>
          <a:ext cx="1547280" cy="64224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농협손해보험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17</xdr:row>
      <xdr:rowOff>136440</xdr:rowOff>
    </xdr:from>
    <xdr:to>
      <xdr:col>5</xdr:col>
      <xdr:colOff>1658520</xdr:colOff>
      <xdr:row>19</xdr:row>
      <xdr:rowOff>144720</xdr:rowOff>
    </xdr:to>
    <xdr:sp>
      <xdr:nvSpPr>
        <xdr:cNvPr id="2450" name="대각선 방향의 모서리가 둥근 사각형 36"/>
        <xdr:cNvSpPr/>
      </xdr:nvSpPr>
      <xdr:spPr>
        <a:xfrm>
          <a:off x="3270960" y="5441760"/>
          <a:ext cx="1547280" cy="6418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투자증권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49.11% (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주</a:t>
          </a: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1)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20</xdr:row>
      <xdr:rowOff>131760</xdr:rowOff>
    </xdr:from>
    <xdr:to>
      <xdr:col>5</xdr:col>
      <xdr:colOff>1658520</xdr:colOff>
      <xdr:row>22</xdr:row>
      <xdr:rowOff>140040</xdr:rowOff>
    </xdr:to>
    <xdr:sp>
      <xdr:nvSpPr>
        <xdr:cNvPr id="2451" name="대각선 방향의 모서리가 둥근 사각형 37"/>
        <xdr:cNvSpPr/>
      </xdr:nvSpPr>
      <xdr:spPr>
        <a:xfrm>
          <a:off x="3270960" y="6387480"/>
          <a:ext cx="1547280" cy="64224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050" spc="-1" strike="noStrike">
              <a:solidFill>
                <a:srgbClr val="000000"/>
              </a:solidFill>
              <a:latin typeface="Times New Roman"/>
            </a:rPr>
            <a:t>NH-Amundi</a:t>
          </a:r>
          <a:r>
            <a:rPr b="0" lang="ko-KR" sz="1050" spc="-1" strike="noStrike">
              <a:solidFill>
                <a:srgbClr val="000000"/>
              </a:solidFill>
              <a:latin typeface="Times New Roman"/>
            </a:rPr>
            <a:t>자산운용</a:t>
          </a: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60.00% (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주</a:t>
          </a: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1)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23</xdr:row>
      <xdr:rowOff>127080</xdr:rowOff>
    </xdr:from>
    <xdr:to>
      <xdr:col>5</xdr:col>
      <xdr:colOff>1658520</xdr:colOff>
      <xdr:row>25</xdr:row>
      <xdr:rowOff>135360</xdr:rowOff>
    </xdr:to>
    <xdr:sp>
      <xdr:nvSpPr>
        <xdr:cNvPr id="2452" name="대각선 방향의 모서리가 둥근 사각형 38"/>
        <xdr:cNvSpPr/>
      </xdr:nvSpPr>
      <xdr:spPr>
        <a:xfrm>
          <a:off x="3270960" y="7333560"/>
          <a:ext cx="1547280" cy="6418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Times New Roman"/>
            </a:rPr>
            <a:t>농협캐피탈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111240</xdr:colOff>
      <xdr:row>26</xdr:row>
      <xdr:rowOff>28440</xdr:rowOff>
    </xdr:from>
    <xdr:to>
      <xdr:col>5</xdr:col>
      <xdr:colOff>1658520</xdr:colOff>
      <xdr:row>28</xdr:row>
      <xdr:rowOff>36720</xdr:rowOff>
    </xdr:to>
    <xdr:sp>
      <xdr:nvSpPr>
        <xdr:cNvPr id="2453" name="대각선 방향의 모서리가 둥근 사각형 39"/>
        <xdr:cNvSpPr/>
      </xdr:nvSpPr>
      <xdr:spPr>
        <a:xfrm>
          <a:off x="3270960" y="8185320"/>
          <a:ext cx="1547280" cy="64224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5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51" strike="noStrike">
              <a:solidFill>
                <a:srgbClr val="000000"/>
              </a:solidFill>
              <a:latin typeface="Times New Roman"/>
            </a:rPr>
            <a:t>저축은행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48960</xdr:colOff>
      <xdr:row>7</xdr:row>
      <xdr:rowOff>60120</xdr:rowOff>
    </xdr:from>
    <xdr:to>
      <xdr:col>4</xdr:col>
      <xdr:colOff>55440</xdr:colOff>
      <xdr:row>33</xdr:row>
      <xdr:rowOff>55440</xdr:rowOff>
    </xdr:to>
    <xdr:sp>
      <xdr:nvSpPr>
        <xdr:cNvPr id="2454" name="직선 연결선 42"/>
        <xdr:cNvSpPr/>
      </xdr:nvSpPr>
      <xdr:spPr>
        <a:xfrm>
          <a:off x="3123360" y="2196720"/>
          <a:ext cx="6480" cy="823392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9</xdr:row>
      <xdr:rowOff>136440</xdr:rowOff>
    </xdr:from>
    <xdr:to>
      <xdr:col>5</xdr:col>
      <xdr:colOff>96480</xdr:colOff>
      <xdr:row>9</xdr:row>
      <xdr:rowOff>136440</xdr:rowOff>
    </xdr:to>
    <xdr:sp>
      <xdr:nvSpPr>
        <xdr:cNvPr id="2455" name="직선 연결선 43"/>
        <xdr:cNvSpPr/>
      </xdr:nvSpPr>
      <xdr:spPr>
        <a:xfrm>
          <a:off x="3123360" y="290664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12</xdr:row>
      <xdr:rowOff>123480</xdr:rowOff>
    </xdr:from>
    <xdr:to>
      <xdr:col>5</xdr:col>
      <xdr:colOff>96480</xdr:colOff>
      <xdr:row>12</xdr:row>
      <xdr:rowOff>123480</xdr:rowOff>
    </xdr:to>
    <xdr:sp>
      <xdr:nvSpPr>
        <xdr:cNvPr id="2456" name="직선 연결선 44"/>
        <xdr:cNvSpPr/>
      </xdr:nvSpPr>
      <xdr:spPr>
        <a:xfrm>
          <a:off x="3123360" y="384444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15</xdr:row>
      <xdr:rowOff>125280</xdr:rowOff>
    </xdr:from>
    <xdr:to>
      <xdr:col>5</xdr:col>
      <xdr:colOff>96480</xdr:colOff>
      <xdr:row>15</xdr:row>
      <xdr:rowOff>125280</xdr:rowOff>
    </xdr:to>
    <xdr:sp>
      <xdr:nvSpPr>
        <xdr:cNvPr id="2457" name="직선 연결선 45"/>
        <xdr:cNvSpPr/>
      </xdr:nvSpPr>
      <xdr:spPr>
        <a:xfrm>
          <a:off x="3123360" y="479664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18</xdr:row>
      <xdr:rowOff>117360</xdr:rowOff>
    </xdr:from>
    <xdr:to>
      <xdr:col>5</xdr:col>
      <xdr:colOff>96480</xdr:colOff>
      <xdr:row>18</xdr:row>
      <xdr:rowOff>117360</xdr:rowOff>
    </xdr:to>
    <xdr:sp>
      <xdr:nvSpPr>
        <xdr:cNvPr id="2458" name="직선 연결선 46"/>
        <xdr:cNvSpPr/>
      </xdr:nvSpPr>
      <xdr:spPr>
        <a:xfrm>
          <a:off x="3123360" y="573948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21</xdr:row>
      <xdr:rowOff>125280</xdr:rowOff>
    </xdr:from>
    <xdr:to>
      <xdr:col>5</xdr:col>
      <xdr:colOff>96480</xdr:colOff>
      <xdr:row>21</xdr:row>
      <xdr:rowOff>125280</xdr:rowOff>
    </xdr:to>
    <xdr:sp>
      <xdr:nvSpPr>
        <xdr:cNvPr id="2459" name="직선 연결선 47"/>
        <xdr:cNvSpPr/>
      </xdr:nvSpPr>
      <xdr:spPr>
        <a:xfrm>
          <a:off x="3123360" y="669816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24</xdr:row>
      <xdr:rowOff>106200</xdr:rowOff>
    </xdr:from>
    <xdr:to>
      <xdr:col>5</xdr:col>
      <xdr:colOff>96480</xdr:colOff>
      <xdr:row>24</xdr:row>
      <xdr:rowOff>106200</xdr:rowOff>
    </xdr:to>
    <xdr:sp>
      <xdr:nvSpPr>
        <xdr:cNvPr id="2460" name="직선 연결선 48"/>
        <xdr:cNvSpPr/>
      </xdr:nvSpPr>
      <xdr:spPr>
        <a:xfrm>
          <a:off x="3123360" y="762948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48960</xdr:colOff>
      <xdr:row>30</xdr:row>
      <xdr:rowOff>88560</xdr:rowOff>
    </xdr:from>
    <xdr:to>
      <xdr:col>5</xdr:col>
      <xdr:colOff>96480</xdr:colOff>
      <xdr:row>30</xdr:row>
      <xdr:rowOff>88560</xdr:rowOff>
    </xdr:to>
    <xdr:sp>
      <xdr:nvSpPr>
        <xdr:cNvPr id="2461" name="직선 연결선 49"/>
        <xdr:cNvSpPr/>
      </xdr:nvSpPr>
      <xdr:spPr>
        <a:xfrm>
          <a:off x="3123360" y="951300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1653840</xdr:colOff>
      <xdr:row>18</xdr:row>
      <xdr:rowOff>98280</xdr:rowOff>
    </xdr:from>
    <xdr:to>
      <xdr:col>5</xdr:col>
      <xdr:colOff>1906560</xdr:colOff>
      <xdr:row>18</xdr:row>
      <xdr:rowOff>98280</xdr:rowOff>
    </xdr:to>
    <xdr:sp>
      <xdr:nvSpPr>
        <xdr:cNvPr id="2462" name="직선 연결선 51"/>
        <xdr:cNvSpPr/>
      </xdr:nvSpPr>
      <xdr:spPr>
        <a:xfrm>
          <a:off x="4813560" y="5720400"/>
          <a:ext cx="25272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111240</xdr:colOff>
      <xdr:row>28</xdr:row>
      <xdr:rowOff>237960</xdr:rowOff>
    </xdr:from>
    <xdr:to>
      <xdr:col>5</xdr:col>
      <xdr:colOff>1658520</xdr:colOff>
      <xdr:row>30</xdr:row>
      <xdr:rowOff>246240</xdr:rowOff>
    </xdr:to>
    <xdr:sp>
      <xdr:nvSpPr>
        <xdr:cNvPr id="2463" name="대각선 방향의 모서리가 둥근 사각형 53"/>
        <xdr:cNvSpPr/>
      </xdr:nvSpPr>
      <xdr:spPr>
        <a:xfrm>
          <a:off x="3270960" y="9028800"/>
          <a:ext cx="1547280" cy="64188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5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51" strike="noStrike">
              <a:solidFill>
                <a:srgbClr val="000000"/>
              </a:solidFill>
              <a:latin typeface="Times New Roman"/>
            </a:rPr>
            <a:t>농협리츠운용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55440</xdr:colOff>
      <xdr:row>27</xdr:row>
      <xdr:rowOff>85680</xdr:rowOff>
    </xdr:from>
    <xdr:to>
      <xdr:col>5</xdr:col>
      <xdr:colOff>102960</xdr:colOff>
      <xdr:row>27</xdr:row>
      <xdr:rowOff>85680</xdr:rowOff>
    </xdr:to>
    <xdr:sp>
      <xdr:nvSpPr>
        <xdr:cNvPr id="2464" name="직선 연결선 54"/>
        <xdr:cNvSpPr/>
      </xdr:nvSpPr>
      <xdr:spPr>
        <a:xfrm>
          <a:off x="3129840" y="8559720"/>
          <a:ext cx="13284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5</xdr:col>
      <xdr:colOff>125280</xdr:colOff>
      <xdr:row>31</xdr:row>
      <xdr:rowOff>47520</xdr:rowOff>
    </xdr:from>
    <xdr:to>
      <xdr:col>5</xdr:col>
      <xdr:colOff>1672560</xdr:colOff>
      <xdr:row>33</xdr:row>
      <xdr:rowOff>55800</xdr:rowOff>
    </xdr:to>
    <xdr:sp>
      <xdr:nvSpPr>
        <xdr:cNvPr id="2465" name="대각선 방향의 모서리가 둥근 사각형 55"/>
        <xdr:cNvSpPr/>
      </xdr:nvSpPr>
      <xdr:spPr>
        <a:xfrm>
          <a:off x="3285000" y="9788760"/>
          <a:ext cx="1547280" cy="642240"/>
        </a:xfrm>
        <a:prstGeom prst="round2DiagRect">
          <a:avLst>
            <a:gd name="adj1" fmla="val 16667"/>
            <a:gd name="adj2" fmla="val 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rgbClr val="1f497d">
              <a:lumMod val="60000"/>
              <a:lumOff val="40000"/>
            </a:srgbClr>
          </a:solidFill>
          <a:rou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rIns="90000" tIns="45000" bIns="45000" anchor="ctr">
          <a:noAutofit/>
        </a:bodyPr>
        <a:p>
          <a:pPr algn="ctr">
            <a:lnSpc>
              <a:spcPct val="100000"/>
            </a:lnSpc>
          </a:pPr>
          <a:r>
            <a:rPr b="0" lang="en-US" sz="1100" spc="-151" strike="noStrike">
              <a:solidFill>
                <a:srgbClr val="000000"/>
              </a:solidFill>
              <a:latin typeface="Times New Roman"/>
            </a:rPr>
            <a:t>NH</a:t>
          </a:r>
          <a:r>
            <a:rPr b="0" lang="ko-KR" sz="1100" spc="-151" strike="noStrike">
              <a:solidFill>
                <a:srgbClr val="000000"/>
              </a:solidFill>
              <a:latin typeface="Times New Roman"/>
            </a:rPr>
            <a:t>벤처투자</a:t>
          </a:r>
          <a:endParaRPr b="0" lang="nl-NL" sz="11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Times New Roman"/>
            </a:rPr>
            <a:t>100.00%</a:t>
          </a:r>
          <a:endParaRPr b="0" lang="nl-NL" sz="11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106200</xdr:colOff>
      <xdr:row>30</xdr:row>
      <xdr:rowOff>241200</xdr:rowOff>
    </xdr:from>
    <xdr:to>
      <xdr:col>5</xdr:col>
      <xdr:colOff>249120</xdr:colOff>
      <xdr:row>30</xdr:row>
      <xdr:rowOff>241200</xdr:rowOff>
    </xdr:to>
    <xdr:sp>
      <xdr:nvSpPr>
        <xdr:cNvPr id="2466" name="직선 연결선 56"/>
        <xdr:cNvSpPr/>
      </xdr:nvSpPr>
      <xdr:spPr>
        <a:xfrm>
          <a:off x="3265920" y="9665640"/>
          <a:ext cx="14292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4</xdr:col>
      <xdr:colOff>42840</xdr:colOff>
      <xdr:row>33</xdr:row>
      <xdr:rowOff>45720</xdr:rowOff>
    </xdr:from>
    <xdr:to>
      <xdr:col>5</xdr:col>
      <xdr:colOff>110880</xdr:colOff>
      <xdr:row>33</xdr:row>
      <xdr:rowOff>45720</xdr:rowOff>
    </xdr:to>
    <xdr:sp>
      <xdr:nvSpPr>
        <xdr:cNvPr id="2467" name="직선 연결선 57"/>
        <xdr:cNvSpPr/>
      </xdr:nvSpPr>
      <xdr:spPr>
        <a:xfrm>
          <a:off x="3117240" y="10420920"/>
          <a:ext cx="153360" cy="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oneCell">
    <xdr:from>
      <xdr:col>5</xdr:col>
      <xdr:colOff>1838160</xdr:colOff>
      <xdr:row>14</xdr:row>
      <xdr:rowOff>133200</xdr:rowOff>
    </xdr:from>
    <xdr:to>
      <xdr:col>11</xdr:col>
      <xdr:colOff>61200</xdr:colOff>
      <xdr:row>25</xdr:row>
      <xdr:rowOff>34560</xdr:rowOff>
    </xdr:to>
    <xdr:pic>
      <xdr:nvPicPr>
        <xdr:cNvPr id="2468" name="그림 4" descr=""/>
        <xdr:cNvPicPr/>
      </xdr:nvPicPr>
      <xdr:blipFill>
        <a:blip r:embed="rId9"/>
        <a:stretch/>
      </xdr:blipFill>
      <xdr:spPr>
        <a:xfrm>
          <a:off x="4997880" y="4487760"/>
          <a:ext cx="3886560" cy="3386880"/>
        </a:xfrm>
        <a:prstGeom prst="rect">
          <a:avLst/>
        </a:prstGeom>
        <a:ln w="0">
          <a:noFill/>
        </a:ln>
      </xdr:spPr>
    </xdr:pic>
    <xdr:clientData/>
  </xdr:twoCellAnchor>
  <xdr:twoCellAnchor editAs="twoCell">
    <xdr:from>
      <xdr:col>5</xdr:col>
      <xdr:colOff>1866960</xdr:colOff>
      <xdr:row>7</xdr:row>
      <xdr:rowOff>152280</xdr:rowOff>
    </xdr:from>
    <xdr:to>
      <xdr:col>11</xdr:col>
      <xdr:colOff>36720</xdr:colOff>
      <xdr:row>11</xdr:row>
      <xdr:rowOff>121680</xdr:rowOff>
    </xdr:to>
    <xdr:sp>
      <xdr:nvSpPr>
        <xdr:cNvPr id="2469" name="대각선 방향의 모서리가 둥근 사각형 50"/>
        <xdr:cNvSpPr/>
      </xdr:nvSpPr>
      <xdr:spPr>
        <a:xfrm>
          <a:off x="5026680" y="2288880"/>
          <a:ext cx="3833280" cy="1236960"/>
        </a:xfrm>
        <a:prstGeom prst="round2DiagRect">
          <a:avLst>
            <a:gd name="adj1" fmla="val 16667"/>
            <a:gd name="adj2" fmla="val 0"/>
          </a:avLst>
        </a:prstGeom>
        <a:solidFill>
          <a:srgbClr val="ffffff"/>
        </a:solidFill>
        <a:ln>
          <a:solidFill>
            <a:srgbClr val="4f81bd"/>
          </a:solidFill>
          <a:rou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/>
      </xdr:style>
      <xdr:txBody>
        <a:bodyPr lIns="90000" rIns="90000" tIns="45000" bIns="45000" anchor="ctr">
          <a:noAutofit/>
        </a:bodyPr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Calibri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Calibri"/>
            </a:rPr>
            <a:t>애그리비즈밸류크리에이티브제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1</a:t>
          </a:r>
          <a:r>
            <a:rPr b="0" lang="ko-KR" sz="1100" spc="-1" strike="noStrike">
              <a:solidFill>
                <a:srgbClr val="000000"/>
              </a:solidFill>
              <a:latin typeface="Calibri"/>
            </a:rPr>
            <a:t>호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PEF 48.53%(</a:t>
          </a:r>
          <a:r>
            <a:rPr b="0" lang="ko-KR" sz="1100" spc="-1" strike="noStrike">
              <a:solidFill>
                <a:srgbClr val="000000"/>
              </a:solidFill>
              <a:latin typeface="Calibri"/>
            </a:rPr>
            <a:t>주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2)</a:t>
          </a:r>
          <a:endParaRPr b="0" lang="nl-NL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ko-KR" sz="1100" spc="-1" strike="noStrike">
              <a:solidFill>
                <a:srgbClr val="000000"/>
              </a:solidFill>
              <a:latin typeface="Calibri"/>
            </a:rPr>
            <a:t>농협파이낸스미얀마 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100.00%</a:t>
          </a:r>
          <a:endParaRPr b="0" lang="nl-NL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ko-KR" sz="1100" spc="-1" strike="noStrike">
              <a:solidFill>
                <a:srgbClr val="000000"/>
              </a:solidFill>
              <a:latin typeface="Calibri"/>
            </a:rPr>
            <a:t>농협파이낸스캄보디아 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100.00%</a:t>
          </a:r>
          <a:endParaRPr b="0" lang="nl-NL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Calibri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Calibri"/>
            </a:rPr>
            <a:t>나우농식품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1</a:t>
          </a:r>
          <a:r>
            <a:rPr b="0" lang="ko-KR" sz="1100" spc="-1" strike="noStrike">
              <a:solidFill>
                <a:srgbClr val="000000"/>
              </a:solidFill>
              <a:latin typeface="Calibri"/>
            </a:rPr>
            <a:t>호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PEF 50.00%</a:t>
          </a:r>
          <a:endParaRPr b="0" lang="nl-NL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latin typeface="Calibri"/>
            </a:rPr>
            <a:t>NH</a:t>
          </a:r>
          <a:r>
            <a:rPr b="0" lang="ko-KR" sz="1100" spc="-1" strike="noStrike">
              <a:solidFill>
                <a:srgbClr val="000000"/>
              </a:solidFill>
              <a:latin typeface="Calibri"/>
            </a:rPr>
            <a:t>나우농식품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2</a:t>
          </a:r>
          <a:r>
            <a:rPr b="0" lang="ko-KR" sz="1100" spc="-1" strike="noStrike">
              <a:solidFill>
                <a:srgbClr val="000000"/>
              </a:solidFill>
              <a:latin typeface="Calibri"/>
            </a:rPr>
            <a:t>호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PEF 33.33%(</a:t>
          </a:r>
          <a:r>
            <a:rPr b="0" lang="ko-KR" sz="1100" spc="-1" strike="noStrike">
              <a:solidFill>
                <a:srgbClr val="000000"/>
              </a:solidFill>
              <a:latin typeface="Calibri"/>
            </a:rPr>
            <a:t>주</a:t>
          </a:r>
          <a:r>
            <a:rPr b="0" lang="en-US" sz="1100" spc="-1" strike="noStrike">
              <a:solidFill>
                <a:srgbClr val="000000"/>
              </a:solidFill>
              <a:latin typeface="Calibri"/>
            </a:rPr>
            <a:t>3)</a:t>
          </a:r>
          <a:endParaRPr b="0" lang="nl-NL" sz="11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2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3.v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4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drawing" Target="../drawings/drawing12.xml"/><Relationship Id="rId3" Type="http://schemas.openxmlformats.org/officeDocument/2006/relationships/vmlDrawing" Target="../drawings/vmlDrawing5.v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drawing" Target="../drawings/drawing13.xml"/><Relationship Id="rId3" Type="http://schemas.openxmlformats.org/officeDocument/2006/relationships/vmlDrawing" Target="../drawings/vmlDrawing6.v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comments" Target="../comments17.xml"/><Relationship Id="rId2" Type="http://schemas.openxmlformats.org/officeDocument/2006/relationships/drawing" Target="../drawings/drawing17.xml"/><Relationship Id="rId3" Type="http://schemas.openxmlformats.org/officeDocument/2006/relationships/vmlDrawing" Target="../drawings/vmlDrawing7.v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comments" Target="../comments21.xml"/><Relationship Id="rId2" Type="http://schemas.openxmlformats.org/officeDocument/2006/relationships/drawing" Target="../drawings/drawing21.xml"/><Relationship Id="rId3" Type="http://schemas.openxmlformats.org/officeDocument/2006/relationships/vmlDrawing" Target="../drawings/vmlDrawing8.v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25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26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27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28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drawing" Target="../drawings/drawing29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drawing" Target="../drawings/drawing30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drawing" Target="../drawings/drawing31.xm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drawing" Target="../drawings/drawing32.xm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drawing" Target="../drawings/drawing33.xml"/>
</Relationships>
</file>

<file path=xl/worksheets/_rels/sheet34.xml.rels><?xml version="1.0" encoding="UTF-8"?>
<Relationships xmlns="http://schemas.openxmlformats.org/package/2006/relationships"><Relationship Id="rId1" Type="http://schemas.openxmlformats.org/officeDocument/2006/relationships/drawing" Target="../drawings/drawing34.xml"/>
</Relationships>
</file>

<file path=xl/worksheets/_rels/sheet35.xml.rels><?xml version="1.0" encoding="UTF-8"?>
<Relationships xmlns="http://schemas.openxmlformats.org/package/2006/relationships"><Relationship Id="rId1" Type="http://schemas.openxmlformats.org/officeDocument/2006/relationships/drawing" Target="../drawings/drawing35.xml"/>
</Relationships>
</file>

<file path=xl/worksheets/_rels/sheet36.xml.rels><?xml version="1.0" encoding="UTF-8"?>
<Relationships xmlns="http://schemas.openxmlformats.org/package/2006/relationships"><Relationship Id="rId1" Type="http://schemas.openxmlformats.org/officeDocument/2006/relationships/drawing" Target="../drawings/drawing36.xml"/>
</Relationships>
</file>

<file path=xl/worksheets/_rels/sheet37.xml.rels><?xml version="1.0" encoding="UTF-8"?>
<Relationships xmlns="http://schemas.openxmlformats.org/package/2006/relationships"><Relationship Id="rId1" Type="http://schemas.openxmlformats.org/officeDocument/2006/relationships/drawing" Target="../drawings/drawing3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J174"/>
  <sheetViews>
    <sheetView showFormulas="false" showGridLines="false" showRowColHeaders="true" showZeros="true" rightToLeft="false" tabSelected="false" showOutlineSymbols="false" defaultGridColor="true" view="pageBreakPreview" topLeftCell="H1" colorId="64" zoomScale="70" zoomScaleNormal="85" zoomScalePageLayoutView="70" workbookViewId="0">
      <selection pane="topLeft" activeCell="AI28" activeCellId="0" sqref="AI28"/>
    </sheetView>
  </sheetViews>
  <sheetFormatPr defaultColWidth="8.87109375" defaultRowHeight="13.5" zeroHeight="false" outlineLevelRow="0" outlineLevelCol="0"/>
  <cols>
    <col collapsed="false" customWidth="true" hidden="false" outlineLevel="0" max="8" min="1" style="1" width="5.22"/>
    <col collapsed="false" customWidth="true" hidden="false" outlineLevel="0" max="9" min="9" style="2" width="5.22"/>
    <col collapsed="false" customWidth="true" hidden="false" outlineLevel="0" max="23" min="10" style="1" width="5.22"/>
    <col collapsed="false" customWidth="true" hidden="false" outlineLevel="0" max="24" min="24" style="1" width="6.22"/>
    <col collapsed="false" customWidth="true" hidden="false" outlineLevel="0" max="25" min="25" style="1" width="5.22"/>
    <col collapsed="false" customWidth="true" hidden="false" outlineLevel="0" max="26" min="26" style="1" width="9.11"/>
    <col collapsed="false" customWidth="false" hidden="false" outlineLevel="0" max="27" min="27" style="1" width="8.89"/>
    <col collapsed="false" customWidth="true" hidden="false" outlineLevel="0" max="28" min="28" style="1" width="2.33"/>
    <col collapsed="false" customWidth="true" hidden="false" outlineLevel="0" max="29" min="29" style="1" width="3.66"/>
    <col collapsed="false" customWidth="true" hidden="false" outlineLevel="0" max="30" min="30" style="1" width="7.34"/>
    <col collapsed="false" customWidth="false" hidden="false" outlineLevel="0" max="34" min="31" style="1" width="8.89"/>
    <col collapsed="false" customWidth="true" hidden="false" outlineLevel="0" max="35" min="35" style="1" width="13.44"/>
    <col collapsed="false" customWidth="true" hidden="false" outlineLevel="0" max="36" min="36" style="1" width="4.11"/>
    <col collapsed="false" customWidth="false" hidden="false" outlineLevel="0" max="1024" min="37" style="1" width="8.89"/>
  </cols>
  <sheetData>
    <row r="1" customFormat="false" ht="23.25" hidden="false" customHeight="true" outlineLevel="0" collapsed="false">
      <c r="A1" s="3" t="n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</row>
    <row r="2" customFormat="false" ht="23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</row>
    <row r="3" customFormat="false" ht="24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customFormat="false" ht="20.1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</row>
    <row r="5" customFormat="false" ht="20.1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AI5" s="4"/>
      <c r="AJ5" s="4"/>
      <c r="AK5" s="4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customFormat="false" ht="20.1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AI6" s="4"/>
      <c r="AJ6" s="4"/>
      <c r="AK6" s="4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</row>
    <row r="7" customFormat="false" ht="20.1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AA7" s="5"/>
      <c r="AI7" s="4"/>
      <c r="AJ7" s="4"/>
      <c r="AK7" s="4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</row>
    <row r="8" customFormat="false" ht="20.1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AA8" s="5"/>
      <c r="AI8" s="4"/>
      <c r="AJ8" s="4"/>
      <c r="AK8" s="4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</row>
    <row r="9" customFormat="false" ht="20.1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AA9" s="5"/>
      <c r="AI9" s="6"/>
      <c r="AJ9" s="4"/>
      <c r="AK9" s="4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</row>
    <row r="10" customFormat="false" ht="19.5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AA10" s="5"/>
      <c r="AI10" s="6"/>
      <c r="AJ10" s="4"/>
      <c r="AK10" s="4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</row>
    <row r="11" customFormat="false" ht="13.5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AA11" s="5"/>
      <c r="AI11" s="4"/>
      <c r="AJ11" s="4"/>
      <c r="AK11" s="4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customFormat="false" ht="19.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AI12" s="4"/>
      <c r="AJ12" s="4"/>
      <c r="AK12" s="4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</row>
    <row r="13" customFormat="false" ht="19.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AI13" s="4"/>
      <c r="AJ13" s="4"/>
      <c r="AK13" s="4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customFormat="false" ht="20.1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I14" s="4"/>
      <c r="AJ14" s="4"/>
      <c r="AK14" s="4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</row>
    <row r="15" customFormat="false" ht="19.5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I15" s="4"/>
      <c r="AJ15" s="4"/>
      <c r="AK15" s="4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customFormat="false" ht="20.1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I16" s="4"/>
      <c r="AJ16" s="4"/>
      <c r="AK16" s="4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</row>
    <row r="17" customFormat="false" ht="20.1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H17" s="3"/>
      <c r="AI17" s="4"/>
      <c r="AJ17" s="4"/>
      <c r="AK17" s="4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</row>
    <row r="18" customFormat="false" ht="20.1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H18" s="3"/>
      <c r="AI18" s="4"/>
      <c r="AJ18" s="4"/>
      <c r="AK18" s="4"/>
      <c r="AL18" s="6"/>
      <c r="AM18" s="4"/>
      <c r="AN18" s="4"/>
      <c r="AO18" s="4"/>
      <c r="AP18" s="4"/>
      <c r="AQ18" s="4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</row>
    <row r="19" customFormat="false" ht="20.1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H19" s="3"/>
      <c r="AI19" s="4"/>
      <c r="AJ19" s="4"/>
      <c r="AK19" s="4"/>
      <c r="AL19" s="6"/>
      <c r="AM19" s="4"/>
      <c r="AN19" s="4"/>
      <c r="AO19" s="4"/>
      <c r="AP19" s="4"/>
      <c r="AQ19" s="4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</row>
    <row r="20" customFormat="false" ht="16.5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H20" s="3"/>
      <c r="AI20" s="4"/>
      <c r="AJ20" s="4"/>
      <c r="AK20" s="4"/>
      <c r="AL20" s="4"/>
      <c r="AM20" s="6"/>
      <c r="AN20" s="4"/>
      <c r="AO20" s="4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</row>
    <row r="21" customFormat="false" ht="20.1" hidden="false" customHeight="tru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H21" s="3"/>
      <c r="AI21" s="4"/>
      <c r="AJ21" s="4"/>
      <c r="AK21" s="4"/>
      <c r="AL21" s="4"/>
      <c r="AM21" s="4"/>
      <c r="AN21" s="6"/>
      <c r="AO21" s="4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</row>
    <row r="22" customFormat="false" ht="20.1" hidden="false" customHeight="tru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7"/>
      <c r="AA22" s="7"/>
      <c r="AB22" s="7"/>
      <c r="AH22" s="3"/>
      <c r="AI22" s="4"/>
      <c r="AJ22" s="4"/>
      <c r="AK22" s="4"/>
      <c r="AL22" s="6"/>
      <c r="AM22" s="4"/>
      <c r="AN22" s="6"/>
      <c r="AO22" s="4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</row>
    <row r="23" customFormat="false" ht="15.7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7"/>
      <c r="AA23" s="7"/>
      <c r="AB23" s="7"/>
      <c r="AH23" s="3"/>
      <c r="AI23" s="4"/>
      <c r="AJ23" s="4"/>
      <c r="AK23" s="4"/>
      <c r="AL23" s="6"/>
      <c r="AM23" s="4"/>
      <c r="AN23" s="6"/>
      <c r="AO23" s="4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</row>
    <row r="24" customFormat="false" ht="15.7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7"/>
      <c r="AA24" s="7"/>
      <c r="AB24" s="7"/>
      <c r="AH24" s="3"/>
      <c r="AI24" s="4"/>
      <c r="AJ24" s="4"/>
      <c r="AK24" s="4"/>
      <c r="AL24" s="4"/>
      <c r="AM24" s="4"/>
      <c r="AN24" s="6"/>
      <c r="AO24" s="4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</row>
    <row r="25" customFormat="false" ht="15.7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7"/>
      <c r="AA25" s="7"/>
      <c r="AB25" s="7"/>
      <c r="AH25" s="3"/>
      <c r="AI25" s="4"/>
      <c r="AJ25" s="4"/>
      <c r="AK25" s="4"/>
      <c r="AL25" s="4"/>
      <c r="AM25" s="4"/>
      <c r="AN25" s="6"/>
      <c r="AO25" s="4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</row>
    <row r="26" customFormat="false" ht="15.7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7"/>
      <c r="AA26" s="7"/>
      <c r="AB26" s="7"/>
      <c r="AH26" s="3"/>
      <c r="AI26" s="4"/>
      <c r="AJ26" s="4"/>
      <c r="AK26" s="4"/>
      <c r="AL26" s="4"/>
      <c r="AM26" s="4"/>
      <c r="AN26" s="6"/>
      <c r="AO26" s="4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</row>
    <row r="27" customFormat="false" ht="18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7"/>
      <c r="AA27" s="7"/>
      <c r="AB27" s="7"/>
      <c r="AH27" s="3"/>
      <c r="AJ27" s="4"/>
      <c r="AK27" s="4"/>
      <c r="AL27" s="4"/>
      <c r="AM27" s="4"/>
      <c r="AN27" s="6"/>
      <c r="AO27" s="4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</row>
    <row r="28" customFormat="false" ht="15.7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7"/>
      <c r="AA28" s="7"/>
      <c r="AB28" s="7"/>
      <c r="AH28" s="3"/>
      <c r="AI28" s="4"/>
      <c r="AJ28" s="4"/>
      <c r="AK28" s="4"/>
      <c r="AL28" s="4"/>
      <c r="AM28" s="4"/>
      <c r="AN28" s="6"/>
      <c r="AO28" s="4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</row>
    <row r="29" customFormat="false" ht="15.7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7"/>
      <c r="AA29" s="7"/>
      <c r="AB29" s="7"/>
      <c r="AC29" s="3"/>
      <c r="AD29" s="3"/>
      <c r="AE29" s="3"/>
      <c r="AF29" s="3"/>
      <c r="AG29" s="3"/>
      <c r="AH29" s="3"/>
      <c r="AI29" s="4"/>
      <c r="AJ29" s="4"/>
      <c r="AK29" s="4"/>
      <c r="AL29" s="4"/>
      <c r="AM29" s="4"/>
      <c r="AN29" s="6"/>
      <c r="AO29" s="4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</row>
    <row r="30" customFormat="false" ht="15.7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7"/>
      <c r="AA30" s="7"/>
      <c r="AB30" s="7"/>
      <c r="AC30" s="3"/>
      <c r="AD30" s="3"/>
      <c r="AE30" s="3"/>
      <c r="AF30" s="3"/>
      <c r="AG30" s="3"/>
      <c r="AH30" s="3"/>
      <c r="AI30" s="3"/>
      <c r="AJ30" s="3"/>
      <c r="AK30" s="4"/>
      <c r="AL30" s="4"/>
      <c r="AM30" s="4"/>
      <c r="AN30" s="6"/>
      <c r="AO30" s="4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</row>
    <row r="31" customFormat="false" ht="15.7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7"/>
      <c r="AA31" s="7"/>
      <c r="AB31" s="7"/>
      <c r="AC31" s="3"/>
      <c r="AD31" s="3"/>
      <c r="AE31" s="3"/>
      <c r="AF31" s="3"/>
      <c r="AG31" s="3"/>
      <c r="AH31" s="3"/>
      <c r="AI31" s="3"/>
      <c r="AJ31" s="3"/>
      <c r="AK31" s="4"/>
      <c r="AL31" s="4"/>
      <c r="AM31" s="4"/>
      <c r="AN31" s="6"/>
      <c r="AO31" s="4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</row>
    <row r="32" customFormat="false" ht="15.7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AH32" s="3"/>
      <c r="AI32" s="3"/>
      <c r="AJ32" s="3"/>
      <c r="AK32" s="4"/>
      <c r="AL32" s="4"/>
      <c r="AM32" s="4"/>
      <c r="AN32" s="6"/>
      <c r="AO32" s="4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</row>
    <row r="33" customFormat="false" ht="15.7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7"/>
      <c r="AA33" s="7"/>
      <c r="AB33" s="7"/>
      <c r="AH33" s="3"/>
      <c r="AI33" s="3"/>
      <c r="AJ33" s="3"/>
      <c r="AK33" s="4"/>
      <c r="AL33" s="4"/>
      <c r="AM33" s="4"/>
      <c r="AN33" s="6"/>
      <c r="AO33" s="4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customFormat="false" ht="15.7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7"/>
      <c r="AA34" s="7"/>
      <c r="AB34" s="7"/>
      <c r="AH34" s="3"/>
      <c r="AI34" s="3"/>
      <c r="AJ34" s="3"/>
      <c r="AK34" s="4"/>
      <c r="AL34" s="4"/>
      <c r="AM34" s="4"/>
      <c r="AN34" s="6"/>
      <c r="AO34" s="4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</row>
    <row r="35" customFormat="false" ht="10.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7"/>
      <c r="AA35" s="7"/>
      <c r="AB35" s="7"/>
      <c r="AH35" s="3"/>
      <c r="AI35" s="3" t="s">
        <v>0</v>
      </c>
      <c r="AJ35" s="3"/>
      <c r="AK35" s="4"/>
      <c r="AL35" s="4"/>
      <c r="AM35" s="4"/>
      <c r="AN35" s="6"/>
      <c r="AO35" s="4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</row>
    <row r="36" customFormat="false" ht="15" hidden="false" customHeight="fals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7"/>
      <c r="AA36" s="7"/>
      <c r="AB36" s="7"/>
      <c r="AH36" s="3"/>
      <c r="AI36" s="3"/>
      <c r="AJ36" s="3"/>
      <c r="AK36" s="4"/>
      <c r="AL36" s="4"/>
      <c r="AM36" s="4"/>
      <c r="AN36" s="4"/>
      <c r="AO36" s="4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</row>
    <row r="37" customFormat="false" ht="15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7"/>
      <c r="AA37" s="7"/>
      <c r="AB37" s="7"/>
      <c r="AH37" s="3"/>
      <c r="AI37" s="3"/>
      <c r="AJ37" s="3"/>
      <c r="AK37" s="4"/>
      <c r="AL37" s="4"/>
      <c r="AM37" s="4"/>
      <c r="AN37" s="4"/>
      <c r="AO37" s="4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customFormat="false" ht="17.2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7"/>
      <c r="AA38" s="7"/>
      <c r="AB38" s="7"/>
      <c r="AH38" s="3"/>
      <c r="AI38" s="3"/>
      <c r="AJ38" s="3"/>
      <c r="AK38" s="4"/>
      <c r="AL38" s="4"/>
      <c r="AM38" s="3"/>
      <c r="AN38" s="3"/>
      <c r="AO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customFormat="false" ht="18.7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7"/>
      <c r="AA39" s="7"/>
      <c r="AB39" s="7"/>
      <c r="AH39" s="3"/>
      <c r="AI39" s="3"/>
      <c r="AJ39" s="3"/>
      <c r="AK39" s="3"/>
      <c r="AL39" s="3"/>
      <c r="AM39" s="3" t="s">
        <v>0</v>
      </c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customFormat="false" ht="17.2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7"/>
      <c r="AA40" s="7"/>
      <c r="AB40" s="7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</row>
    <row r="41" customFormat="false" ht="17.2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7"/>
      <c r="AA41" s="7"/>
      <c r="AB41" s="7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</row>
    <row r="42" customFormat="false" ht="17.2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7"/>
      <c r="AA42" s="7"/>
      <c r="AB42" s="7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</row>
    <row r="43" customFormat="false" ht="22.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7"/>
      <c r="AA43" s="7"/>
      <c r="AB43" s="7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</row>
    <row r="44" customFormat="false" ht="17.2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</row>
    <row r="45" customFormat="false" ht="17.2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  <row r="46" customFormat="false" ht="17.2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</row>
    <row r="47" customFormat="false" ht="17.2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</row>
    <row r="48" customFormat="false" ht="17.2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</row>
    <row r="49" customFormat="false" ht="17.2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</row>
    <row r="50" customFormat="false" ht="13.5" hidden="false" customHeight="fals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</row>
    <row r="51" customFormat="false" ht="13.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</row>
    <row r="52" customFormat="false" ht="13.5" hidden="false" customHeight="fals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</row>
    <row r="53" customFormat="false" ht="13.5" hidden="false" customHeight="fals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</row>
    <row r="54" customFormat="false" ht="13.5" hidden="false" customHeight="fals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</row>
    <row r="55" customFormat="false" ht="13.5" hidden="false" customHeight="fals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</row>
    <row r="56" customFormat="false" ht="13.5" hidden="false" customHeight="fals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</row>
    <row r="57" customFormat="false" ht="7.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</row>
    <row r="58" customFormat="false" ht="13.5" hidden="false" customHeight="fals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</row>
    <row r="59" customFormat="false" ht="13.5" hidden="false" customHeight="fals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</row>
    <row r="60" customFormat="false" ht="13.5" hidden="false" customHeight="fals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</row>
    <row r="61" customFormat="false" ht="13.5" hidden="false" customHeight="fals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</row>
    <row r="62" customFormat="false" ht="13.5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</row>
    <row r="63" customFormat="false" ht="13.5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</row>
    <row r="64" customFormat="false" ht="13.5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</row>
    <row r="65" customFormat="false" ht="13.5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</row>
    <row r="66" customFormat="false" ht="13.5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</row>
    <row r="67" customFormat="false" ht="13.5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</row>
    <row r="68" customFormat="false" ht="13.5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</row>
    <row r="69" customFormat="false" ht="13.5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</row>
    <row r="70" customFormat="false" ht="13.5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</row>
    <row r="71" customFormat="false" ht="13.5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</row>
    <row r="72" customFormat="false" ht="13.5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</row>
    <row r="73" customFormat="false" ht="13.5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</row>
    <row r="74" customFormat="false" ht="13.5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</row>
    <row r="75" customFormat="false" ht="13.5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</row>
    <row r="76" customFormat="false" ht="13.5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</row>
    <row r="77" customFormat="false" ht="13.5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</row>
    <row r="78" customFormat="false" ht="13.5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</row>
    <row r="79" customFormat="false" ht="13.5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</row>
    <row r="80" customFormat="false" ht="13.5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</row>
    <row r="81" customFormat="false" ht="13.5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</row>
    <row r="82" customFormat="false" ht="13.5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</row>
    <row r="83" customFormat="false" ht="13.5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</row>
    <row r="84" customFormat="false" ht="13.5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</row>
    <row r="85" customFormat="false" ht="13.5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</row>
    <row r="86" customFormat="false" ht="13.5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</row>
    <row r="87" customFormat="false" ht="13.5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</row>
    <row r="88" customFormat="false" ht="13.5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</row>
    <row r="89" customFormat="false" ht="13.5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</row>
    <row r="90" customFormat="false" ht="13.5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</row>
    <row r="91" customFormat="false" ht="13.5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</row>
    <row r="92" customFormat="false" ht="13.5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</row>
    <row r="93" customFormat="false" ht="13.5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</row>
    <row r="94" customFormat="false" ht="13.5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</row>
    <row r="95" customFormat="false" ht="13.5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</row>
    <row r="96" customFormat="false" ht="13.5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</row>
    <row r="97" customFormat="false" ht="13.5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</row>
    <row r="98" customFormat="false" ht="13.5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</row>
    <row r="99" customFormat="false" ht="13.5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</row>
    <row r="100" customFormat="false" ht="13.5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</row>
    <row r="101" customFormat="false" ht="13.5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</row>
    <row r="102" customFormat="false" ht="13.5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</row>
    <row r="103" customFormat="false" ht="13.5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</row>
    <row r="104" customFormat="false" ht="13.5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</row>
    <row r="105" customFormat="false" ht="13.5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</row>
    <row r="106" customFormat="false" ht="13.5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</row>
    <row r="107" customFormat="false" ht="13.5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</row>
    <row r="108" customFormat="false" ht="13.5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</row>
    <row r="109" customFormat="false" ht="13.5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</row>
    <row r="110" customFormat="false" ht="13.5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</row>
    <row r="111" customFormat="false" ht="13.5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</row>
    <row r="112" customFormat="false" ht="13.5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</row>
    <row r="113" customFormat="false" ht="13.5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</row>
    <row r="114" customFormat="false" ht="13.5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</row>
    <row r="115" customFormat="false" ht="13.5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</row>
    <row r="116" customFormat="false" ht="13.5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</row>
    <row r="117" customFormat="false" ht="13.5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</row>
    <row r="118" customFormat="false" ht="13.5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</row>
    <row r="119" customFormat="false" ht="13.5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</row>
    <row r="120" customFormat="false" ht="13.5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</row>
    <row r="121" customFormat="false" ht="13.5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</row>
    <row r="122" customFormat="false" ht="13.5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</row>
    <row r="123" customFormat="false" ht="13.5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</row>
    <row r="124" customFormat="false" ht="13.5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</row>
    <row r="125" customFormat="false" ht="13.5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</row>
    <row r="126" customFormat="false" ht="13.5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</row>
    <row r="127" customFormat="false" ht="13.5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</row>
    <row r="128" customFormat="false" ht="13.5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</row>
    <row r="129" customFormat="false" ht="13.5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</row>
    <row r="130" customFormat="false" ht="13.5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</row>
    <row r="131" customFormat="false" ht="13.5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</row>
    <row r="132" customFormat="false" ht="13.5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</row>
    <row r="133" customFormat="false" ht="13.5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</row>
    <row r="134" customFormat="false" ht="13.5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</row>
    <row r="135" customFormat="false" ht="13.5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</row>
    <row r="136" customFormat="false" ht="13.5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</row>
    <row r="137" customFormat="false" ht="13.5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</row>
    <row r="138" customFormat="false" ht="13.5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</row>
    <row r="139" customFormat="false" ht="13.5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</row>
    <row r="140" customFormat="false" ht="13.5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</row>
    <row r="141" customFormat="false" ht="13.5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</row>
    <row r="142" customFormat="false" ht="13.5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</row>
    <row r="143" customFormat="false" ht="13.5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</row>
    <row r="144" customFormat="false" ht="13.5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</row>
    <row r="145" customFormat="false" ht="13.5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</row>
    <row r="146" customFormat="false" ht="13.5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</row>
    <row r="147" customFormat="false" ht="13.5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</row>
    <row r="148" customFormat="false" ht="13.5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</row>
    <row r="149" customFormat="false" ht="13.5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</row>
    <row r="150" customFormat="false" ht="13.5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</row>
    <row r="151" customFormat="false" ht="13.5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</row>
    <row r="152" customFormat="false" ht="13.5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</row>
    <row r="153" customFormat="false" ht="13.5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</row>
    <row r="154" customFormat="false" ht="13.5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</row>
    <row r="155" customFormat="false" ht="13.5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</row>
    <row r="156" customFormat="false" ht="13.5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</row>
    <row r="157" customFormat="false" ht="13.5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</row>
    <row r="158" customFormat="false" ht="13.5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</row>
    <row r="159" customFormat="false" ht="13.5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</row>
    <row r="160" customFormat="false" ht="13.5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</row>
    <row r="161" customFormat="false" ht="13.5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</row>
    <row r="162" customFormat="false" ht="13.5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</row>
    <row r="163" customFormat="false" ht="13.5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</row>
    <row r="164" customFormat="false" ht="13.5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</row>
    <row r="165" customFormat="false" ht="13.5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</row>
    <row r="166" customFormat="false" ht="13.5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</row>
    <row r="167" customFormat="false" ht="13.5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</row>
    <row r="168" customFormat="false" ht="13.5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</row>
    <row r="169" customFormat="false" ht="13.5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</row>
    <row r="170" customFormat="false" ht="13.5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</row>
    <row r="171" customFormat="false" ht="13.5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</row>
    <row r="172" customFormat="false" ht="13.5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</row>
    <row r="173" customFormat="false" ht="13.5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</row>
    <row r="174" customFormat="false" ht="13.5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</row>
  </sheetData>
  <printOptions headings="false" gridLines="false" gridLinesSet="true" horizontalCentered="true" verticalCentered="false"/>
  <pageMargins left="0.590277777777778" right="0.590277777777778" top="0.590277777777778" bottom="0.590277777777778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5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O118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100" zoomScalePageLayoutView="80" workbookViewId="0">
      <selection pane="topLeft" activeCell="B28" activeCellId="0" sqref="B28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5" min="5" style="3" width="2.66"/>
    <col collapsed="false" customWidth="true" hidden="false" outlineLevel="0" max="12" min="6" style="11" width="11.88"/>
    <col collapsed="false" customWidth="true" hidden="false" outlineLevel="0" max="13" min="13" style="11" width="11"/>
    <col collapsed="false" customWidth="false" hidden="false" outlineLevel="0" max="20" min="14" style="12" width="7.1"/>
    <col collapsed="false" customWidth="true" hidden="false" outlineLevel="0" max="21" min="21" style="12" width="4.23"/>
    <col collapsed="false" customWidth="false" hidden="false" outlineLevel="0" max="1024" min="22" style="12" width="7.1"/>
  </cols>
  <sheetData>
    <row r="1" s="13" customFormat="true" ht="36" hidden="false" customHeight="true" outlineLevel="0" collapsed="false">
      <c r="B1" s="14"/>
      <c r="C1" s="14"/>
      <c r="D1" s="15"/>
      <c r="E1" s="16" t="s">
        <v>1</v>
      </c>
      <c r="F1" s="17"/>
      <c r="G1" s="17"/>
      <c r="H1" s="17"/>
      <c r="I1" s="17"/>
      <c r="J1" s="17"/>
      <c r="K1" s="17"/>
      <c r="L1" s="17"/>
      <c r="M1" s="17"/>
    </row>
    <row r="2" s="18" customFormat="true" ht="7.5" hidden="false" customHeight="true" outlineLevel="0" collapsed="false">
      <c r="B2" s="19"/>
      <c r="C2" s="20"/>
      <c r="D2" s="21"/>
    </row>
    <row r="3" s="27" customFormat="true" ht="18" hidden="false" customHeight="false" outlineLevel="0" collapsed="false">
      <c r="A3" s="22"/>
      <c r="B3" s="23"/>
      <c r="C3" s="24"/>
      <c r="D3" s="25"/>
      <c r="E3" s="26"/>
      <c r="F3" s="26"/>
      <c r="G3" s="26"/>
      <c r="H3" s="26"/>
      <c r="I3" s="26"/>
      <c r="J3" s="26"/>
      <c r="K3" s="26"/>
      <c r="L3" s="26"/>
      <c r="M3" s="26"/>
    </row>
    <row r="4" customFormat="false" ht="20.1" hidden="false" customHeight="true" outlineLevel="0" collapsed="false">
      <c r="A4" s="28" t="s">
        <v>2</v>
      </c>
      <c r="B4" s="28"/>
      <c r="C4" s="29"/>
      <c r="D4" s="30"/>
      <c r="E4" s="31" t="s">
        <v>3</v>
      </c>
      <c r="F4" s="32"/>
      <c r="G4" s="32"/>
      <c r="H4" s="32"/>
      <c r="I4" s="32"/>
      <c r="J4" s="32"/>
      <c r="K4" s="33"/>
      <c r="L4" s="33"/>
      <c r="M4" s="33"/>
    </row>
    <row r="5" customFormat="false" ht="20.1" hidden="false" customHeight="true" outlineLevel="0" collapsed="false">
      <c r="A5" s="34"/>
      <c r="B5" s="35"/>
      <c r="C5" s="36"/>
      <c r="D5" s="30"/>
      <c r="E5" s="31"/>
      <c r="F5" s="32"/>
      <c r="G5" s="32"/>
      <c r="H5" s="32"/>
      <c r="I5" s="32"/>
      <c r="J5" s="32"/>
      <c r="K5" s="33"/>
      <c r="L5" s="33"/>
      <c r="M5" s="33"/>
    </row>
    <row r="6" customFormat="false" ht="20.1" hidden="false" customHeight="true" outlineLevel="0" collapsed="false">
      <c r="A6" s="37" t="s">
        <v>4</v>
      </c>
      <c r="B6" s="38"/>
      <c r="C6" s="29"/>
      <c r="D6" s="30"/>
      <c r="E6" s="31"/>
      <c r="F6" s="32"/>
      <c r="G6" s="32"/>
      <c r="H6" s="32"/>
      <c r="I6" s="32"/>
      <c r="J6" s="32"/>
      <c r="K6" s="33"/>
      <c r="L6" s="33"/>
      <c r="M6" s="33"/>
      <c r="N6" s="39"/>
    </row>
    <row r="7" customFormat="false" ht="20.1" hidden="false" customHeight="true" outlineLevel="0" collapsed="false">
      <c r="A7" s="27"/>
      <c r="B7" s="40" t="s">
        <v>1</v>
      </c>
      <c r="C7" s="36"/>
      <c r="D7" s="30"/>
      <c r="E7" s="31"/>
      <c r="F7" s="32"/>
      <c r="G7" s="32"/>
      <c r="H7" s="32"/>
      <c r="I7" s="32"/>
      <c r="J7" s="32"/>
      <c r="K7" s="33"/>
      <c r="L7" s="33"/>
      <c r="M7" s="33"/>
      <c r="N7" s="39"/>
    </row>
    <row r="8" s="43" customFormat="true" ht="20.1" hidden="false" customHeight="true" outlineLevel="0" collapsed="false">
      <c r="A8" s="41"/>
      <c r="B8" s="42" t="s">
        <v>5</v>
      </c>
      <c r="C8" s="29"/>
      <c r="D8" s="30"/>
      <c r="E8" s="31" t="s">
        <v>6</v>
      </c>
      <c r="F8" s="32"/>
      <c r="G8" s="32"/>
      <c r="H8" s="32"/>
      <c r="I8" s="32"/>
      <c r="J8" s="32"/>
      <c r="K8" s="33"/>
      <c r="L8" s="33"/>
      <c r="M8" s="33"/>
    </row>
    <row r="9" s="43" customFormat="true" ht="20.1" hidden="false" customHeight="true" outlineLevel="0" collapsed="false">
      <c r="A9" s="41"/>
      <c r="B9" s="44" t="s">
        <v>7</v>
      </c>
      <c r="C9" s="45"/>
      <c r="D9" s="30"/>
      <c r="E9" s="31" t="s">
        <v>8</v>
      </c>
      <c r="F9" s="32"/>
      <c r="G9" s="32"/>
      <c r="H9" s="32"/>
      <c r="I9" s="32"/>
      <c r="J9" s="32"/>
      <c r="K9" s="33"/>
      <c r="L9" s="33"/>
      <c r="M9" s="33"/>
    </row>
    <row r="10" customFormat="false" ht="20.1" hidden="false" customHeight="true" outlineLevel="0" collapsed="false">
      <c r="A10" s="41"/>
      <c r="B10" s="44" t="s">
        <v>9</v>
      </c>
      <c r="C10" s="29"/>
      <c r="D10" s="30"/>
      <c r="E10" s="31"/>
      <c r="F10" s="46" t="s">
        <v>10</v>
      </c>
      <c r="G10" s="32"/>
      <c r="H10" s="32"/>
      <c r="I10" s="32"/>
      <c r="J10" s="32"/>
      <c r="K10" s="33"/>
      <c r="L10" s="33"/>
      <c r="M10" s="33"/>
    </row>
    <row r="11" customFormat="false" ht="20.1" hidden="false" customHeight="true" outlineLevel="0" collapsed="false">
      <c r="A11" s="41"/>
      <c r="B11" s="44" t="s">
        <v>11</v>
      </c>
      <c r="C11" s="45"/>
      <c r="D11" s="30"/>
      <c r="E11" s="31" t="s">
        <v>12</v>
      </c>
      <c r="F11" s="32"/>
      <c r="G11" s="32"/>
      <c r="H11" s="32"/>
      <c r="I11" s="32"/>
      <c r="J11" s="32"/>
      <c r="K11" s="33"/>
      <c r="L11" s="33"/>
      <c r="M11" s="33"/>
    </row>
    <row r="12" customFormat="false" ht="20.1" hidden="false" customHeight="true" outlineLevel="0" collapsed="false">
      <c r="A12" s="41"/>
      <c r="B12" s="44" t="s">
        <v>13</v>
      </c>
      <c r="C12" s="47"/>
      <c r="D12" s="30"/>
      <c r="E12" s="31" t="s">
        <v>14</v>
      </c>
      <c r="F12" s="32"/>
      <c r="G12" s="32"/>
      <c r="H12" s="32"/>
      <c r="I12" s="32"/>
      <c r="J12" s="32"/>
      <c r="K12" s="33"/>
      <c r="L12" s="33"/>
      <c r="M12" s="33"/>
    </row>
    <row r="13" customFormat="false" ht="20.1" hidden="false" customHeight="true" outlineLevel="0" collapsed="false">
      <c r="A13" s="41"/>
      <c r="B13" s="44" t="s">
        <v>15</v>
      </c>
      <c r="C13" s="48"/>
      <c r="D13" s="30"/>
      <c r="E13" s="31" t="s">
        <v>16</v>
      </c>
      <c r="F13" s="32"/>
      <c r="G13" s="32"/>
      <c r="H13" s="32"/>
      <c r="I13" s="32"/>
      <c r="J13" s="32"/>
      <c r="K13" s="33"/>
      <c r="L13" s="33"/>
      <c r="M13" s="33"/>
    </row>
    <row r="14" customFormat="false" ht="20.1" hidden="false" customHeight="true" outlineLevel="0" collapsed="false">
      <c r="A14" s="41"/>
      <c r="B14" s="44" t="s">
        <v>17</v>
      </c>
      <c r="C14" s="48"/>
      <c r="D14" s="30"/>
      <c r="E14" s="31" t="s">
        <v>18</v>
      </c>
      <c r="F14" s="32"/>
      <c r="G14" s="32"/>
      <c r="H14" s="32"/>
      <c r="I14" s="32"/>
      <c r="J14" s="32"/>
      <c r="K14" s="49"/>
      <c r="L14" s="49"/>
      <c r="M14" s="49"/>
    </row>
    <row r="15" customFormat="false" ht="20.1" hidden="false" customHeight="true" outlineLevel="0" collapsed="false">
      <c r="A15" s="41"/>
      <c r="B15" s="44" t="s">
        <v>19</v>
      </c>
      <c r="D15" s="50"/>
      <c r="E15" s="31" t="s">
        <v>20</v>
      </c>
      <c r="F15" s="32"/>
      <c r="G15" s="32"/>
      <c r="H15" s="32"/>
      <c r="I15" s="32"/>
      <c r="J15" s="32"/>
      <c r="K15" s="51"/>
      <c r="L15" s="51"/>
      <c r="M15" s="51"/>
    </row>
    <row r="16" customFormat="false" ht="20.1" hidden="false" customHeight="true" outlineLevel="0" collapsed="false">
      <c r="A16" s="41"/>
      <c r="B16" s="44" t="s">
        <v>21</v>
      </c>
      <c r="D16" s="52"/>
      <c r="E16" s="31" t="s">
        <v>22</v>
      </c>
      <c r="F16" s="32"/>
      <c r="G16" s="32"/>
      <c r="H16" s="32"/>
      <c r="I16" s="32"/>
      <c r="J16" s="32"/>
      <c r="K16" s="53"/>
      <c r="L16" s="54"/>
      <c r="M16" s="54"/>
    </row>
    <row r="17" customFormat="false" ht="20.1" hidden="false" customHeight="true" outlineLevel="0" collapsed="false">
      <c r="A17" s="41"/>
      <c r="B17" s="44" t="s">
        <v>23</v>
      </c>
      <c r="C17" s="55"/>
      <c r="D17" s="52"/>
      <c r="E17" s="31" t="s">
        <v>24</v>
      </c>
      <c r="F17" s="32"/>
      <c r="G17" s="32"/>
      <c r="H17" s="32"/>
      <c r="I17" s="32"/>
      <c r="J17" s="32"/>
      <c r="K17" s="56"/>
      <c r="L17" s="56"/>
      <c r="M17" s="56"/>
    </row>
    <row r="18" customFormat="false" ht="20.1" hidden="false" customHeight="true" outlineLevel="0" collapsed="false">
      <c r="A18" s="41"/>
      <c r="B18" s="44" t="s">
        <v>25</v>
      </c>
      <c r="C18" s="55"/>
      <c r="D18" s="52"/>
      <c r="E18" s="31" t="s">
        <v>26</v>
      </c>
      <c r="F18" s="32"/>
      <c r="G18" s="32"/>
      <c r="H18" s="32"/>
      <c r="I18" s="32"/>
      <c r="J18" s="32"/>
      <c r="K18" s="33"/>
      <c r="L18" s="33"/>
      <c r="M18" s="33"/>
    </row>
    <row r="19" customFormat="false" ht="20.1" hidden="false" customHeight="true" outlineLevel="0" collapsed="false">
      <c r="A19" s="41"/>
      <c r="B19" s="44" t="s">
        <v>27</v>
      </c>
      <c r="C19" s="55"/>
      <c r="D19" s="52"/>
      <c r="E19" s="31" t="s">
        <v>28</v>
      </c>
      <c r="F19" s="32"/>
      <c r="G19" s="32"/>
      <c r="H19" s="32"/>
      <c r="I19" s="32"/>
      <c r="J19" s="32"/>
      <c r="K19" s="33"/>
      <c r="L19" s="33"/>
      <c r="M19" s="33"/>
    </row>
    <row r="20" customFormat="false" ht="20.1" hidden="false" customHeight="true" outlineLevel="0" collapsed="false">
      <c r="A20" s="41"/>
      <c r="B20" s="44" t="s">
        <v>29</v>
      </c>
      <c r="C20" s="55"/>
      <c r="D20" s="52"/>
      <c r="E20" s="31" t="s">
        <v>30</v>
      </c>
      <c r="F20" s="32"/>
      <c r="G20" s="32"/>
      <c r="H20" s="32"/>
      <c r="I20" s="32"/>
      <c r="J20" s="32"/>
      <c r="K20" s="33"/>
      <c r="L20" s="33"/>
      <c r="M20" s="33"/>
    </row>
    <row r="21" customFormat="false" ht="20.1" hidden="false" customHeight="true" outlineLevel="0" collapsed="false">
      <c r="A21" s="41"/>
      <c r="B21" s="44" t="s">
        <v>31</v>
      </c>
      <c r="C21" s="55"/>
      <c r="D21" s="52"/>
      <c r="E21" s="31"/>
      <c r="F21" s="32"/>
      <c r="G21" s="32"/>
      <c r="H21" s="32"/>
      <c r="I21" s="32"/>
      <c r="J21" s="32"/>
      <c r="K21" s="33"/>
      <c r="L21" s="33"/>
      <c r="M21" s="33"/>
    </row>
    <row r="22" customFormat="false" ht="20.1" hidden="false" customHeight="true" outlineLevel="0" collapsed="false">
      <c r="A22" s="41"/>
      <c r="B22" s="44" t="s">
        <v>32</v>
      </c>
      <c r="C22" s="55"/>
      <c r="D22" s="52"/>
      <c r="E22" s="57"/>
      <c r="F22" s="33"/>
      <c r="G22" s="33"/>
      <c r="H22" s="33"/>
      <c r="I22" s="33"/>
      <c r="J22" s="33"/>
      <c r="K22" s="33"/>
      <c r="L22" s="33"/>
      <c r="M22" s="33"/>
    </row>
    <row r="23" customFormat="false" ht="20.1" hidden="false" customHeight="true" outlineLevel="0" collapsed="false">
      <c r="A23" s="41"/>
      <c r="B23" s="44" t="s">
        <v>33</v>
      </c>
      <c r="C23" s="55"/>
      <c r="D23" s="52"/>
      <c r="E23" s="7"/>
      <c r="F23" s="33"/>
      <c r="G23" s="33"/>
      <c r="H23" s="33"/>
      <c r="I23" s="33"/>
      <c r="J23" s="33"/>
      <c r="K23" s="33"/>
      <c r="L23" s="33"/>
      <c r="M23" s="33"/>
    </row>
    <row r="24" customFormat="false" ht="20.1" hidden="false" customHeight="true" outlineLevel="0" collapsed="false">
      <c r="A24" s="41"/>
      <c r="B24" s="44" t="s">
        <v>34</v>
      </c>
      <c r="C24" s="55"/>
      <c r="D24" s="52"/>
      <c r="E24" s="7"/>
      <c r="F24" s="33"/>
      <c r="G24" s="33"/>
      <c r="H24" s="33"/>
      <c r="I24" s="33"/>
      <c r="J24" s="33"/>
      <c r="K24" s="33"/>
      <c r="L24" s="33"/>
      <c r="M24" s="33"/>
    </row>
    <row r="25" customFormat="false" ht="20.1" hidden="false" customHeight="true" outlineLevel="0" collapsed="false">
      <c r="A25" s="41"/>
      <c r="B25" s="42" t="s">
        <v>35</v>
      </c>
      <c r="C25" s="55"/>
      <c r="D25" s="52"/>
      <c r="E25" s="7"/>
      <c r="F25" s="33"/>
      <c r="G25" s="33"/>
      <c r="H25" s="33"/>
      <c r="I25" s="33"/>
      <c r="J25" s="33"/>
      <c r="K25" s="33"/>
      <c r="L25" s="33"/>
      <c r="M25" s="33"/>
    </row>
    <row r="26" customFormat="false" ht="20.1" hidden="false" customHeight="true" outlineLevel="0" collapsed="false">
      <c r="A26" s="41"/>
      <c r="B26" s="44" t="s">
        <v>13</v>
      </c>
      <c r="C26" s="55"/>
      <c r="D26" s="52"/>
      <c r="E26" s="7"/>
      <c r="F26" s="33"/>
      <c r="G26" s="33"/>
      <c r="H26" s="33"/>
      <c r="I26" s="33"/>
      <c r="J26" s="33"/>
      <c r="K26" s="33"/>
      <c r="L26" s="33"/>
      <c r="M26" s="33"/>
    </row>
    <row r="27" customFormat="false" ht="20.1" hidden="false" customHeight="true" outlineLevel="0" collapsed="false">
      <c r="A27" s="41"/>
      <c r="B27" s="44" t="s">
        <v>15</v>
      </c>
      <c r="C27" s="55"/>
      <c r="D27" s="52"/>
      <c r="E27" s="7"/>
      <c r="F27" s="33"/>
      <c r="G27" s="33"/>
      <c r="H27" s="33"/>
      <c r="I27" s="33"/>
      <c r="J27" s="33"/>
      <c r="K27" s="33"/>
      <c r="L27" s="33"/>
      <c r="M27" s="33"/>
    </row>
    <row r="28" s="3" customFormat="true" ht="20.1" hidden="false" customHeight="true" outlineLevel="0" collapsed="false">
      <c r="A28" s="41"/>
      <c r="B28" s="44" t="s">
        <v>36</v>
      </c>
      <c r="C28" s="55"/>
      <c r="D28" s="10"/>
      <c r="E28" s="7"/>
      <c r="F28" s="33"/>
      <c r="G28" s="33"/>
      <c r="H28" s="33"/>
      <c r="I28" s="33"/>
      <c r="J28" s="33"/>
      <c r="K28" s="33"/>
      <c r="L28" s="33"/>
      <c r="M28" s="33"/>
      <c r="N28" s="11"/>
      <c r="O28" s="11"/>
    </row>
    <row r="29" s="11" customFormat="true" ht="20.1" hidden="false" customHeight="true" outlineLevel="0" collapsed="false">
      <c r="A29" s="41"/>
      <c r="B29" s="44" t="s">
        <v>37</v>
      </c>
      <c r="C29" s="9"/>
      <c r="D29" s="10"/>
      <c r="E29" s="3"/>
      <c r="N29" s="3"/>
      <c r="O29" s="3"/>
    </row>
    <row r="30" s="11" customFormat="true" ht="20.1" hidden="false" customHeight="true" outlineLevel="0" collapsed="false">
      <c r="A30" s="41"/>
      <c r="B30" s="42" t="s">
        <v>38</v>
      </c>
      <c r="C30" s="9"/>
      <c r="D30" s="10"/>
      <c r="E30" s="58"/>
      <c r="N30" s="3"/>
      <c r="O30" s="3"/>
    </row>
    <row r="31" s="11" customFormat="true" ht="20.1" hidden="false" customHeight="true" outlineLevel="0" collapsed="false">
      <c r="A31" s="41"/>
      <c r="B31" s="42" t="s">
        <v>39</v>
      </c>
      <c r="C31" s="9"/>
      <c r="D31" s="10"/>
      <c r="E31" s="59"/>
      <c r="N31" s="3"/>
      <c r="O31" s="3"/>
    </row>
    <row r="32" s="11" customFormat="true" ht="20.1" hidden="false" customHeight="true" outlineLevel="0" collapsed="false">
      <c r="A32" s="41"/>
      <c r="B32" s="42" t="s">
        <v>40</v>
      </c>
      <c r="C32" s="9"/>
      <c r="D32" s="10"/>
      <c r="E32" s="58"/>
      <c r="N32" s="3"/>
      <c r="O32" s="3"/>
    </row>
    <row r="33" s="11" customFormat="true" ht="20.1" hidden="false" customHeight="true" outlineLevel="0" collapsed="false">
      <c r="A33" s="41"/>
      <c r="B33" s="42" t="s">
        <v>41</v>
      </c>
      <c r="C33" s="9"/>
      <c r="D33" s="10"/>
      <c r="E33" s="59"/>
      <c r="N33" s="3"/>
      <c r="O33" s="3"/>
    </row>
    <row r="34" s="11" customFormat="true" ht="20.1" hidden="false" customHeight="true" outlineLevel="0" collapsed="false">
      <c r="A34" s="41"/>
      <c r="B34" s="42" t="s">
        <v>42</v>
      </c>
      <c r="C34" s="9"/>
      <c r="D34" s="10"/>
      <c r="E34" s="58"/>
      <c r="N34" s="3"/>
      <c r="O34" s="3"/>
    </row>
    <row r="35" s="11" customFormat="true" ht="20.1" hidden="false" customHeight="true" outlineLevel="0" collapsed="false">
      <c r="A35" s="41"/>
      <c r="B35" s="42" t="s">
        <v>43</v>
      </c>
      <c r="C35" s="9"/>
      <c r="D35" s="10"/>
      <c r="E35" s="59"/>
      <c r="N35" s="3"/>
      <c r="O35" s="3"/>
    </row>
    <row r="36" s="11" customFormat="true" ht="20.1" hidden="false" customHeight="true" outlineLevel="0" collapsed="false">
      <c r="A36" s="41"/>
      <c r="B36" s="42" t="s">
        <v>44</v>
      </c>
      <c r="C36" s="9"/>
      <c r="D36" s="10"/>
      <c r="E36" s="58"/>
      <c r="N36" s="3"/>
      <c r="O36" s="3"/>
    </row>
    <row r="37" s="11" customFormat="true" ht="16.5" hidden="false" customHeight="true" outlineLevel="0" collapsed="false">
      <c r="A37" s="41"/>
      <c r="B37" s="44" t="s">
        <v>45</v>
      </c>
      <c r="C37" s="9"/>
      <c r="D37" s="10"/>
      <c r="E37" s="58"/>
      <c r="N37" s="3"/>
      <c r="O37" s="3"/>
    </row>
    <row r="38" s="11" customFormat="true" ht="12.75" hidden="false" customHeight="true" outlineLevel="0" collapsed="false">
      <c r="A38" s="41"/>
      <c r="B38" s="44" t="s">
        <v>46</v>
      </c>
      <c r="C38" s="9"/>
      <c r="D38" s="10"/>
      <c r="E38" s="59"/>
      <c r="N38" s="12"/>
      <c r="O38" s="12"/>
    </row>
    <row r="39" s="11" customFormat="true" ht="12.75" hidden="false" customHeight="true" outlineLevel="0" collapsed="false">
      <c r="A39" s="41"/>
      <c r="B39" s="44" t="s">
        <v>47</v>
      </c>
      <c r="C39" s="9"/>
      <c r="D39" s="10"/>
      <c r="E39" s="3"/>
      <c r="N39" s="12"/>
      <c r="O39" s="12"/>
    </row>
    <row r="40" s="11" customFormat="true" ht="12.75" hidden="false" customHeight="true" outlineLevel="0" collapsed="false">
      <c r="A40" s="41"/>
      <c r="B40" s="60"/>
      <c r="C40" s="9"/>
      <c r="D40" s="10"/>
      <c r="E40" s="3"/>
      <c r="N40" s="12"/>
      <c r="O40" s="12"/>
    </row>
    <row r="41" s="11" customFormat="true" ht="12.75" hidden="false" customHeight="true" outlineLevel="0" collapsed="false">
      <c r="A41" s="41"/>
      <c r="B41" s="60"/>
      <c r="C41" s="9"/>
      <c r="D41" s="10"/>
      <c r="E41" s="3"/>
      <c r="N41" s="12"/>
      <c r="O41" s="12"/>
    </row>
    <row r="42" s="11" customFormat="true" ht="12.75" hidden="false" customHeight="true" outlineLevel="0" collapsed="false">
      <c r="A42" s="41"/>
      <c r="B42" s="61"/>
      <c r="C42" s="9"/>
      <c r="D42" s="10"/>
      <c r="E42" s="3"/>
      <c r="N42" s="12"/>
      <c r="O42" s="12"/>
    </row>
    <row r="43" s="11" customFormat="true" ht="12.75" hidden="false" customHeight="true" outlineLevel="0" collapsed="false">
      <c r="A43" s="41"/>
      <c r="B43" s="61"/>
      <c r="C43" s="9"/>
      <c r="D43" s="10"/>
      <c r="E43" s="3"/>
      <c r="N43" s="12"/>
      <c r="O43" s="12"/>
    </row>
    <row r="44" s="11" customFormat="true" ht="12.75" hidden="false" customHeight="true" outlineLevel="0" collapsed="false">
      <c r="A44" s="41"/>
      <c r="B44" s="61"/>
      <c r="C44" s="9"/>
      <c r="D44" s="10"/>
      <c r="E44" s="3"/>
      <c r="N44" s="12"/>
      <c r="O44" s="12"/>
    </row>
    <row r="45" s="3" customFormat="true" ht="12.75" hidden="false" customHeight="true" outlineLevel="0" collapsed="false">
      <c r="A45" s="41"/>
      <c r="B45" s="61"/>
      <c r="C45" s="9"/>
      <c r="D45" s="10"/>
      <c r="F45" s="11"/>
      <c r="G45" s="11"/>
      <c r="H45" s="11"/>
      <c r="I45" s="11"/>
      <c r="J45" s="11"/>
      <c r="K45" s="11"/>
      <c r="L45" s="11"/>
      <c r="M45" s="11"/>
      <c r="N45" s="12"/>
      <c r="O45" s="12"/>
    </row>
    <row r="46" s="3" customFormat="true" ht="12.75" hidden="false" customHeight="true" outlineLevel="0" collapsed="false">
      <c r="A46" s="41"/>
      <c r="B46" s="61"/>
      <c r="C46" s="9"/>
      <c r="D46" s="10"/>
      <c r="F46" s="11"/>
      <c r="G46" s="11"/>
      <c r="H46" s="11"/>
      <c r="I46" s="11"/>
      <c r="J46" s="11"/>
      <c r="K46" s="11"/>
      <c r="L46" s="11"/>
      <c r="M46" s="11"/>
      <c r="N46" s="12"/>
      <c r="O46" s="12"/>
    </row>
    <row r="47" s="3" customFormat="true" ht="12.75" hidden="false" customHeight="true" outlineLevel="0" collapsed="false">
      <c r="A47" s="41"/>
      <c r="B47" s="61"/>
      <c r="C47" s="9"/>
      <c r="D47" s="10"/>
      <c r="F47" s="11"/>
      <c r="G47" s="11"/>
      <c r="H47" s="11"/>
      <c r="I47" s="11"/>
      <c r="J47" s="11"/>
      <c r="K47" s="11"/>
      <c r="L47" s="11"/>
      <c r="M47" s="11"/>
      <c r="N47" s="12"/>
      <c r="O47" s="12"/>
    </row>
    <row r="48" s="3" customFormat="true" ht="12.75" hidden="false" customHeight="true" outlineLevel="0" collapsed="false">
      <c r="A48" s="41"/>
      <c r="B48" s="61"/>
      <c r="C48" s="9"/>
      <c r="D48" s="10"/>
      <c r="F48" s="11"/>
      <c r="G48" s="11"/>
      <c r="H48" s="11"/>
      <c r="I48" s="11"/>
      <c r="J48" s="11"/>
      <c r="K48" s="11"/>
      <c r="L48" s="11"/>
      <c r="M48" s="11"/>
      <c r="N48" s="12"/>
      <c r="O48" s="12"/>
    </row>
    <row r="49" s="3" customFormat="true" ht="12.75" hidden="false" customHeight="true" outlineLevel="0" collapsed="false">
      <c r="A49" s="41"/>
      <c r="B49" s="61"/>
      <c r="C49" s="9"/>
      <c r="D49" s="10"/>
      <c r="F49" s="11"/>
      <c r="G49" s="11"/>
      <c r="H49" s="11"/>
      <c r="I49" s="11"/>
      <c r="J49" s="11"/>
      <c r="K49" s="11"/>
      <c r="L49" s="11"/>
      <c r="M49" s="11"/>
      <c r="N49" s="12"/>
      <c r="O49" s="12"/>
    </row>
    <row r="50" s="3" customFormat="true" ht="12.75" hidden="false" customHeight="true" outlineLevel="0" collapsed="false">
      <c r="A50" s="41"/>
      <c r="B50" s="61"/>
      <c r="C50" s="9"/>
      <c r="D50" s="10"/>
      <c r="F50" s="11"/>
      <c r="G50" s="11"/>
      <c r="H50" s="11"/>
      <c r="I50" s="11"/>
      <c r="J50" s="11"/>
      <c r="K50" s="11"/>
      <c r="L50" s="11"/>
      <c r="M50" s="11"/>
      <c r="N50" s="12"/>
      <c r="O50" s="12"/>
    </row>
    <row r="51" s="3" customFormat="true" ht="12.75" hidden="false" customHeight="true" outlineLevel="0" collapsed="false">
      <c r="A51" s="41"/>
      <c r="B51" s="61"/>
      <c r="C51" s="9"/>
      <c r="D51" s="10"/>
      <c r="F51" s="11"/>
      <c r="G51" s="11"/>
      <c r="H51" s="11"/>
      <c r="I51" s="11"/>
      <c r="J51" s="11"/>
      <c r="K51" s="11"/>
      <c r="L51" s="11"/>
      <c r="M51" s="11"/>
      <c r="N51" s="12"/>
      <c r="O51" s="12"/>
    </row>
    <row r="52" s="3" customFormat="true" ht="12.75" hidden="false" customHeight="true" outlineLevel="0" collapsed="false">
      <c r="A52" s="41"/>
      <c r="B52" s="61"/>
      <c r="C52" s="9"/>
      <c r="D52" s="10"/>
      <c r="F52" s="11"/>
      <c r="G52" s="11"/>
      <c r="H52" s="11"/>
      <c r="I52" s="11"/>
      <c r="J52" s="11"/>
      <c r="K52" s="11"/>
      <c r="L52" s="11"/>
      <c r="M52" s="11"/>
      <c r="N52" s="12"/>
      <c r="O52" s="12"/>
    </row>
    <row r="53" s="3" customFormat="true" ht="12.75" hidden="false" customHeight="true" outlineLevel="0" collapsed="false">
      <c r="A53" s="41"/>
      <c r="B53" s="61"/>
      <c r="C53" s="9"/>
      <c r="D53" s="10"/>
      <c r="F53" s="11"/>
      <c r="G53" s="11"/>
      <c r="H53" s="11"/>
      <c r="I53" s="11"/>
      <c r="J53" s="11"/>
      <c r="K53" s="11"/>
      <c r="L53" s="11"/>
      <c r="M53" s="11"/>
      <c r="N53" s="12"/>
      <c r="O53" s="12"/>
    </row>
    <row r="54" s="3" customFormat="true" ht="12.75" hidden="false" customHeight="true" outlineLevel="0" collapsed="false">
      <c r="A54" s="41"/>
      <c r="B54" s="61"/>
      <c r="C54" s="9"/>
      <c r="D54" s="10"/>
      <c r="F54" s="11"/>
      <c r="G54" s="11"/>
      <c r="H54" s="11"/>
      <c r="I54" s="11"/>
      <c r="J54" s="11"/>
      <c r="K54" s="11"/>
      <c r="L54" s="11"/>
      <c r="M54" s="11"/>
      <c r="N54" s="12"/>
      <c r="O54" s="12"/>
    </row>
    <row r="55" s="3" customFormat="true" ht="12.75" hidden="false" customHeight="true" outlineLevel="0" collapsed="false">
      <c r="A55" s="41"/>
      <c r="B55" s="61"/>
      <c r="C55" s="9"/>
      <c r="D55" s="10"/>
      <c r="F55" s="11"/>
      <c r="G55" s="11"/>
      <c r="H55" s="11"/>
      <c r="I55" s="11"/>
      <c r="J55" s="11"/>
      <c r="K55" s="11"/>
      <c r="L55" s="11"/>
      <c r="M55" s="11"/>
      <c r="N55" s="12"/>
      <c r="O55" s="12"/>
    </row>
    <row r="56" s="3" customFormat="true" ht="12.75" hidden="false" customHeight="true" outlineLevel="0" collapsed="false">
      <c r="A56" s="41"/>
      <c r="B56" s="61"/>
      <c r="C56" s="9"/>
      <c r="D56" s="10"/>
      <c r="F56" s="11"/>
      <c r="G56" s="11"/>
      <c r="H56" s="11"/>
      <c r="I56" s="11"/>
      <c r="J56" s="11"/>
      <c r="K56" s="11"/>
      <c r="L56" s="11"/>
      <c r="M56" s="11"/>
      <c r="N56" s="12"/>
      <c r="O56" s="12"/>
    </row>
    <row r="57" s="3" customFormat="true" ht="12.75" hidden="false" customHeight="true" outlineLevel="0" collapsed="false">
      <c r="A57" s="41"/>
      <c r="B57" s="61"/>
      <c r="C57" s="9"/>
      <c r="D57" s="10"/>
      <c r="F57" s="11"/>
      <c r="G57" s="11"/>
      <c r="H57" s="11"/>
      <c r="I57" s="11"/>
      <c r="J57" s="11"/>
      <c r="K57" s="11"/>
      <c r="L57" s="11"/>
      <c r="M57" s="11"/>
      <c r="N57" s="12"/>
      <c r="O57" s="12"/>
    </row>
    <row r="58" s="3" customFormat="true" ht="12.75" hidden="false" customHeight="true" outlineLevel="0" collapsed="false">
      <c r="A58" s="41"/>
      <c r="B58" s="61"/>
      <c r="C58" s="9"/>
      <c r="D58" s="10"/>
      <c r="F58" s="11"/>
      <c r="G58" s="11"/>
      <c r="H58" s="11"/>
      <c r="I58" s="11"/>
      <c r="J58" s="11"/>
      <c r="K58" s="11"/>
      <c r="L58" s="11"/>
      <c r="M58" s="11"/>
      <c r="N58" s="12"/>
      <c r="O58" s="12"/>
    </row>
    <row r="59" s="3" customFormat="true" ht="12.75" hidden="false" customHeight="true" outlineLevel="0" collapsed="false">
      <c r="A59" s="41"/>
      <c r="B59" s="61"/>
      <c r="C59" s="9"/>
      <c r="D59" s="10"/>
      <c r="F59" s="11"/>
      <c r="G59" s="11"/>
      <c r="H59" s="11"/>
      <c r="I59" s="11"/>
      <c r="J59" s="11"/>
      <c r="K59" s="11"/>
      <c r="L59" s="11"/>
      <c r="M59" s="11"/>
      <c r="N59" s="12"/>
      <c r="O59" s="12"/>
    </row>
    <row r="60" s="3" customFormat="true" ht="12.75" hidden="false" customHeight="true" outlineLevel="0" collapsed="false">
      <c r="A60" s="41"/>
      <c r="B60" s="61"/>
      <c r="C60" s="9"/>
      <c r="D60" s="10"/>
      <c r="F60" s="11"/>
      <c r="G60" s="11"/>
      <c r="H60" s="11"/>
      <c r="I60" s="11"/>
      <c r="J60" s="11"/>
      <c r="K60" s="11"/>
      <c r="L60" s="11"/>
      <c r="M60" s="11"/>
      <c r="N60" s="12"/>
      <c r="O60" s="12"/>
    </row>
    <row r="61" s="3" customFormat="true" ht="12.75" hidden="false" customHeight="true" outlineLevel="0" collapsed="false">
      <c r="A61" s="41"/>
      <c r="B61" s="61"/>
      <c r="C61" s="9"/>
      <c r="D61" s="10"/>
      <c r="F61" s="11"/>
      <c r="G61" s="11"/>
      <c r="H61" s="11"/>
      <c r="I61" s="11"/>
      <c r="J61" s="11"/>
      <c r="K61" s="11"/>
      <c r="L61" s="11"/>
      <c r="M61" s="11"/>
      <c r="N61" s="12"/>
      <c r="O61" s="12"/>
    </row>
    <row r="62" s="3" customFormat="true" ht="12.75" hidden="false" customHeight="true" outlineLevel="0" collapsed="false">
      <c r="A62" s="41"/>
      <c r="B62" s="61"/>
      <c r="C62" s="9"/>
      <c r="D62" s="10"/>
      <c r="F62" s="11"/>
      <c r="G62" s="11"/>
      <c r="H62" s="11"/>
      <c r="I62" s="11"/>
      <c r="J62" s="11"/>
      <c r="K62" s="11"/>
      <c r="L62" s="11"/>
      <c r="M62" s="11"/>
      <c r="N62" s="12"/>
      <c r="O62" s="12"/>
    </row>
    <row r="63" s="3" customFormat="true" ht="12.75" hidden="false" customHeight="true" outlineLevel="0" collapsed="false">
      <c r="A63" s="41"/>
      <c r="B63" s="61"/>
      <c r="C63" s="9"/>
      <c r="D63" s="10"/>
      <c r="F63" s="11"/>
      <c r="G63" s="11"/>
      <c r="H63" s="11"/>
      <c r="I63" s="11"/>
      <c r="J63" s="11"/>
      <c r="K63" s="11"/>
      <c r="L63" s="11"/>
      <c r="M63" s="11"/>
      <c r="N63" s="12"/>
      <c r="O63" s="12"/>
    </row>
    <row r="64" s="3" customFormat="true" ht="12.75" hidden="false" customHeight="true" outlineLevel="0" collapsed="false">
      <c r="A64" s="41"/>
      <c r="B64" s="61"/>
      <c r="C64" s="9"/>
      <c r="D64" s="10"/>
      <c r="F64" s="11"/>
      <c r="G64" s="11"/>
      <c r="H64" s="11"/>
      <c r="I64" s="11"/>
      <c r="J64" s="11"/>
      <c r="K64" s="11"/>
      <c r="L64" s="11"/>
      <c r="M64" s="11"/>
      <c r="N64" s="12"/>
      <c r="O64" s="12"/>
    </row>
    <row r="65" s="3" customFormat="true" ht="12.75" hidden="false" customHeight="true" outlineLevel="0" collapsed="false">
      <c r="A65" s="41"/>
      <c r="B65" s="61"/>
      <c r="C65" s="9"/>
      <c r="D65" s="10"/>
      <c r="F65" s="11"/>
      <c r="G65" s="11"/>
      <c r="H65" s="11"/>
      <c r="I65" s="11"/>
      <c r="J65" s="11"/>
      <c r="K65" s="11"/>
      <c r="L65" s="11"/>
      <c r="M65" s="11"/>
      <c r="N65" s="12"/>
      <c r="O65" s="12"/>
    </row>
    <row r="66" s="3" customFormat="true" ht="12.75" hidden="false" customHeight="true" outlineLevel="0" collapsed="false">
      <c r="A66" s="41"/>
      <c r="B66" s="61"/>
      <c r="C66" s="9"/>
      <c r="D66" s="10"/>
      <c r="F66" s="11"/>
      <c r="G66" s="11"/>
      <c r="H66" s="11"/>
      <c r="I66" s="11"/>
      <c r="J66" s="11"/>
      <c r="K66" s="11"/>
      <c r="L66" s="11"/>
      <c r="M66" s="11"/>
      <c r="N66" s="12"/>
      <c r="O66" s="12"/>
    </row>
    <row r="67" s="3" customFormat="true" ht="12.75" hidden="false" customHeight="true" outlineLevel="0" collapsed="false">
      <c r="A67" s="41"/>
      <c r="B67" s="61"/>
      <c r="C67" s="9"/>
      <c r="D67" s="10"/>
      <c r="F67" s="11"/>
      <c r="G67" s="11"/>
      <c r="H67" s="11"/>
      <c r="I67" s="11"/>
      <c r="J67" s="11"/>
      <c r="K67" s="11"/>
      <c r="L67" s="11"/>
      <c r="M67" s="11"/>
      <c r="N67" s="12"/>
      <c r="O67" s="12"/>
    </row>
    <row r="68" s="3" customFormat="true" ht="12.75" hidden="false" customHeight="true" outlineLevel="0" collapsed="false">
      <c r="A68" s="41"/>
      <c r="B68" s="61"/>
      <c r="C68" s="9"/>
      <c r="D68" s="10"/>
      <c r="F68" s="11"/>
      <c r="G68" s="11"/>
      <c r="H68" s="11"/>
      <c r="I68" s="11"/>
      <c r="J68" s="11"/>
      <c r="K68" s="11"/>
      <c r="L68" s="11"/>
      <c r="M68" s="11"/>
      <c r="N68" s="12"/>
      <c r="O68" s="12"/>
    </row>
    <row r="69" s="3" customFormat="true" ht="12.75" hidden="false" customHeight="true" outlineLevel="0" collapsed="false">
      <c r="A69" s="41"/>
      <c r="B69" s="61"/>
      <c r="C69" s="9"/>
      <c r="D69" s="10"/>
      <c r="F69" s="11"/>
      <c r="G69" s="11"/>
      <c r="H69" s="11"/>
      <c r="I69" s="11"/>
      <c r="J69" s="11"/>
      <c r="K69" s="11"/>
      <c r="L69" s="11"/>
      <c r="M69" s="11"/>
      <c r="N69" s="12"/>
      <c r="O69" s="12"/>
    </row>
    <row r="70" s="3" customFormat="true" ht="12.75" hidden="false" customHeight="true" outlineLevel="0" collapsed="false">
      <c r="A70" s="41"/>
      <c r="B70" s="61"/>
      <c r="C70" s="9"/>
      <c r="D70" s="10"/>
      <c r="F70" s="11"/>
      <c r="G70" s="11"/>
      <c r="H70" s="11"/>
      <c r="I70" s="11"/>
      <c r="J70" s="11"/>
      <c r="K70" s="11"/>
      <c r="L70" s="11"/>
      <c r="M70" s="11"/>
      <c r="N70" s="12"/>
      <c r="O70" s="12"/>
    </row>
    <row r="71" s="3" customFormat="true" ht="12.75" hidden="false" customHeight="true" outlineLevel="0" collapsed="false">
      <c r="A71" s="41"/>
      <c r="B71" s="61"/>
      <c r="C71" s="9"/>
      <c r="D71" s="10"/>
      <c r="F71" s="11"/>
      <c r="G71" s="11"/>
      <c r="H71" s="11"/>
      <c r="I71" s="11"/>
      <c r="J71" s="11"/>
      <c r="K71" s="11"/>
      <c r="L71" s="11"/>
      <c r="M71" s="11"/>
      <c r="N71" s="12"/>
      <c r="O71" s="12"/>
    </row>
    <row r="72" s="3" customFormat="true" ht="12.75" hidden="false" customHeight="true" outlineLevel="0" collapsed="false">
      <c r="A72" s="41"/>
      <c r="B72" s="61"/>
      <c r="C72" s="9"/>
      <c r="D72" s="10"/>
      <c r="F72" s="11"/>
      <c r="G72" s="11"/>
      <c r="H72" s="11"/>
      <c r="I72" s="11"/>
      <c r="J72" s="11"/>
      <c r="K72" s="11"/>
      <c r="L72" s="11"/>
      <c r="M72" s="11"/>
      <c r="N72" s="12"/>
      <c r="O72" s="12"/>
    </row>
    <row r="73" s="3" customFormat="true" ht="12.75" hidden="false" customHeight="true" outlineLevel="0" collapsed="false">
      <c r="A73" s="41"/>
      <c r="B73" s="61"/>
      <c r="C73" s="9"/>
      <c r="D73" s="10"/>
      <c r="F73" s="11"/>
      <c r="G73" s="11"/>
      <c r="H73" s="11"/>
      <c r="I73" s="11"/>
      <c r="J73" s="11"/>
      <c r="K73" s="11"/>
      <c r="L73" s="11"/>
      <c r="M73" s="11"/>
      <c r="N73" s="12"/>
      <c r="O73" s="12"/>
    </row>
    <row r="74" s="3" customFormat="true" ht="12.75" hidden="false" customHeight="true" outlineLevel="0" collapsed="false">
      <c r="A74" s="41"/>
      <c r="B74" s="61"/>
      <c r="C74" s="9"/>
      <c r="D74" s="10"/>
      <c r="F74" s="11"/>
      <c r="G74" s="11"/>
      <c r="H74" s="11"/>
      <c r="I74" s="11"/>
      <c r="J74" s="11"/>
      <c r="K74" s="11"/>
      <c r="L74" s="11"/>
      <c r="M74" s="11"/>
      <c r="N74" s="12"/>
      <c r="O74" s="12"/>
    </row>
    <row r="75" s="3" customFormat="true" ht="12.75" hidden="false" customHeight="true" outlineLevel="0" collapsed="false">
      <c r="A75" s="41"/>
      <c r="B75" s="61"/>
      <c r="C75" s="9"/>
      <c r="D75" s="10"/>
      <c r="F75" s="11"/>
      <c r="G75" s="11"/>
      <c r="H75" s="11"/>
      <c r="I75" s="11"/>
      <c r="J75" s="11"/>
      <c r="K75" s="11"/>
      <c r="L75" s="11"/>
      <c r="M75" s="11"/>
      <c r="N75" s="12"/>
      <c r="O75" s="12"/>
    </row>
    <row r="76" s="3" customFormat="true" ht="12.75" hidden="false" customHeight="true" outlineLevel="0" collapsed="false">
      <c r="A76" s="41"/>
      <c r="B76" s="61"/>
      <c r="C76" s="9"/>
      <c r="D76" s="10"/>
      <c r="F76" s="11"/>
      <c r="G76" s="11"/>
      <c r="H76" s="11"/>
      <c r="I76" s="11"/>
      <c r="J76" s="11"/>
      <c r="K76" s="11"/>
      <c r="L76" s="11"/>
      <c r="M76" s="11"/>
      <c r="N76" s="12"/>
      <c r="O76" s="12"/>
    </row>
    <row r="77" s="3" customFormat="true" ht="12.75" hidden="false" customHeight="true" outlineLevel="0" collapsed="false">
      <c r="A77" s="41"/>
      <c r="B77" s="61"/>
      <c r="C77" s="9"/>
      <c r="D77" s="10"/>
      <c r="F77" s="11"/>
      <c r="G77" s="11"/>
      <c r="H77" s="11"/>
      <c r="I77" s="11"/>
      <c r="J77" s="11"/>
      <c r="K77" s="11"/>
      <c r="L77" s="11"/>
      <c r="M77" s="11"/>
      <c r="N77" s="12"/>
      <c r="O77" s="12"/>
    </row>
    <row r="78" s="3" customFormat="true" ht="12.75" hidden="false" customHeight="true" outlineLevel="0" collapsed="false">
      <c r="A78" s="41"/>
      <c r="B78" s="61"/>
      <c r="C78" s="9"/>
      <c r="D78" s="10"/>
      <c r="F78" s="11"/>
      <c r="G78" s="11"/>
      <c r="H78" s="11"/>
      <c r="I78" s="11"/>
      <c r="J78" s="11"/>
      <c r="K78" s="11"/>
      <c r="L78" s="11"/>
      <c r="M78" s="11"/>
      <c r="N78" s="12"/>
      <c r="O78" s="12"/>
    </row>
    <row r="79" s="3" customFormat="true" ht="12.75" hidden="false" customHeight="true" outlineLevel="0" collapsed="false">
      <c r="A79" s="41"/>
      <c r="B79" s="61"/>
      <c r="C79" s="9"/>
      <c r="D79" s="10"/>
      <c r="F79" s="11"/>
      <c r="G79" s="11"/>
      <c r="H79" s="11"/>
      <c r="I79" s="11"/>
      <c r="J79" s="11"/>
      <c r="K79" s="11"/>
      <c r="L79" s="11"/>
      <c r="M79" s="11"/>
      <c r="N79" s="12"/>
      <c r="O79" s="12"/>
    </row>
    <row r="80" s="3" customFormat="true" ht="12.75" hidden="false" customHeight="true" outlineLevel="0" collapsed="false">
      <c r="A80" s="41"/>
      <c r="B80" s="61"/>
      <c r="C80" s="9"/>
      <c r="D80" s="10"/>
      <c r="F80" s="11"/>
      <c r="G80" s="11"/>
      <c r="H80" s="11"/>
      <c r="I80" s="11"/>
      <c r="J80" s="11"/>
      <c r="K80" s="11"/>
      <c r="L80" s="11"/>
      <c r="M80" s="11"/>
      <c r="N80" s="12"/>
      <c r="O80" s="12"/>
    </row>
    <row r="81" s="3" customFormat="true" ht="12.75" hidden="false" customHeight="true" outlineLevel="0" collapsed="false">
      <c r="A81" s="41"/>
      <c r="B81" s="61"/>
      <c r="C81" s="9"/>
      <c r="D81" s="10"/>
      <c r="F81" s="11"/>
      <c r="G81" s="11"/>
      <c r="H81" s="11"/>
      <c r="I81" s="11"/>
      <c r="J81" s="11"/>
      <c r="K81" s="11"/>
      <c r="L81" s="11"/>
      <c r="M81" s="11"/>
      <c r="N81" s="12"/>
      <c r="O81" s="12"/>
    </row>
    <row r="82" s="3" customFormat="true" ht="12.75" hidden="false" customHeight="true" outlineLevel="0" collapsed="false">
      <c r="A82" s="41"/>
      <c r="B82" s="61"/>
      <c r="C82" s="9"/>
      <c r="D82" s="10"/>
      <c r="F82" s="11"/>
      <c r="G82" s="11"/>
      <c r="H82" s="11"/>
      <c r="I82" s="11"/>
      <c r="J82" s="11"/>
      <c r="K82" s="11"/>
      <c r="L82" s="11"/>
      <c r="M82" s="11"/>
      <c r="N82" s="12"/>
      <c r="O82" s="12"/>
    </row>
    <row r="83" s="3" customFormat="true" ht="12.75" hidden="false" customHeight="true" outlineLevel="0" collapsed="false">
      <c r="A83" s="41"/>
      <c r="B83" s="61"/>
      <c r="C83" s="9"/>
      <c r="D83" s="10"/>
      <c r="F83" s="11"/>
      <c r="G83" s="11"/>
      <c r="H83" s="11"/>
      <c r="I83" s="11"/>
      <c r="J83" s="11"/>
      <c r="K83" s="11"/>
      <c r="L83" s="11"/>
      <c r="M83" s="11"/>
      <c r="N83" s="12"/>
      <c r="O83" s="12"/>
    </row>
    <row r="84" s="3" customFormat="true" ht="12.75" hidden="false" customHeight="true" outlineLevel="0" collapsed="false">
      <c r="A84" s="41"/>
      <c r="B84" s="61"/>
      <c r="C84" s="9"/>
      <c r="D84" s="10"/>
      <c r="F84" s="11"/>
      <c r="G84" s="11"/>
      <c r="H84" s="11"/>
      <c r="I84" s="11"/>
      <c r="J84" s="11"/>
      <c r="K84" s="11"/>
      <c r="L84" s="11"/>
      <c r="M84" s="11"/>
      <c r="N84" s="12"/>
      <c r="O84" s="12"/>
    </row>
    <row r="85" s="3" customFormat="true" ht="12.75" hidden="false" customHeight="true" outlineLevel="0" collapsed="false">
      <c r="A85" s="41"/>
      <c r="B85" s="61"/>
      <c r="C85" s="9"/>
      <c r="D85" s="10"/>
      <c r="F85" s="11"/>
      <c r="G85" s="11"/>
      <c r="H85" s="11"/>
      <c r="I85" s="11"/>
      <c r="J85" s="11"/>
      <c r="K85" s="11"/>
      <c r="L85" s="11"/>
      <c r="M85" s="11"/>
      <c r="N85" s="12"/>
      <c r="O85" s="12"/>
    </row>
    <row r="86" s="3" customFormat="true" ht="12.75" hidden="false" customHeight="true" outlineLevel="0" collapsed="false">
      <c r="A86" s="41"/>
      <c r="B86" s="61"/>
      <c r="C86" s="9"/>
      <c r="D86" s="10"/>
      <c r="F86" s="11"/>
      <c r="G86" s="11"/>
      <c r="H86" s="11"/>
      <c r="I86" s="11"/>
      <c r="J86" s="11"/>
      <c r="K86" s="11"/>
      <c r="L86" s="11"/>
      <c r="M86" s="11"/>
      <c r="N86" s="12"/>
      <c r="O86" s="12"/>
    </row>
    <row r="87" s="3" customFormat="true" ht="12.75" hidden="false" customHeight="true" outlineLevel="0" collapsed="false">
      <c r="B87" s="8"/>
      <c r="C87" s="9"/>
      <c r="D87" s="10"/>
      <c r="F87" s="11"/>
      <c r="G87" s="11"/>
      <c r="H87" s="11"/>
      <c r="I87" s="11"/>
      <c r="J87" s="11"/>
      <c r="K87" s="11"/>
      <c r="L87" s="11"/>
      <c r="M87" s="11"/>
      <c r="N87" s="12"/>
      <c r="O87" s="12"/>
    </row>
    <row r="88" s="3" customFormat="true" ht="12.75" hidden="false" customHeight="true" outlineLevel="0" collapsed="false">
      <c r="B88" s="8"/>
      <c r="C88" s="9"/>
      <c r="D88" s="10"/>
      <c r="F88" s="11"/>
      <c r="G88" s="11"/>
      <c r="H88" s="11"/>
      <c r="I88" s="11"/>
      <c r="J88" s="11"/>
      <c r="K88" s="11"/>
      <c r="L88" s="11"/>
      <c r="M88" s="11"/>
      <c r="N88" s="12"/>
      <c r="O88" s="12"/>
    </row>
    <row r="89" s="3" customFormat="true" ht="12.75" hidden="false" customHeight="true" outlineLevel="0" collapsed="false">
      <c r="B89" s="8"/>
      <c r="C89" s="9"/>
      <c r="D89" s="10"/>
      <c r="F89" s="11"/>
      <c r="G89" s="11"/>
      <c r="H89" s="11"/>
      <c r="I89" s="11"/>
      <c r="J89" s="11"/>
      <c r="K89" s="11"/>
      <c r="L89" s="11"/>
      <c r="M89" s="11"/>
      <c r="N89" s="12"/>
      <c r="O89" s="12"/>
    </row>
    <row r="90" s="3" customFormat="true" ht="12.75" hidden="false" customHeight="true" outlineLevel="0" collapsed="false">
      <c r="B90" s="8"/>
      <c r="C90" s="9"/>
      <c r="D90" s="10"/>
      <c r="F90" s="11"/>
      <c r="G90" s="11"/>
      <c r="H90" s="11"/>
      <c r="I90" s="11"/>
      <c r="J90" s="11"/>
      <c r="K90" s="11"/>
      <c r="L90" s="11"/>
      <c r="M90" s="11"/>
      <c r="N90" s="12"/>
      <c r="O90" s="12"/>
    </row>
    <row r="91" s="3" customFormat="true" ht="12.75" hidden="false" customHeight="true" outlineLevel="0" collapsed="false">
      <c r="B91" s="8"/>
      <c r="C91" s="9"/>
      <c r="D91" s="10"/>
      <c r="F91" s="11"/>
      <c r="G91" s="11"/>
      <c r="H91" s="11"/>
      <c r="I91" s="11"/>
      <c r="J91" s="11"/>
      <c r="K91" s="11"/>
      <c r="L91" s="11"/>
      <c r="M91" s="11"/>
      <c r="N91" s="12"/>
      <c r="O91" s="12"/>
    </row>
    <row r="92" s="3" customFormat="true" ht="12.75" hidden="false" customHeight="true" outlineLevel="0" collapsed="false">
      <c r="B92" s="8"/>
      <c r="C92" s="9"/>
      <c r="D92" s="10"/>
      <c r="F92" s="11"/>
      <c r="G92" s="11"/>
      <c r="H92" s="11"/>
      <c r="I92" s="11"/>
      <c r="J92" s="11"/>
      <c r="K92" s="11"/>
      <c r="L92" s="11"/>
      <c r="M92" s="11"/>
      <c r="N92" s="12"/>
      <c r="O92" s="12"/>
    </row>
    <row r="93" s="3" customFormat="true" ht="12.75" hidden="false" customHeight="true" outlineLevel="0" collapsed="false">
      <c r="B93" s="8"/>
      <c r="C93" s="9"/>
      <c r="D93" s="10"/>
      <c r="F93" s="11"/>
      <c r="G93" s="11"/>
      <c r="H93" s="11"/>
      <c r="I93" s="11"/>
      <c r="J93" s="11"/>
      <c r="K93" s="11"/>
      <c r="L93" s="11"/>
      <c r="M93" s="11"/>
      <c r="N93" s="12"/>
      <c r="O93" s="12"/>
    </row>
    <row r="94" s="3" customFormat="true" ht="12.75" hidden="false" customHeight="true" outlineLevel="0" collapsed="false">
      <c r="B94" s="8"/>
      <c r="C94" s="9"/>
      <c r="D94" s="10"/>
      <c r="F94" s="11"/>
      <c r="G94" s="11"/>
      <c r="H94" s="11"/>
      <c r="I94" s="11"/>
      <c r="J94" s="11"/>
      <c r="K94" s="11"/>
      <c r="L94" s="11"/>
      <c r="M94" s="11"/>
      <c r="N94" s="12"/>
      <c r="O94" s="12"/>
    </row>
    <row r="95" s="3" customFormat="true" ht="12.75" hidden="false" customHeight="true" outlineLevel="0" collapsed="false">
      <c r="B95" s="8"/>
      <c r="C95" s="9"/>
      <c r="D95" s="10"/>
      <c r="F95" s="11"/>
      <c r="G95" s="11"/>
      <c r="H95" s="11"/>
      <c r="I95" s="11"/>
      <c r="J95" s="11"/>
      <c r="K95" s="11"/>
      <c r="L95" s="11"/>
      <c r="M95" s="11"/>
      <c r="N95" s="12"/>
      <c r="O95" s="12"/>
    </row>
    <row r="96" s="3" customFormat="true" ht="12.75" hidden="false" customHeight="true" outlineLevel="0" collapsed="false">
      <c r="B96" s="8"/>
      <c r="C96" s="9"/>
      <c r="D96" s="10"/>
      <c r="F96" s="11"/>
      <c r="G96" s="11"/>
      <c r="H96" s="11"/>
      <c r="I96" s="11"/>
      <c r="J96" s="11"/>
      <c r="K96" s="11"/>
      <c r="L96" s="11"/>
      <c r="M96" s="11"/>
      <c r="N96" s="12"/>
      <c r="O96" s="12"/>
    </row>
    <row r="97" s="3" customFormat="true" ht="12.75" hidden="false" customHeight="true" outlineLevel="0" collapsed="false">
      <c r="B97" s="8"/>
      <c r="C97" s="9"/>
      <c r="D97" s="10"/>
      <c r="F97" s="11"/>
      <c r="G97" s="11"/>
      <c r="H97" s="11"/>
      <c r="I97" s="11"/>
      <c r="J97" s="11"/>
      <c r="K97" s="11"/>
      <c r="L97" s="11"/>
      <c r="M97" s="11"/>
      <c r="N97" s="12"/>
      <c r="O97" s="12"/>
    </row>
    <row r="98" s="3" customFormat="true" ht="12.75" hidden="false" customHeight="true" outlineLevel="0" collapsed="false">
      <c r="B98" s="8"/>
      <c r="C98" s="9"/>
      <c r="D98" s="10"/>
      <c r="F98" s="11"/>
      <c r="G98" s="11"/>
      <c r="H98" s="11"/>
      <c r="I98" s="11"/>
      <c r="J98" s="11"/>
      <c r="K98" s="11"/>
      <c r="L98" s="11"/>
      <c r="M98" s="11"/>
      <c r="N98" s="12"/>
      <c r="O98" s="12"/>
    </row>
    <row r="99" s="3" customFormat="true" ht="12.75" hidden="false" customHeight="true" outlineLevel="0" collapsed="false">
      <c r="B99" s="8"/>
      <c r="C99" s="9"/>
      <c r="D99" s="10"/>
      <c r="F99" s="11"/>
      <c r="G99" s="11"/>
      <c r="H99" s="11"/>
      <c r="I99" s="11"/>
      <c r="J99" s="11"/>
      <c r="K99" s="11"/>
      <c r="L99" s="11"/>
      <c r="M99" s="11"/>
      <c r="N99" s="12"/>
      <c r="O99" s="12"/>
    </row>
    <row r="100" s="3" customFormat="true" ht="12.75" hidden="false" customHeight="true" outlineLevel="0" collapsed="false">
      <c r="B100" s="8"/>
      <c r="C100" s="9"/>
      <c r="D100" s="10"/>
      <c r="F100" s="11"/>
      <c r="G100" s="11"/>
      <c r="H100" s="11"/>
      <c r="I100" s="11"/>
      <c r="J100" s="11"/>
      <c r="K100" s="11"/>
      <c r="L100" s="11"/>
      <c r="M100" s="11"/>
      <c r="N100" s="12"/>
      <c r="O100" s="12"/>
    </row>
    <row r="101" s="3" customFormat="true" ht="12.75" hidden="false" customHeight="true" outlineLevel="0" collapsed="false">
      <c r="B101" s="8"/>
      <c r="C101" s="9"/>
      <c r="D101" s="10"/>
      <c r="F101" s="11"/>
      <c r="G101" s="11"/>
      <c r="H101" s="11"/>
      <c r="I101" s="11"/>
      <c r="J101" s="11"/>
      <c r="K101" s="11"/>
      <c r="L101" s="11"/>
      <c r="M101" s="11"/>
      <c r="N101" s="12"/>
      <c r="O101" s="12"/>
    </row>
    <row r="102" s="3" customFormat="true" ht="12.75" hidden="false" customHeight="true" outlineLevel="0" collapsed="false">
      <c r="B102" s="8"/>
      <c r="C102" s="9"/>
      <c r="D102" s="10"/>
      <c r="F102" s="11"/>
      <c r="G102" s="11"/>
      <c r="H102" s="11"/>
      <c r="I102" s="11"/>
      <c r="J102" s="11"/>
      <c r="K102" s="11"/>
      <c r="L102" s="11"/>
      <c r="M102" s="11"/>
      <c r="N102" s="12"/>
      <c r="O102" s="12"/>
    </row>
    <row r="103" s="3" customFormat="true" ht="12.75" hidden="false" customHeight="true" outlineLevel="0" collapsed="false">
      <c r="B103" s="8"/>
      <c r="C103" s="9"/>
      <c r="D103" s="10"/>
      <c r="F103" s="11"/>
      <c r="G103" s="11"/>
      <c r="H103" s="11"/>
      <c r="I103" s="11"/>
      <c r="J103" s="11"/>
      <c r="K103" s="11"/>
      <c r="L103" s="11"/>
      <c r="M103" s="11"/>
      <c r="N103" s="12"/>
      <c r="O103" s="12"/>
    </row>
    <row r="104" s="3" customFormat="true" ht="12.75" hidden="false" customHeight="true" outlineLevel="0" collapsed="false">
      <c r="B104" s="8"/>
      <c r="C104" s="9"/>
      <c r="D104" s="10"/>
      <c r="F104" s="11"/>
      <c r="G104" s="11"/>
      <c r="H104" s="11"/>
      <c r="I104" s="11"/>
      <c r="J104" s="11"/>
      <c r="K104" s="11"/>
      <c r="L104" s="11"/>
      <c r="M104" s="11"/>
      <c r="N104" s="12"/>
      <c r="O104" s="12"/>
    </row>
    <row r="105" s="3" customFormat="true" ht="12.75" hidden="false" customHeight="true" outlineLevel="0" collapsed="false">
      <c r="B105" s="8"/>
      <c r="C105" s="9"/>
      <c r="D105" s="10"/>
      <c r="F105" s="11"/>
      <c r="G105" s="11"/>
      <c r="H105" s="11"/>
      <c r="I105" s="11"/>
      <c r="J105" s="11"/>
      <c r="K105" s="11"/>
      <c r="L105" s="11"/>
      <c r="M105" s="11"/>
      <c r="N105" s="12"/>
      <c r="O105" s="12"/>
    </row>
    <row r="106" s="3" customFormat="true" ht="12.75" hidden="false" customHeight="true" outlineLevel="0" collapsed="false">
      <c r="B106" s="8"/>
      <c r="C106" s="9"/>
      <c r="D106" s="10"/>
      <c r="F106" s="11"/>
      <c r="G106" s="11"/>
      <c r="H106" s="11"/>
      <c r="I106" s="11"/>
      <c r="J106" s="11"/>
      <c r="K106" s="11"/>
      <c r="L106" s="11"/>
      <c r="M106" s="11"/>
      <c r="N106" s="12"/>
      <c r="O106" s="12"/>
    </row>
    <row r="107" s="3" customFormat="true" ht="12.75" hidden="false" customHeight="true" outlineLevel="0" collapsed="false">
      <c r="B107" s="8"/>
      <c r="C107" s="9"/>
      <c r="D107" s="10"/>
      <c r="F107" s="11"/>
      <c r="G107" s="11"/>
      <c r="H107" s="11"/>
      <c r="I107" s="11"/>
      <c r="J107" s="11"/>
      <c r="K107" s="11"/>
      <c r="L107" s="11"/>
      <c r="M107" s="11"/>
      <c r="N107" s="12"/>
      <c r="O107" s="12"/>
    </row>
    <row r="108" s="3" customFormat="true" ht="12.75" hidden="false" customHeight="true" outlineLevel="0" collapsed="false">
      <c r="B108" s="8"/>
      <c r="C108" s="9"/>
      <c r="D108" s="10"/>
      <c r="F108" s="11"/>
      <c r="G108" s="11"/>
      <c r="H108" s="11"/>
      <c r="I108" s="11"/>
      <c r="J108" s="11"/>
      <c r="K108" s="11"/>
      <c r="L108" s="11"/>
      <c r="M108" s="11"/>
      <c r="N108" s="12"/>
      <c r="O108" s="12"/>
    </row>
    <row r="109" s="3" customFormat="true" ht="12.75" hidden="false" customHeight="true" outlineLevel="0" collapsed="false">
      <c r="B109" s="8"/>
      <c r="C109" s="9"/>
      <c r="D109" s="10"/>
      <c r="F109" s="11"/>
      <c r="G109" s="11"/>
      <c r="H109" s="11"/>
      <c r="I109" s="11"/>
      <c r="J109" s="11"/>
      <c r="K109" s="11"/>
      <c r="L109" s="11"/>
      <c r="M109" s="11"/>
      <c r="N109" s="12"/>
      <c r="O109" s="12"/>
    </row>
    <row r="110" s="3" customFormat="true" ht="12.75" hidden="false" customHeight="true" outlineLevel="0" collapsed="false">
      <c r="B110" s="8"/>
      <c r="C110" s="9"/>
      <c r="D110" s="10"/>
      <c r="F110" s="11"/>
      <c r="G110" s="11"/>
      <c r="H110" s="11"/>
      <c r="I110" s="11"/>
      <c r="J110" s="11"/>
      <c r="K110" s="11"/>
      <c r="L110" s="11"/>
      <c r="M110" s="11"/>
      <c r="N110" s="12"/>
      <c r="O110" s="12"/>
    </row>
    <row r="111" s="3" customFormat="true" ht="12.75" hidden="false" customHeight="true" outlineLevel="0" collapsed="false">
      <c r="B111" s="8"/>
      <c r="C111" s="9"/>
      <c r="D111" s="10"/>
      <c r="F111" s="11"/>
      <c r="G111" s="11"/>
      <c r="H111" s="11"/>
      <c r="I111" s="11"/>
      <c r="J111" s="11"/>
      <c r="K111" s="11"/>
      <c r="L111" s="11"/>
      <c r="M111" s="11"/>
      <c r="N111" s="12"/>
      <c r="O111" s="12"/>
    </row>
    <row r="112" s="3" customFormat="true" ht="12.75" hidden="false" customHeight="true" outlineLevel="0" collapsed="false">
      <c r="B112" s="8"/>
      <c r="C112" s="9"/>
      <c r="D112" s="10"/>
      <c r="F112" s="11"/>
      <c r="G112" s="11"/>
      <c r="H112" s="11"/>
      <c r="I112" s="11"/>
      <c r="J112" s="11"/>
      <c r="K112" s="11"/>
      <c r="L112" s="11"/>
      <c r="M112" s="11"/>
      <c r="N112" s="12"/>
      <c r="O112" s="12"/>
    </row>
    <row r="113" s="3" customFormat="true" ht="12.75" hidden="false" customHeight="true" outlineLevel="0" collapsed="false">
      <c r="B113" s="8"/>
      <c r="C113" s="9"/>
      <c r="D113" s="10"/>
      <c r="F113" s="11"/>
      <c r="G113" s="11"/>
      <c r="H113" s="11"/>
      <c r="I113" s="11"/>
      <c r="J113" s="11"/>
      <c r="K113" s="11"/>
      <c r="L113" s="11"/>
      <c r="M113" s="11"/>
      <c r="N113" s="12"/>
      <c r="O113" s="12"/>
    </row>
    <row r="114" s="3" customFormat="true" ht="12.75" hidden="false" customHeight="true" outlineLevel="0" collapsed="false">
      <c r="B114" s="8"/>
      <c r="C114" s="9"/>
      <c r="D114" s="10"/>
      <c r="F114" s="11"/>
      <c r="G114" s="11"/>
      <c r="H114" s="11"/>
      <c r="I114" s="11"/>
      <c r="J114" s="11"/>
      <c r="K114" s="11"/>
      <c r="L114" s="11"/>
      <c r="M114" s="11"/>
      <c r="N114" s="12"/>
      <c r="O114" s="12"/>
    </row>
    <row r="115" s="3" customFormat="true" ht="12.75" hidden="false" customHeight="true" outlineLevel="0" collapsed="false">
      <c r="B115" s="8"/>
      <c r="C115" s="9"/>
      <c r="D115" s="10"/>
      <c r="F115" s="11"/>
      <c r="G115" s="11"/>
      <c r="H115" s="11"/>
      <c r="I115" s="11"/>
      <c r="J115" s="11"/>
      <c r="K115" s="11"/>
      <c r="L115" s="11"/>
      <c r="M115" s="11"/>
      <c r="N115" s="12"/>
      <c r="O115" s="12"/>
    </row>
    <row r="116" s="3" customFormat="true" ht="12.75" hidden="false" customHeight="true" outlineLevel="0" collapsed="false">
      <c r="B116" s="8"/>
      <c r="C116" s="9"/>
      <c r="D116" s="10"/>
      <c r="F116" s="11"/>
      <c r="G116" s="11"/>
      <c r="H116" s="11"/>
      <c r="I116" s="11"/>
      <c r="J116" s="11"/>
      <c r="K116" s="11"/>
      <c r="L116" s="11"/>
      <c r="M116" s="11"/>
      <c r="N116" s="12"/>
      <c r="O116" s="12"/>
    </row>
    <row r="117" s="3" customFormat="true" ht="12.75" hidden="false" customHeight="true" outlineLevel="0" collapsed="false">
      <c r="B117" s="8"/>
      <c r="C117" s="9"/>
      <c r="D117" s="10"/>
      <c r="F117" s="11"/>
      <c r="G117" s="11"/>
      <c r="H117" s="11"/>
      <c r="I117" s="11"/>
      <c r="J117" s="11"/>
      <c r="K117" s="11"/>
      <c r="L117" s="11"/>
      <c r="M117" s="11"/>
      <c r="N117" s="12"/>
      <c r="O117" s="12"/>
    </row>
    <row r="118" s="3" customFormat="true" ht="12.75" hidden="false" customHeight="true" outlineLevel="0" collapsed="false">
      <c r="B118" s="8"/>
      <c r="C118" s="9"/>
      <c r="D118" s="10"/>
      <c r="F118" s="11"/>
      <c r="G118" s="11"/>
      <c r="H118" s="11"/>
      <c r="I118" s="11"/>
      <c r="J118" s="11"/>
      <c r="K118" s="11"/>
      <c r="L118" s="11"/>
      <c r="M118" s="11"/>
      <c r="N118" s="12"/>
      <c r="O118" s="12"/>
    </row>
  </sheetData>
  <mergeCells count="1">
    <mergeCell ref="A4:B4"/>
  </mergeCells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T132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85" zoomScalePageLayoutView="80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Q14" activeCellId="0" sqref="AQ14"/>
    </sheetView>
  </sheetViews>
  <sheetFormatPr defaultColWidth="9.42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39.66"/>
    <col collapsed="false" customWidth="false" hidden="true" outlineLevel="0" max="31" min="9" style="11" width="9.44"/>
    <col collapsed="false" customWidth="false" hidden="true" outlineLevel="0" max="32" min="32" style="3" width="9.44"/>
    <col collapsed="false" customWidth="false" hidden="false" outlineLevel="0" max="46" min="33" style="3" width="9.44"/>
    <col collapsed="false" customWidth="false" hidden="false" outlineLevel="0" max="1024" min="47" style="12" width="9.44"/>
  </cols>
  <sheetData>
    <row r="1" s="13" customFormat="true" ht="36" hidden="false" customHeight="true" outlineLevel="0" collapsed="false">
      <c r="B1" s="14"/>
      <c r="C1" s="14"/>
      <c r="D1" s="16" t="s">
        <v>7</v>
      </c>
      <c r="E1" s="62"/>
      <c r="F1" s="62"/>
      <c r="G1" s="62"/>
      <c r="H1" s="62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="18" customFormat="true" ht="7.5" hidden="false" customHeight="true" outlineLevel="0" collapsed="false">
      <c r="B2" s="19"/>
      <c r="C2" s="20"/>
      <c r="D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1" hidden="false" customHeight="true" outlineLevel="0" collapsed="false">
      <c r="A3" s="22"/>
      <c r="B3" s="23"/>
      <c r="C3" s="24"/>
      <c r="D3" s="64" t="s">
        <v>48</v>
      </c>
      <c r="E3" s="64"/>
      <c r="F3" s="64"/>
      <c r="G3" s="64"/>
      <c r="H3" s="64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n">
        <v>2017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s="3" customFormat="true" ht="21" hidden="false" customHeight="true" outlineLevel="0" collapsed="false">
      <c r="A4" s="28" t="s">
        <v>2</v>
      </c>
      <c r="B4" s="62"/>
      <c r="C4" s="36"/>
      <c r="D4" s="30"/>
      <c r="E4" s="66" t="s">
        <v>83</v>
      </c>
      <c r="F4" s="66"/>
      <c r="G4" s="66"/>
      <c r="H4" s="66"/>
      <c r="I4" s="67" t="n">
        <v>42667.36</v>
      </c>
      <c r="J4" s="67" t="n">
        <v>121229.71</v>
      </c>
      <c r="K4" s="67" t="n">
        <v>187036.42</v>
      </c>
      <c r="L4" s="67" t="n">
        <v>268332.52</v>
      </c>
      <c r="M4" s="67" t="n">
        <v>108579.01</v>
      </c>
      <c r="N4" s="67" t="n">
        <v>187087.9</v>
      </c>
      <c r="O4" s="67" t="n">
        <v>246463.95</v>
      </c>
      <c r="P4" s="67" t="n">
        <v>306153.5</v>
      </c>
      <c r="Q4" s="67" t="n">
        <v>106788.55</v>
      </c>
      <c r="R4" s="67" t="n">
        <v>195297.61</v>
      </c>
      <c r="S4" s="67" t="n">
        <v>269296.81</v>
      </c>
      <c r="T4" s="67" t="n">
        <v>357267.69</v>
      </c>
      <c r="U4" s="67" t="n">
        <v>141002.6</v>
      </c>
      <c r="V4" s="67" t="n">
        <v>225673.4</v>
      </c>
      <c r="W4" s="67" t="n">
        <v>334862.43</v>
      </c>
      <c r="X4" s="67" t="n">
        <v>402656.21</v>
      </c>
      <c r="Y4" s="67" t="n">
        <v>169325.81</v>
      </c>
      <c r="Z4" s="68" t="n">
        <v>252971.05</v>
      </c>
      <c r="AA4" s="67" t="n">
        <v>349736.1</v>
      </c>
      <c r="AB4" s="67" t="n">
        <v>429627.81</v>
      </c>
      <c r="AC4" s="67" t="n">
        <v>198147.08</v>
      </c>
      <c r="AD4" s="67" t="n">
        <v>271484.35</v>
      </c>
      <c r="AE4" s="67" t="n">
        <v>350550.06</v>
      </c>
      <c r="AF4" s="67" t="n">
        <v>455033.65</v>
      </c>
      <c r="AG4" s="67" t="n">
        <v>174414.89605652</v>
      </c>
      <c r="AH4" s="67" t="n">
        <v>280002.14554919</v>
      </c>
      <c r="AI4" s="67" t="n">
        <v>356187.78244473</v>
      </c>
      <c r="AJ4" s="67" t="n">
        <v>449350.03936876</v>
      </c>
      <c r="AK4" s="67" t="n">
        <v>198332.9373551</v>
      </c>
      <c r="AL4" s="67" t="n">
        <v>307278.37924067</v>
      </c>
      <c r="AM4" s="67" t="n">
        <v>412998.83466552</v>
      </c>
      <c r="AN4" s="67" t="n">
        <v>478823.9</v>
      </c>
      <c r="AO4" s="66" t="n">
        <v>252108.03</v>
      </c>
      <c r="AP4" s="69" t="n">
        <v>330230.86</v>
      </c>
      <c r="AQ4" s="70" t="n">
        <v>405936.6</v>
      </c>
      <c r="AR4" s="70" t="n">
        <v>509405.46</v>
      </c>
    </row>
    <row r="5" s="3" customFormat="true" ht="21" hidden="false" customHeight="true" outlineLevel="0" collapsed="false">
      <c r="A5" s="34"/>
      <c r="B5" s="35"/>
      <c r="C5" s="36"/>
      <c r="D5" s="30"/>
      <c r="E5" s="66" t="s">
        <v>84</v>
      </c>
      <c r="F5" s="66"/>
      <c r="G5" s="66"/>
      <c r="H5" s="66"/>
      <c r="I5" s="67" t="n">
        <v>41460.63</v>
      </c>
      <c r="J5" s="67" t="n">
        <v>116877.53</v>
      </c>
      <c r="K5" s="67" t="n">
        <v>179760.14</v>
      </c>
      <c r="L5" s="67" t="n">
        <v>258100.24</v>
      </c>
      <c r="M5" s="67" t="n">
        <v>105435.2</v>
      </c>
      <c r="N5" s="67" t="n">
        <v>183104.13</v>
      </c>
      <c r="O5" s="67" t="n">
        <v>238526.57</v>
      </c>
      <c r="P5" s="67" t="n">
        <v>296862.38</v>
      </c>
      <c r="Q5" s="67" t="n">
        <v>105906.11</v>
      </c>
      <c r="R5" s="67" t="n">
        <v>187891.9</v>
      </c>
      <c r="S5" s="67" t="n">
        <v>258003.21</v>
      </c>
      <c r="T5" s="67" t="n">
        <v>344988.82</v>
      </c>
      <c r="U5" s="67" t="n">
        <v>137982.36</v>
      </c>
      <c r="V5" s="67" t="n">
        <v>217722.84</v>
      </c>
      <c r="W5" s="67" t="n">
        <v>323128.40534214</v>
      </c>
      <c r="X5" s="67" t="n">
        <v>393291.79</v>
      </c>
      <c r="Y5" s="67" t="n">
        <v>166924.3</v>
      </c>
      <c r="Z5" s="67" t="n">
        <v>253234.41</v>
      </c>
      <c r="AA5" s="67" t="n">
        <v>345372.54520691</v>
      </c>
      <c r="AB5" s="67" t="n">
        <v>422120.02</v>
      </c>
      <c r="AC5" s="67" t="n">
        <v>193772.18</v>
      </c>
      <c r="AD5" s="67" t="n">
        <v>261684.89</v>
      </c>
      <c r="AE5" s="67" t="n">
        <v>336535.03</v>
      </c>
      <c r="AF5" s="67" t="n">
        <v>437868.71</v>
      </c>
      <c r="AG5" s="67" t="n">
        <v>167640.87605652</v>
      </c>
      <c r="AH5" s="67" t="n">
        <v>265054.13444642</v>
      </c>
      <c r="AI5" s="67" t="n">
        <v>336032.78244473</v>
      </c>
      <c r="AJ5" s="67" t="n">
        <v>426099.74936876</v>
      </c>
      <c r="AK5" s="67" t="n">
        <v>190124.9373551</v>
      </c>
      <c r="AL5" s="67" t="n">
        <v>289654.71924067</v>
      </c>
      <c r="AM5" s="67" t="n">
        <v>388471.36466552</v>
      </c>
      <c r="AN5" s="67" t="n">
        <v>447812.12</v>
      </c>
      <c r="AO5" s="67" t="n">
        <v>246040.28</v>
      </c>
      <c r="AP5" s="71" t="n">
        <v>313621.09</v>
      </c>
      <c r="AQ5" s="71" t="n">
        <v>378821.54</v>
      </c>
      <c r="AR5" s="71" t="n">
        <v>477166.87</v>
      </c>
    </row>
    <row r="6" s="12" customFormat="true" ht="20.1" hidden="false" customHeight="true" outlineLevel="0" collapsed="false">
      <c r="A6" s="37" t="s">
        <v>4</v>
      </c>
      <c r="B6" s="38"/>
      <c r="C6" s="36"/>
      <c r="D6" s="30"/>
      <c r="E6" s="66" t="s">
        <v>85</v>
      </c>
      <c r="F6" s="66"/>
      <c r="G6" s="66"/>
      <c r="H6" s="66"/>
      <c r="I6" s="67" t="n">
        <v>1206.73</v>
      </c>
      <c r="J6" s="67" t="n">
        <v>4352.18</v>
      </c>
      <c r="K6" s="67" t="n">
        <v>7276.28</v>
      </c>
      <c r="L6" s="67" t="n">
        <v>10232.28</v>
      </c>
      <c r="M6" s="67" t="n">
        <v>3143.81</v>
      </c>
      <c r="N6" s="67" t="n">
        <v>3983.77</v>
      </c>
      <c r="O6" s="67" t="n">
        <v>7937.38</v>
      </c>
      <c r="P6" s="67" t="n">
        <v>9291.12</v>
      </c>
      <c r="Q6" s="67" t="n">
        <v>882.44</v>
      </c>
      <c r="R6" s="67" t="n">
        <v>7405.71</v>
      </c>
      <c r="S6" s="67" t="n">
        <v>11293.6</v>
      </c>
      <c r="T6" s="67" t="n">
        <v>12278.87</v>
      </c>
      <c r="U6" s="67" t="n">
        <v>3020.24</v>
      </c>
      <c r="V6" s="67" t="n">
        <v>7950.56</v>
      </c>
      <c r="W6" s="67" t="n">
        <v>11734.02465786</v>
      </c>
      <c r="X6" s="67" t="n">
        <v>9364.42</v>
      </c>
      <c r="Y6" s="67" t="n">
        <v>2401.51</v>
      </c>
      <c r="Z6" s="67" t="n">
        <v>-263.360000000001</v>
      </c>
      <c r="AA6" s="67" t="n">
        <v>4363.55479309</v>
      </c>
      <c r="AB6" s="67" t="n">
        <v>7507.79</v>
      </c>
      <c r="AC6" s="67" t="n">
        <v>4374.9</v>
      </c>
      <c r="AD6" s="67" t="n">
        <v>9799.46</v>
      </c>
      <c r="AE6" s="67" t="n">
        <v>14015.03</v>
      </c>
      <c r="AF6" s="67" t="n">
        <v>17164.94</v>
      </c>
      <c r="AG6" s="67" t="n">
        <v>6774.02</v>
      </c>
      <c r="AH6" s="67" t="n">
        <v>14948.0111027695</v>
      </c>
      <c r="AI6" s="67" t="n">
        <v>20155</v>
      </c>
      <c r="AJ6" s="67" t="n">
        <v>23250.29</v>
      </c>
      <c r="AK6" s="67" t="n">
        <v>8208</v>
      </c>
      <c r="AL6" s="67" t="n">
        <v>17623.66</v>
      </c>
      <c r="AM6" s="67" t="n">
        <v>24527.47</v>
      </c>
      <c r="AN6" s="67" t="n">
        <v>31011.78</v>
      </c>
      <c r="AO6" s="67" t="n">
        <v>6067.75</v>
      </c>
      <c r="AP6" s="71" t="n">
        <v>16609.77</v>
      </c>
      <c r="AQ6" s="71" t="n">
        <v>27115.06</v>
      </c>
      <c r="AR6" s="71" t="n">
        <v>32238.59</v>
      </c>
    </row>
    <row r="7" customFormat="false" ht="20.1" hidden="false" customHeight="true" outlineLevel="0" collapsed="false">
      <c r="A7" s="42"/>
      <c r="B7" s="42" t="s">
        <v>1</v>
      </c>
      <c r="C7" s="29"/>
      <c r="D7" s="30"/>
      <c r="E7" s="66" t="s">
        <v>86</v>
      </c>
      <c r="F7" s="66"/>
      <c r="G7" s="66"/>
      <c r="H7" s="66"/>
      <c r="I7" s="67" t="n">
        <v>639.79</v>
      </c>
      <c r="J7" s="67" t="n">
        <v>2279.28</v>
      </c>
      <c r="K7" s="67" t="n">
        <v>3770.83</v>
      </c>
      <c r="L7" s="67" t="n">
        <v>5128.1</v>
      </c>
      <c r="M7" s="67" t="n">
        <v>1758.15</v>
      </c>
      <c r="N7" s="67" t="n">
        <v>1599.34</v>
      </c>
      <c r="O7" s="67" t="n">
        <v>3091.25</v>
      </c>
      <c r="P7" s="67" t="n">
        <v>3240.04</v>
      </c>
      <c r="Q7" s="67" t="n">
        <v>148.86</v>
      </c>
      <c r="R7" s="67" t="n">
        <v>5392.62</v>
      </c>
      <c r="S7" s="67" t="n">
        <v>7527.97</v>
      </c>
      <c r="T7" s="67" t="n">
        <v>8044.87</v>
      </c>
      <c r="U7" s="67" t="n">
        <v>1754.56</v>
      </c>
      <c r="V7" s="67" t="n">
        <v>5031.4</v>
      </c>
      <c r="W7" s="67" t="n">
        <v>7164.72</v>
      </c>
      <c r="X7" s="67" t="n">
        <v>4870.23</v>
      </c>
      <c r="Y7" s="67" t="n">
        <v>1204.35</v>
      </c>
      <c r="Z7" s="67" t="n">
        <v>-1389.56</v>
      </c>
      <c r="AA7" s="67" t="n">
        <v>1822.6</v>
      </c>
      <c r="AB7" s="67" t="n">
        <v>4265.56</v>
      </c>
      <c r="AC7" s="67" t="n">
        <v>2769.37</v>
      </c>
      <c r="AD7" s="67" t="n">
        <v>6198.73</v>
      </c>
      <c r="AE7" s="67" t="n">
        <v>8725.16</v>
      </c>
      <c r="AF7" s="67" t="n">
        <v>10525.02</v>
      </c>
      <c r="AG7" s="67" t="n">
        <v>4631.49</v>
      </c>
      <c r="AH7" s="67" t="n">
        <v>9569.35696114951</v>
      </c>
      <c r="AI7" s="67" t="n">
        <v>12585</v>
      </c>
      <c r="AJ7" s="67" t="n">
        <v>14047.06</v>
      </c>
      <c r="AK7" s="67" t="n">
        <v>5179</v>
      </c>
      <c r="AL7" s="67" t="n">
        <v>11140.17</v>
      </c>
      <c r="AM7" s="67" t="n">
        <v>15389.39</v>
      </c>
      <c r="AN7" s="67" t="n">
        <v>19876.63</v>
      </c>
      <c r="AO7" s="67" t="n">
        <v>3489.01</v>
      </c>
      <c r="AP7" s="71" t="n">
        <v>10470.58</v>
      </c>
      <c r="AQ7" s="71" t="n">
        <v>17284.6</v>
      </c>
      <c r="AR7" s="71" t="n">
        <v>20487.61</v>
      </c>
    </row>
    <row r="8" customFormat="false" ht="20.1" hidden="false" customHeight="true" outlineLevel="0" collapsed="false">
      <c r="A8" s="41"/>
      <c r="B8" s="42" t="s">
        <v>5</v>
      </c>
      <c r="C8" s="29"/>
      <c r="D8" s="30"/>
      <c r="E8" s="66" t="s">
        <v>87</v>
      </c>
      <c r="F8" s="66"/>
      <c r="G8" s="66"/>
      <c r="H8" s="66"/>
      <c r="I8" s="67" t="n">
        <v>684.68</v>
      </c>
      <c r="J8" s="67" t="n">
        <v>2170.84</v>
      </c>
      <c r="K8" s="67" t="n">
        <v>3643.16</v>
      </c>
      <c r="L8" s="67" t="n">
        <v>4918.01</v>
      </c>
      <c r="M8" s="67" t="n">
        <v>1769.96</v>
      </c>
      <c r="N8" s="67" t="n">
        <v>1533.62</v>
      </c>
      <c r="O8" s="67" t="n">
        <v>2898.01</v>
      </c>
      <c r="P8" s="67" t="n">
        <v>2929.85</v>
      </c>
      <c r="Q8" s="67" t="n">
        <v>30.33</v>
      </c>
      <c r="R8" s="67" t="n">
        <v>5250.35</v>
      </c>
      <c r="S8" s="67" t="n">
        <v>7030.41</v>
      </c>
      <c r="T8" s="67" t="n">
        <v>7684.88</v>
      </c>
      <c r="U8" s="67" t="n">
        <v>1375.88</v>
      </c>
      <c r="V8" s="67" t="n">
        <v>4369.75</v>
      </c>
      <c r="W8" s="67" t="n">
        <v>6196.67</v>
      </c>
      <c r="X8" s="67" t="n">
        <v>4022.58</v>
      </c>
      <c r="Y8" s="67" t="n">
        <v>894.15</v>
      </c>
      <c r="Z8" s="67" t="n">
        <v>-2012.69</v>
      </c>
      <c r="AA8" s="67" t="n">
        <v>986.83</v>
      </c>
      <c r="AB8" s="67" t="n">
        <v>3209.68</v>
      </c>
      <c r="AC8" s="67" t="n">
        <v>2215.78</v>
      </c>
      <c r="AD8" s="67" t="n">
        <v>5126.97</v>
      </c>
      <c r="AE8" s="67" t="n">
        <v>7284.65</v>
      </c>
      <c r="AF8" s="67" t="n">
        <v>8597.84</v>
      </c>
      <c r="AG8" s="67" t="n">
        <v>3900.81</v>
      </c>
      <c r="AH8" s="67" t="n">
        <v>8294.85217921951</v>
      </c>
      <c r="AI8" s="67" t="n">
        <v>10771.46</v>
      </c>
      <c r="AJ8" s="67" t="n">
        <v>12188.58</v>
      </c>
      <c r="AK8" s="67" t="n">
        <v>4327</v>
      </c>
      <c r="AL8" s="67" t="n">
        <v>9971.25</v>
      </c>
      <c r="AM8" s="67" t="n">
        <v>13936.89</v>
      </c>
      <c r="AN8" s="67" t="n">
        <v>17796</v>
      </c>
      <c r="AO8" s="67" t="n">
        <v>3386.77</v>
      </c>
      <c r="AP8" s="71" t="n">
        <v>9102.38</v>
      </c>
      <c r="AQ8" s="71" t="n">
        <v>14607.64</v>
      </c>
      <c r="AR8" s="71" t="n">
        <v>17358.79</v>
      </c>
    </row>
    <row r="9" s="12" customFormat="true" ht="20.1" hidden="false" customHeight="true" outlineLevel="0" collapsed="false">
      <c r="A9" s="41"/>
      <c r="B9" s="72" t="s">
        <v>7</v>
      </c>
      <c r="C9" s="29"/>
      <c r="D9" s="30"/>
      <c r="E9" s="73" t="s">
        <v>88</v>
      </c>
      <c r="F9" s="73"/>
      <c r="G9" s="73"/>
      <c r="H9" s="73"/>
      <c r="I9" s="74" t="n">
        <v>684.68</v>
      </c>
      <c r="J9" s="74" t="n">
        <v>3488.93824084459</v>
      </c>
      <c r="K9" s="74" t="n">
        <v>5949.83192147804</v>
      </c>
      <c r="L9" s="74" t="n">
        <v>8213.25560211148</v>
      </c>
      <c r="M9" s="74" t="n">
        <v>2628.19209430536</v>
      </c>
      <c r="N9" s="74" t="n">
        <v>3250.08418861072</v>
      </c>
      <c r="O9" s="74" t="n">
        <v>5472.70628291608</v>
      </c>
      <c r="P9" s="74" t="n">
        <v>6362.77837722144</v>
      </c>
      <c r="Q9" s="74" t="n">
        <v>646.613080324352</v>
      </c>
      <c r="R9" s="74" t="n">
        <v>6482.9161606487</v>
      </c>
      <c r="S9" s="74" t="n">
        <v>8887.84380868923</v>
      </c>
      <c r="T9" s="74" t="n">
        <v>10161.5842886032</v>
      </c>
      <c r="U9" s="74" t="n">
        <v>2028.98299274906</v>
      </c>
      <c r="V9" s="74" t="n">
        <v>5675.58177226813</v>
      </c>
      <c r="W9" s="74" t="n">
        <v>8155.10615830219</v>
      </c>
      <c r="X9" s="74" t="n">
        <v>6633.60148725435</v>
      </c>
      <c r="Y9" s="74" t="n">
        <v>1604.40765633772</v>
      </c>
      <c r="Z9" s="74" t="n">
        <v>-592.174687324557</v>
      </c>
      <c r="AA9" s="74" t="n">
        <v>3117.60296901316</v>
      </c>
      <c r="AB9" s="74" t="n">
        <v>6050.71062535089</v>
      </c>
      <c r="AC9" s="74" t="n">
        <v>2884.33966579564</v>
      </c>
      <c r="AD9" s="74" t="n">
        <v>6464.08933159127</v>
      </c>
      <c r="AE9" s="74" t="n">
        <v>9290.32899738691</v>
      </c>
      <c r="AF9" s="74" t="n">
        <v>11272.0786819258</v>
      </c>
      <c r="AG9" s="74" t="n">
        <v>4578.3191252903</v>
      </c>
      <c r="AH9" s="74" t="n">
        <v>9649.87042980011</v>
      </c>
      <c r="AI9" s="74" t="n">
        <v>12803.9873758709</v>
      </c>
      <c r="AJ9" s="74" t="n">
        <v>14898.6165011612</v>
      </c>
      <c r="AK9" s="74" t="n">
        <v>5051.37076353175</v>
      </c>
      <c r="AL9" s="74" t="n">
        <v>11419.9539176015</v>
      </c>
      <c r="AM9" s="74" t="n">
        <v>16109.9458764023</v>
      </c>
      <c r="AN9" s="74" t="n">
        <v>20693.407835203</v>
      </c>
      <c r="AO9" s="74" t="n">
        <v>4136.29210956125</v>
      </c>
      <c r="AP9" s="75" t="n">
        <v>10599.4252090723</v>
      </c>
      <c r="AQ9" s="75" t="n">
        <v>16854.2135113552</v>
      </c>
      <c r="AR9" s="75" t="n">
        <v>20352.9230213701</v>
      </c>
    </row>
    <row r="10" s="12" customFormat="true" ht="20.1" hidden="false" customHeight="true" outlineLevel="0" collapsed="false">
      <c r="A10" s="41"/>
      <c r="B10" s="44" t="s">
        <v>9</v>
      </c>
      <c r="C10" s="36"/>
      <c r="D10" s="30"/>
      <c r="E10" s="66" t="s">
        <v>89</v>
      </c>
      <c r="F10" s="66"/>
      <c r="G10" s="66"/>
      <c r="H10" s="66"/>
      <c r="I10" s="76" t="n">
        <v>248.455951</v>
      </c>
      <c r="J10" s="76" t="n">
        <v>246.526421</v>
      </c>
      <c r="K10" s="76" t="n">
        <v>243.031989</v>
      </c>
      <c r="L10" s="76" t="n">
        <v>248.49935</v>
      </c>
      <c r="M10" s="76" t="n">
        <v>252.447472</v>
      </c>
      <c r="N10" s="76" t="n">
        <v>254.079144</v>
      </c>
      <c r="O10" s="76" t="n">
        <v>255.405192</v>
      </c>
      <c r="P10" s="76" t="n">
        <v>254.534978</v>
      </c>
      <c r="Q10" s="76" t="n">
        <v>266.515551</v>
      </c>
      <c r="R10" s="76" t="n">
        <v>310.904313</v>
      </c>
      <c r="S10" s="76" t="n">
        <v>313.083222</v>
      </c>
      <c r="T10" s="76" t="n">
        <v>315.714239</v>
      </c>
      <c r="U10" s="76" t="n">
        <v>316.922637</v>
      </c>
      <c r="V10" s="76" t="n">
        <v>324.61515</v>
      </c>
      <c r="W10" s="76" t="n">
        <v>333.145581749514</v>
      </c>
      <c r="X10" s="76" t="n">
        <v>339.841175</v>
      </c>
      <c r="Y10" s="76" t="n">
        <v>356.028124</v>
      </c>
      <c r="Z10" s="76" t="n">
        <v>363.194827</v>
      </c>
      <c r="AA10" s="76" t="n">
        <v>367.465414</v>
      </c>
      <c r="AB10" s="76" t="n">
        <v>366.944797</v>
      </c>
      <c r="AC10" s="76" t="n">
        <v>374.136786</v>
      </c>
      <c r="AD10" s="76" t="n">
        <v>381.632238</v>
      </c>
      <c r="AE10" s="76" t="n">
        <v>384.071906</v>
      </c>
      <c r="AF10" s="76" t="n">
        <v>388.741698</v>
      </c>
      <c r="AG10" s="76" t="n">
        <v>394.033686</v>
      </c>
      <c r="AH10" s="76" t="n">
        <v>404.165115073956</v>
      </c>
      <c r="AI10" s="76" t="n">
        <v>416.667987</v>
      </c>
      <c r="AJ10" s="76" t="n">
        <v>417.001841</v>
      </c>
      <c r="AK10" s="76" t="n">
        <v>424.569438</v>
      </c>
      <c r="AL10" s="76" t="n">
        <v>436.988543</v>
      </c>
      <c r="AM10" s="76" t="n">
        <v>445.622026</v>
      </c>
      <c r="AN10" s="76" t="n">
        <v>427.072863</v>
      </c>
      <c r="AO10" s="76" t="n">
        <v>450.854105</v>
      </c>
      <c r="AP10" s="77" t="n">
        <v>473.849038</v>
      </c>
      <c r="AQ10" s="77" t="n">
        <v>474.776626</v>
      </c>
      <c r="AR10" s="77" t="n">
        <v>483.460697</v>
      </c>
    </row>
    <row r="11" customFormat="false" ht="20.1" hidden="false" customHeight="true" outlineLevel="0" collapsed="false">
      <c r="A11" s="41"/>
      <c r="B11" s="44" t="s">
        <v>11</v>
      </c>
      <c r="C11" s="29"/>
      <c r="D11" s="30"/>
      <c r="E11" s="43"/>
      <c r="F11" s="66" t="s">
        <v>90</v>
      </c>
      <c r="G11" s="66"/>
      <c r="H11" s="66"/>
      <c r="I11" s="76" t="n">
        <v>272.874091</v>
      </c>
      <c r="J11" s="76" t="n">
        <v>270.841763</v>
      </c>
      <c r="K11" s="76" t="n">
        <v>268.085212</v>
      </c>
      <c r="L11" s="76" t="n">
        <v>274.269879</v>
      </c>
      <c r="M11" s="76" t="n">
        <v>281.210017752016</v>
      </c>
      <c r="N11" s="76" t="n">
        <v>287.084019447017</v>
      </c>
      <c r="O11" s="76" t="n">
        <v>290.479596214367</v>
      </c>
      <c r="P11" s="76" t="n">
        <v>292.863561345846</v>
      </c>
      <c r="Q11" s="76" t="n">
        <v>308.500244718766</v>
      </c>
      <c r="R11" s="76" t="n">
        <v>382.027474777402</v>
      </c>
      <c r="S11" s="76" t="n">
        <v>390.295553458261</v>
      </c>
      <c r="T11" s="76" t="n">
        <v>393.353954750247</v>
      </c>
      <c r="U11" s="76" t="n">
        <v>393.609278163838</v>
      </c>
      <c r="V11" s="76" t="n">
        <v>409.043949246244</v>
      </c>
      <c r="W11" s="76" t="n">
        <v>422.599566935634</v>
      </c>
      <c r="X11" s="76" t="n">
        <v>431.673583253127</v>
      </c>
      <c r="Y11" s="76" t="n">
        <v>450.755285881635</v>
      </c>
      <c r="Z11" s="76" t="n">
        <v>463.105346048111</v>
      </c>
      <c r="AA11" s="76" t="n">
        <v>467.782860392623</v>
      </c>
      <c r="AB11" s="76" t="n">
        <v>464.410523898089</v>
      </c>
      <c r="AC11" s="76" t="n">
        <v>470.949901683445</v>
      </c>
      <c r="AD11" s="76" t="n">
        <v>484.148344</v>
      </c>
      <c r="AE11" s="76" t="n">
        <v>483.729787432222</v>
      </c>
      <c r="AF11" s="76" t="n">
        <v>490.648205188145</v>
      </c>
      <c r="AG11" s="76" t="n">
        <v>499.125626076453</v>
      </c>
      <c r="AH11" s="76" t="n">
        <v>514.284162187401</v>
      </c>
      <c r="AI11" s="76" t="n">
        <v>548.580470033755</v>
      </c>
      <c r="AJ11" s="76" t="n">
        <v>549.315965464798</v>
      </c>
      <c r="AK11" s="76" t="n">
        <v>562.768615720762</v>
      </c>
      <c r="AL11" s="76" t="n">
        <v>578.925173528212</v>
      </c>
      <c r="AM11" s="76" t="n">
        <v>588.979504248124</v>
      </c>
      <c r="AN11" s="76" t="n">
        <v>578.119962</v>
      </c>
      <c r="AO11" s="76" t="n">
        <v>605.191363</v>
      </c>
      <c r="AP11" s="77" t="n">
        <v>631.579293554311</v>
      </c>
      <c r="AQ11" s="77" t="n">
        <v>633.378270900915</v>
      </c>
      <c r="AR11" s="77" t="n">
        <v>646.642033885495</v>
      </c>
    </row>
    <row r="12" s="43" customFormat="true" ht="20.1" hidden="false" customHeight="true" outlineLevel="0" collapsed="false">
      <c r="A12" s="41"/>
      <c r="B12" s="44" t="s">
        <v>13</v>
      </c>
      <c r="C12" s="29"/>
      <c r="D12" s="30"/>
      <c r="E12" s="66" t="s">
        <v>91</v>
      </c>
      <c r="F12" s="66"/>
      <c r="G12" s="66"/>
      <c r="H12" s="66"/>
      <c r="I12" s="76" t="n">
        <v>16.854718</v>
      </c>
      <c r="J12" s="76" t="n">
        <v>16.982073</v>
      </c>
      <c r="K12" s="76" t="n">
        <v>17.21003</v>
      </c>
      <c r="L12" s="76" t="n">
        <v>17.315116</v>
      </c>
      <c r="M12" s="76" t="n">
        <v>17.40727</v>
      </c>
      <c r="N12" s="76" t="n">
        <v>17.229853</v>
      </c>
      <c r="O12" s="76" t="n">
        <v>17.743614</v>
      </c>
      <c r="P12" s="76" t="n">
        <v>17.714678</v>
      </c>
      <c r="Q12" s="76" t="n">
        <v>17.148712</v>
      </c>
      <c r="R12" s="76" t="n">
        <v>20.094577</v>
      </c>
      <c r="S12" s="76" t="n">
        <v>20.444792</v>
      </c>
      <c r="T12" s="76" t="n">
        <v>20.284546</v>
      </c>
      <c r="U12" s="76" t="n">
        <v>20.473189</v>
      </c>
      <c r="V12" s="76" t="n">
        <v>20.782299</v>
      </c>
      <c r="W12" s="76" t="n">
        <v>20.9378828601497</v>
      </c>
      <c r="X12" s="76" t="n">
        <v>20.438504</v>
      </c>
      <c r="Y12" s="76" t="n">
        <v>20.375395287608</v>
      </c>
      <c r="Z12" s="76" t="n">
        <v>20.198889</v>
      </c>
      <c r="AA12" s="76" t="n">
        <v>20.404067</v>
      </c>
      <c r="AB12" s="76" t="n">
        <v>20.368848</v>
      </c>
      <c r="AC12" s="76" t="n">
        <v>20.554434</v>
      </c>
      <c r="AD12" s="76" t="n">
        <v>20.947924</v>
      </c>
      <c r="AE12" s="76" t="n">
        <v>21.068817</v>
      </c>
      <c r="AF12" s="76" t="n">
        <v>21.119173</v>
      </c>
      <c r="AG12" s="76" t="n">
        <v>21.200681</v>
      </c>
      <c r="AH12" s="76" t="n">
        <v>21.8351271656385</v>
      </c>
      <c r="AI12" s="76" t="n">
        <v>22.246576</v>
      </c>
      <c r="AJ12" s="76" t="n">
        <v>22.440563</v>
      </c>
      <c r="AK12" s="76" t="n">
        <v>22.9681</v>
      </c>
      <c r="AL12" s="76" t="n">
        <v>23.733478</v>
      </c>
      <c r="AM12" s="76" t="n">
        <v>24.445997</v>
      </c>
      <c r="AN12" s="76" t="n">
        <v>24.663538</v>
      </c>
      <c r="AO12" s="76" t="n">
        <v>24.497057</v>
      </c>
      <c r="AP12" s="77" t="n">
        <v>25.36636</v>
      </c>
      <c r="AQ12" s="77" t="n">
        <v>25.97943</v>
      </c>
      <c r="AR12" s="77" t="n">
        <v>26.042845</v>
      </c>
      <c r="AS12" s="78"/>
      <c r="AT12" s="78"/>
    </row>
    <row r="13" s="43" customFormat="true" ht="20.1" hidden="false" customHeight="true" outlineLevel="0" collapsed="false">
      <c r="A13" s="41"/>
      <c r="B13" s="44" t="s">
        <v>15</v>
      </c>
      <c r="C13" s="29"/>
      <c r="D13" s="30"/>
      <c r="E13" s="79"/>
      <c r="F13" s="79" t="s">
        <v>92</v>
      </c>
      <c r="G13" s="79"/>
      <c r="H13" s="79"/>
      <c r="I13" s="80" t="n">
        <v>16.207021</v>
      </c>
      <c r="J13" s="80" t="n">
        <v>16.327171138261</v>
      </c>
      <c r="K13" s="80" t="n">
        <v>16.558969</v>
      </c>
      <c r="L13" s="80" t="n">
        <v>16.718895</v>
      </c>
      <c r="M13" s="80" t="n">
        <v>16.88505</v>
      </c>
      <c r="N13" s="80" t="n">
        <v>16.660872</v>
      </c>
      <c r="O13" s="80" t="n">
        <v>16.841606</v>
      </c>
      <c r="P13" s="80" t="n">
        <v>16.80795</v>
      </c>
      <c r="Q13" s="80" t="n">
        <v>16.592054</v>
      </c>
      <c r="R13" s="80" t="n">
        <v>17.169913</v>
      </c>
      <c r="S13" s="80" t="n">
        <v>17.48139</v>
      </c>
      <c r="T13" s="80" t="n">
        <v>17.501662</v>
      </c>
      <c r="U13" s="80" t="n">
        <v>17.7</v>
      </c>
      <c r="V13" s="80" t="n">
        <v>18</v>
      </c>
      <c r="W13" s="80" t="n">
        <v>18.1</v>
      </c>
      <c r="X13" s="80" t="n">
        <v>17.6</v>
      </c>
      <c r="Y13" s="80" t="n">
        <v>17.6</v>
      </c>
      <c r="Z13" s="81" t="n">
        <v>17.4</v>
      </c>
      <c r="AA13" s="80" t="n">
        <v>17.6</v>
      </c>
      <c r="AB13" s="80" t="n">
        <v>17.5</v>
      </c>
      <c r="AC13" s="80" t="n">
        <v>17.7</v>
      </c>
      <c r="AD13" s="80" t="n">
        <v>18.1</v>
      </c>
      <c r="AE13" s="80" t="n">
        <v>18.2</v>
      </c>
      <c r="AF13" s="80" t="n">
        <v>18.173603</v>
      </c>
      <c r="AG13" s="80" t="n">
        <v>18.282786</v>
      </c>
      <c r="AH13" s="80" t="n">
        <v>18.8645752765595</v>
      </c>
      <c r="AI13" s="80" t="n">
        <v>19.220809</v>
      </c>
      <c r="AJ13" s="80" t="n">
        <v>19.404175</v>
      </c>
      <c r="AK13" s="80" t="n">
        <v>19.9324</v>
      </c>
      <c r="AL13" s="80" t="n">
        <v>20.646993</v>
      </c>
      <c r="AM13" s="80" t="n">
        <v>21.318981</v>
      </c>
      <c r="AN13" s="80" t="n">
        <v>21.507516</v>
      </c>
      <c r="AO13" s="80" t="n">
        <v>21.39544</v>
      </c>
      <c r="AP13" s="82" t="n">
        <v>22.131497</v>
      </c>
      <c r="AQ13" s="82" t="n">
        <v>22.632009</v>
      </c>
      <c r="AR13" s="82" t="n">
        <v>22.680116</v>
      </c>
      <c r="AS13" s="78"/>
      <c r="AT13" s="78"/>
    </row>
    <row r="14" s="43" customFormat="true" ht="20.1" hidden="false" customHeight="true" outlineLevel="0" collapsed="false">
      <c r="A14" s="41"/>
      <c r="B14" s="44" t="s">
        <v>17</v>
      </c>
      <c r="C14" s="29"/>
      <c r="D14" s="66"/>
      <c r="E14" s="66" t="s">
        <v>93</v>
      </c>
      <c r="F14" s="66"/>
      <c r="G14" s="66"/>
      <c r="H14" s="66"/>
      <c r="I14" s="76" t="n">
        <v>151.081826</v>
      </c>
      <c r="J14" s="76" t="n">
        <v>149.07544</v>
      </c>
      <c r="K14" s="76" t="n">
        <v>151.342454</v>
      </c>
      <c r="L14" s="76" t="n">
        <v>152.256414</v>
      </c>
      <c r="M14" s="76" t="n">
        <v>152.717951</v>
      </c>
      <c r="N14" s="76" t="n">
        <v>153.792905</v>
      </c>
      <c r="O14" s="76" t="n">
        <v>153.843445</v>
      </c>
      <c r="P14" s="76" t="n">
        <v>162.609867</v>
      </c>
      <c r="Q14" s="76" t="n">
        <v>162.680866</v>
      </c>
      <c r="R14" s="76" t="n">
        <v>170.50424</v>
      </c>
      <c r="S14" s="76" t="n">
        <v>175.745658</v>
      </c>
      <c r="T14" s="76" t="n">
        <v>181.632755</v>
      </c>
      <c r="U14" s="76" t="n">
        <v>180.398888</v>
      </c>
      <c r="V14" s="76" t="n">
        <v>183.318107174761</v>
      </c>
      <c r="W14" s="76" t="n">
        <v>188.495841</v>
      </c>
      <c r="X14" s="76" t="n">
        <v>198.024643</v>
      </c>
      <c r="Y14" s="76" t="n">
        <v>207.013124329297</v>
      </c>
      <c r="Z14" s="76" t="n">
        <v>208.665706252618</v>
      </c>
      <c r="AA14" s="76" t="n">
        <v>215.700249770986</v>
      </c>
      <c r="AB14" s="76" t="n">
        <v>221.197280900563</v>
      </c>
      <c r="AC14" s="76" t="n">
        <v>219.888308650968</v>
      </c>
      <c r="AD14" s="76" t="n">
        <v>227.528126</v>
      </c>
      <c r="AE14" s="76" t="n">
        <v>228.55147</v>
      </c>
      <c r="AF14" s="76" t="n">
        <v>236.051645282385</v>
      </c>
      <c r="AG14" s="76" t="n">
        <v>235.878701</v>
      </c>
      <c r="AH14" s="76" t="n">
        <v>240.942973</v>
      </c>
      <c r="AI14" s="76" t="n">
        <v>251.405562</v>
      </c>
      <c r="AJ14" s="76" t="n">
        <v>252.06124</v>
      </c>
      <c r="AK14" s="76" t="n">
        <v>246.149117418306</v>
      </c>
      <c r="AL14" s="76" t="n">
        <v>254.897662</v>
      </c>
      <c r="AM14" s="76" t="n">
        <v>264.587665</v>
      </c>
      <c r="AN14" s="76" t="n">
        <v>263.530578</v>
      </c>
      <c r="AO14" s="76" t="n">
        <v>267.002007</v>
      </c>
      <c r="AP14" s="77" t="n">
        <v>278.292384</v>
      </c>
      <c r="AQ14" s="77" t="n">
        <v>283.1207509</v>
      </c>
      <c r="AR14" s="77" t="n">
        <v>287.880919</v>
      </c>
      <c r="AS14" s="78"/>
      <c r="AT14" s="78"/>
    </row>
    <row r="15" s="43" customFormat="true" ht="20.1" hidden="false" customHeight="true" outlineLevel="0" collapsed="false">
      <c r="A15" s="41"/>
      <c r="B15" s="44" t="s">
        <v>19</v>
      </c>
      <c r="C15" s="29"/>
      <c r="D15" s="30"/>
      <c r="E15" s="66" t="s">
        <v>94</v>
      </c>
      <c r="F15" s="66"/>
      <c r="G15" s="66"/>
      <c r="H15" s="66"/>
      <c r="I15" s="76" t="n">
        <v>142.974507</v>
      </c>
      <c r="J15" s="76" t="n">
        <v>142.637803</v>
      </c>
      <c r="K15" s="76" t="n">
        <v>140.035937</v>
      </c>
      <c r="L15" s="76" t="n">
        <v>142.690411</v>
      </c>
      <c r="M15" s="76" t="n">
        <v>143.627351</v>
      </c>
      <c r="N15" s="76" t="n">
        <v>147.11135</v>
      </c>
      <c r="O15" s="76" t="n">
        <v>31.425869</v>
      </c>
      <c r="P15" s="76" t="n">
        <v>145.078809</v>
      </c>
      <c r="Q15" s="76" t="n">
        <v>153.831411</v>
      </c>
      <c r="R15" s="76" t="n">
        <v>157.803687</v>
      </c>
      <c r="S15" s="76" t="n">
        <v>159.521615</v>
      </c>
      <c r="T15" s="76" t="n">
        <v>162.120831</v>
      </c>
      <c r="U15" s="76" t="n">
        <v>165.31133</v>
      </c>
      <c r="V15" s="76" t="n">
        <v>171.77462</v>
      </c>
      <c r="W15" s="76" t="n">
        <v>177.03143</v>
      </c>
      <c r="X15" s="76" t="n">
        <v>180.294968</v>
      </c>
      <c r="Y15" s="76" t="n">
        <v>186.115377</v>
      </c>
      <c r="Z15" s="76" t="n">
        <v>185.333617</v>
      </c>
      <c r="AA15" s="76" t="n">
        <v>194.033363</v>
      </c>
      <c r="AB15" s="76" t="n">
        <v>196.454158</v>
      </c>
      <c r="AC15" s="76" t="n">
        <v>201.192151</v>
      </c>
      <c r="AD15" s="76" t="n">
        <v>205.323545</v>
      </c>
      <c r="AE15" s="76" t="n">
        <v>207.366674</v>
      </c>
      <c r="AF15" s="76" t="n">
        <v>209.32801467864</v>
      </c>
      <c r="AG15" s="76" t="n">
        <v>216.606198</v>
      </c>
      <c r="AH15" s="76" t="n">
        <v>223.402259</v>
      </c>
      <c r="AI15" s="76" t="n">
        <v>233.841716</v>
      </c>
      <c r="AJ15" s="76" t="n">
        <v>228.894698</v>
      </c>
      <c r="AK15" s="76" t="n">
        <v>237.707162530152</v>
      </c>
      <c r="AL15" s="76" t="n">
        <v>248.337646</v>
      </c>
      <c r="AM15" s="83" t="n">
        <v>256.854667</v>
      </c>
      <c r="AN15" s="83" t="n">
        <v>241.264059</v>
      </c>
      <c r="AO15" s="83" t="n">
        <v>253.304428</v>
      </c>
      <c r="AP15" s="84" t="n">
        <v>264.514981</v>
      </c>
      <c r="AQ15" s="84" t="n">
        <v>273.224522</v>
      </c>
      <c r="AR15" s="84" t="n">
        <v>278.480369</v>
      </c>
      <c r="AS15" s="78"/>
      <c r="AT15" s="78"/>
    </row>
    <row r="16" s="43" customFormat="true" ht="20.1" hidden="false" customHeight="true" outlineLevel="0" collapsed="false">
      <c r="A16" s="41"/>
      <c r="B16" s="44" t="s">
        <v>21</v>
      </c>
      <c r="C16" s="45"/>
      <c r="D16" s="30"/>
      <c r="E16" s="85" t="s">
        <v>95</v>
      </c>
      <c r="F16" s="86"/>
      <c r="G16" s="86"/>
      <c r="H16" s="86"/>
      <c r="I16" s="87" t="n">
        <v>11.48</v>
      </c>
      <c r="J16" s="87" t="n">
        <v>11.23</v>
      </c>
      <c r="K16" s="87" t="n">
        <v>11.16</v>
      </c>
      <c r="L16" s="87" t="n">
        <v>11.65</v>
      </c>
      <c r="M16" s="87" t="n">
        <v>11.41</v>
      </c>
      <c r="N16" s="87" t="n">
        <v>10.58</v>
      </c>
      <c r="O16" s="87" t="n">
        <v>11.13</v>
      </c>
      <c r="P16" s="87" t="n">
        <v>14.29</v>
      </c>
      <c r="Q16" s="87" t="n">
        <v>13.9</v>
      </c>
      <c r="R16" s="87" t="n">
        <v>14.46</v>
      </c>
      <c r="S16" s="87" t="n">
        <v>13.92</v>
      </c>
      <c r="T16" s="87" t="n">
        <v>14.1499788656488</v>
      </c>
      <c r="U16" s="87" t="n">
        <v>13.74</v>
      </c>
      <c r="V16" s="87" t="n">
        <v>14</v>
      </c>
      <c r="W16" s="87" t="n">
        <v>13.48</v>
      </c>
      <c r="X16" s="87" t="n">
        <v>13.74</v>
      </c>
      <c r="Y16" s="87" t="n">
        <v>13.37</v>
      </c>
      <c r="Z16" s="87" t="n">
        <v>13.17</v>
      </c>
      <c r="AA16" s="87" t="n">
        <v>13.32</v>
      </c>
      <c r="AB16" s="87" t="n">
        <v>13.49</v>
      </c>
      <c r="AC16" s="87" t="n">
        <v>13.41</v>
      </c>
      <c r="AD16" s="87" t="n">
        <v>13.42</v>
      </c>
      <c r="AE16" s="87" t="n">
        <v>13.51</v>
      </c>
      <c r="AF16" s="88" t="n">
        <v>13.4683376450586</v>
      </c>
      <c r="AG16" s="88" t="n">
        <v>13.1206611448501</v>
      </c>
      <c r="AH16" s="88" t="n">
        <v>13.62</v>
      </c>
      <c r="AI16" s="88" t="n">
        <v>13.4394585954158</v>
      </c>
      <c r="AJ16" s="88" t="n">
        <v>13.8647346693886</v>
      </c>
      <c r="AK16" s="88" t="n">
        <v>13.8636738624161</v>
      </c>
      <c r="AL16" s="88" t="n">
        <v>13.9538337253784</v>
      </c>
      <c r="AM16" s="89" t="n">
        <v>14.1026587911876</v>
      </c>
      <c r="AN16" s="89" t="n">
        <v>13.9861278022404</v>
      </c>
      <c r="AO16" s="89" t="n">
        <v>13.8033066368052</v>
      </c>
      <c r="AP16" s="90" t="n">
        <v>13.9019276155018</v>
      </c>
      <c r="AQ16" s="90" t="n">
        <v>15.3479372895939</v>
      </c>
      <c r="AR16" s="90" t="n">
        <v>15.18</v>
      </c>
      <c r="AS16" s="78"/>
      <c r="AT16" s="78"/>
    </row>
    <row r="17" customFormat="false" ht="20.1" hidden="false" customHeight="true" outlineLevel="0" collapsed="false">
      <c r="A17" s="41"/>
      <c r="B17" s="44" t="s">
        <v>23</v>
      </c>
      <c r="C17" s="29"/>
      <c r="D17" s="30"/>
      <c r="E17" s="66" t="s">
        <v>96</v>
      </c>
      <c r="F17" s="66" t="s">
        <v>97</v>
      </c>
      <c r="G17" s="66"/>
      <c r="H17" s="66"/>
      <c r="I17" s="91" t="n">
        <v>0</v>
      </c>
      <c r="J17" s="91" t="n">
        <v>0</v>
      </c>
      <c r="K17" s="91" t="n">
        <v>0</v>
      </c>
      <c r="L17" s="91" t="n">
        <v>0</v>
      </c>
      <c r="M17" s="91" t="n">
        <v>0</v>
      </c>
      <c r="N17" s="91" t="n">
        <v>0</v>
      </c>
      <c r="O17" s="91" t="n">
        <v>0</v>
      </c>
      <c r="P17" s="91" t="n">
        <v>10.92</v>
      </c>
      <c r="Q17" s="91" t="n">
        <v>11.12</v>
      </c>
      <c r="R17" s="91" t="n">
        <v>10.46</v>
      </c>
      <c r="S17" s="91" t="n">
        <v>10</v>
      </c>
      <c r="T17" s="91" t="n">
        <v>9.9595034938782</v>
      </c>
      <c r="U17" s="91" t="n">
        <v>9.99</v>
      </c>
      <c r="V17" s="91" t="n">
        <v>10.21</v>
      </c>
      <c r="W17" s="91" t="n">
        <v>9.67</v>
      </c>
      <c r="X17" s="91" t="n">
        <v>9.61</v>
      </c>
      <c r="Y17" s="91" t="n">
        <v>9.59</v>
      </c>
      <c r="Z17" s="91" t="n">
        <v>9.17</v>
      </c>
      <c r="AA17" s="91" t="n">
        <v>9.31</v>
      </c>
      <c r="AB17" s="91" t="n">
        <v>10.02</v>
      </c>
      <c r="AC17" s="91" t="n">
        <v>10.38</v>
      </c>
      <c r="AD17" s="91" t="n">
        <v>10.41</v>
      </c>
      <c r="AE17" s="91" t="n">
        <v>10.54</v>
      </c>
      <c r="AF17" s="92" t="n">
        <v>10.4934968687055</v>
      </c>
      <c r="AG17" s="92" t="n">
        <v>10.5387638152831</v>
      </c>
      <c r="AH17" s="92" t="n">
        <v>10.84</v>
      </c>
      <c r="AI17" s="92" t="n">
        <v>10.7157906861106</v>
      </c>
      <c r="AJ17" s="92" t="n">
        <v>11.0794262196382</v>
      </c>
      <c r="AK17" s="92" t="n">
        <v>11.2230159395633</v>
      </c>
      <c r="AL17" s="92" t="n">
        <v>11.4053429008166</v>
      </c>
      <c r="AM17" s="89" t="n">
        <v>11.4556978158552</v>
      </c>
      <c r="AN17" s="89" t="n">
        <v>11.2534849286448</v>
      </c>
      <c r="AO17" s="89" t="n">
        <v>11.0679318388346</v>
      </c>
      <c r="AP17" s="90" t="n">
        <v>11.2271995575063</v>
      </c>
      <c r="AQ17" s="90" t="n">
        <v>12.6979798062072</v>
      </c>
      <c r="AR17" s="90" t="n">
        <v>12.55</v>
      </c>
    </row>
    <row r="18" customFormat="false" ht="20.1" hidden="false" customHeight="true" outlineLevel="0" collapsed="false">
      <c r="A18" s="41"/>
      <c r="B18" s="44" t="s">
        <v>25</v>
      </c>
      <c r="C18" s="47"/>
      <c r="D18" s="30"/>
      <c r="E18" s="93" t="s">
        <v>98</v>
      </c>
      <c r="F18" s="66" t="s">
        <v>99</v>
      </c>
      <c r="G18" s="66"/>
      <c r="H18" s="66"/>
      <c r="I18" s="91" t="n">
        <v>0</v>
      </c>
      <c r="J18" s="91" t="n">
        <v>0</v>
      </c>
      <c r="K18" s="91" t="n">
        <v>0</v>
      </c>
      <c r="L18" s="91" t="n">
        <v>0</v>
      </c>
      <c r="M18" s="91" t="n">
        <v>0</v>
      </c>
      <c r="N18" s="91" t="n">
        <v>0</v>
      </c>
      <c r="O18" s="91" t="n">
        <v>0</v>
      </c>
      <c r="P18" s="91" t="n">
        <v>11.48</v>
      </c>
      <c r="Q18" s="91" t="n">
        <v>11.44</v>
      </c>
      <c r="R18" s="91" t="n">
        <v>12.3</v>
      </c>
      <c r="S18" s="91" t="n">
        <v>11.81</v>
      </c>
      <c r="T18" s="91" t="n">
        <v>11.67</v>
      </c>
      <c r="U18" s="91" t="n">
        <v>11.44</v>
      </c>
      <c r="V18" s="91" t="n">
        <v>11.68</v>
      </c>
      <c r="W18" s="91" t="n">
        <v>11.13</v>
      </c>
      <c r="X18" s="91" t="n">
        <v>11.06</v>
      </c>
      <c r="Y18" s="91" t="n">
        <v>10.81</v>
      </c>
      <c r="Z18" s="91" t="n">
        <v>10.43</v>
      </c>
      <c r="AA18" s="91" t="n">
        <v>10.57</v>
      </c>
      <c r="AB18" s="91" t="n">
        <v>11.24</v>
      </c>
      <c r="AC18" s="91" t="n">
        <v>11.4</v>
      </c>
      <c r="AD18" s="91" t="n">
        <v>11.46</v>
      </c>
      <c r="AE18" s="91" t="n">
        <v>11.55</v>
      </c>
      <c r="AF18" s="92" t="n">
        <v>11.4898731120791</v>
      </c>
      <c r="AG18" s="92" t="n">
        <v>11.3253464639136</v>
      </c>
      <c r="AH18" s="92" t="n">
        <v>11.79</v>
      </c>
      <c r="AI18" s="92" t="n">
        <v>11.6642740959032</v>
      </c>
      <c r="AJ18" s="92" t="n">
        <v>12.0471185348263</v>
      </c>
      <c r="AK18" s="92" t="n">
        <v>12.1980395392052</v>
      </c>
      <c r="AL18" s="92" t="n">
        <v>12.3289587969893</v>
      </c>
      <c r="AM18" s="89" t="n">
        <v>12.5148612956631</v>
      </c>
      <c r="AN18" s="89" t="n">
        <v>12.295729760266</v>
      </c>
      <c r="AO18" s="89" t="n">
        <v>12.1122063431279</v>
      </c>
      <c r="AP18" s="90" t="n">
        <v>12.2650655548654</v>
      </c>
      <c r="AQ18" s="90" t="n">
        <v>13.8199066850223</v>
      </c>
      <c r="AR18" s="90" t="n">
        <v>13.69</v>
      </c>
    </row>
    <row r="19" customFormat="false" ht="20.1" hidden="false" customHeight="true" outlineLevel="0" collapsed="false">
      <c r="A19" s="41"/>
      <c r="B19" s="44" t="s">
        <v>27</v>
      </c>
      <c r="C19" s="48"/>
      <c r="D19" s="30"/>
      <c r="E19" s="94" t="s">
        <v>100</v>
      </c>
      <c r="F19" s="95"/>
      <c r="G19" s="95"/>
      <c r="H19" s="95"/>
      <c r="I19" s="96" t="n">
        <v>2.05</v>
      </c>
      <c r="J19" s="96" t="n">
        <v>2.14</v>
      </c>
      <c r="K19" s="96" t="n">
        <v>2.16</v>
      </c>
      <c r="L19" s="96" t="n">
        <v>1.78</v>
      </c>
      <c r="M19" s="96" t="n">
        <v>1.8</v>
      </c>
      <c r="N19" s="96" t="n">
        <v>2.28</v>
      </c>
      <c r="O19" s="96" t="n">
        <v>1.92</v>
      </c>
      <c r="P19" s="96" t="n">
        <v>1.95</v>
      </c>
      <c r="Q19" s="96" t="n">
        <v>1.95</v>
      </c>
      <c r="R19" s="96" t="n">
        <v>1.94</v>
      </c>
      <c r="S19" s="96" t="n">
        <v>1.64</v>
      </c>
      <c r="T19" s="96" t="n">
        <v>1.66</v>
      </c>
      <c r="U19" s="96" t="n">
        <v>1.66</v>
      </c>
      <c r="V19" s="96" t="n">
        <v>1.64</v>
      </c>
      <c r="W19" s="96" t="n">
        <v>1.48</v>
      </c>
      <c r="X19" s="96" t="n">
        <v>2.27</v>
      </c>
      <c r="Y19" s="96" t="n">
        <v>2.15</v>
      </c>
      <c r="Z19" s="96" t="n">
        <v>1.81</v>
      </c>
      <c r="AA19" s="96" t="n">
        <v>1.65</v>
      </c>
      <c r="AB19" s="96" t="n">
        <v>1.38</v>
      </c>
      <c r="AC19" s="96" t="n">
        <v>1.36</v>
      </c>
      <c r="AD19" s="96" t="n">
        <v>1.23</v>
      </c>
      <c r="AE19" s="96" t="n">
        <v>1.13</v>
      </c>
      <c r="AF19" s="96" t="n">
        <v>1.04625525325831</v>
      </c>
      <c r="AG19" s="96" t="n">
        <v>1.05314882672386</v>
      </c>
      <c r="AH19" s="96" t="n">
        <v>0.958386713376173</v>
      </c>
      <c r="AI19" s="96" t="n">
        <v>0.949076838504178</v>
      </c>
      <c r="AJ19" s="96" t="n">
        <v>0.907197795647998</v>
      </c>
      <c r="AK19" s="96" t="n">
        <v>0.912163882201539</v>
      </c>
      <c r="AL19" s="96" t="n">
        <v>0.839839162573007</v>
      </c>
      <c r="AM19" s="96" t="n">
        <v>0.779895175518209</v>
      </c>
      <c r="AN19" s="96" t="n">
        <v>0.633400749034883</v>
      </c>
      <c r="AO19" s="96" t="n">
        <v>0.599730549456321</v>
      </c>
      <c r="AP19" s="96" t="n">
        <v>0.492838827086953</v>
      </c>
      <c r="AQ19" s="96" t="n">
        <v>0.45</v>
      </c>
      <c r="AR19" s="96" t="n">
        <v>0.484570262103019</v>
      </c>
    </row>
    <row r="20" customFormat="false" ht="20.1" hidden="false" customHeight="true" outlineLevel="0" collapsed="false">
      <c r="A20" s="41"/>
      <c r="B20" s="44" t="s">
        <v>29</v>
      </c>
      <c r="C20" s="55"/>
      <c r="D20" s="30"/>
      <c r="E20" s="66" t="s">
        <v>101</v>
      </c>
      <c r="F20" s="66"/>
      <c r="G20" s="66"/>
      <c r="H20" s="66"/>
      <c r="I20" s="92" t="n">
        <v>81.4</v>
      </c>
      <c r="J20" s="92" t="n">
        <v>105.69</v>
      </c>
      <c r="K20" s="92" t="n">
        <v>104.84</v>
      </c>
      <c r="L20" s="92" t="n">
        <v>116.23</v>
      </c>
      <c r="M20" s="92" t="n">
        <v>121.3</v>
      </c>
      <c r="N20" s="92" t="n">
        <v>98.76</v>
      </c>
      <c r="O20" s="92" t="n">
        <v>108.07</v>
      </c>
      <c r="P20" s="92" t="n">
        <v>106.09</v>
      </c>
      <c r="Q20" s="92" t="n">
        <v>93.39</v>
      </c>
      <c r="R20" s="92" t="n">
        <v>93.08</v>
      </c>
      <c r="S20" s="92" t="n">
        <v>103.59</v>
      </c>
      <c r="T20" s="92" t="n">
        <v>102.14</v>
      </c>
      <c r="U20" s="92" t="n">
        <v>102.48</v>
      </c>
      <c r="V20" s="92" t="n">
        <v>102.17</v>
      </c>
      <c r="W20" s="92" t="n">
        <v>110.91</v>
      </c>
      <c r="X20" s="92" t="n">
        <v>85.46</v>
      </c>
      <c r="Y20" s="92" t="n">
        <v>82.88</v>
      </c>
      <c r="Z20" s="92" t="n">
        <v>95.13</v>
      </c>
      <c r="AA20" s="92" t="n">
        <v>100.04</v>
      </c>
      <c r="AB20" s="92" t="n">
        <v>113.23</v>
      </c>
      <c r="AC20" s="92" t="n">
        <v>113.56</v>
      </c>
      <c r="AD20" s="92" t="n">
        <v>121.36</v>
      </c>
      <c r="AE20" s="92" t="n">
        <v>131.81</v>
      </c>
      <c r="AF20" s="92" t="n">
        <v>143.71</v>
      </c>
      <c r="AG20" s="92" t="n">
        <v>150.05751319032</v>
      </c>
      <c r="AH20" s="92" t="n">
        <v>163.793570322422</v>
      </c>
      <c r="AI20" s="92" t="n">
        <v>163.156311764587</v>
      </c>
      <c r="AJ20" s="92" t="n">
        <v>170.184339342263</v>
      </c>
      <c r="AK20" s="92" t="n">
        <v>167.189294153922</v>
      </c>
      <c r="AL20" s="92" t="n">
        <v>180.584860010359</v>
      </c>
      <c r="AM20" s="92" t="n">
        <v>190.639028061796</v>
      </c>
      <c r="AN20" s="92" t="n">
        <v>220.41</v>
      </c>
      <c r="AO20" s="92" t="n">
        <v>229.994984537225</v>
      </c>
      <c r="AP20" s="92" t="n">
        <v>270.31</v>
      </c>
      <c r="AQ20" s="92" t="n">
        <v>292.553551362974</v>
      </c>
      <c r="AR20" s="92" t="n">
        <v>279.2</v>
      </c>
    </row>
    <row r="21" customFormat="false" ht="20.1" hidden="false" customHeight="true" outlineLevel="0" collapsed="false">
      <c r="A21" s="41"/>
      <c r="B21" s="44" t="s">
        <v>31</v>
      </c>
      <c r="C21" s="97"/>
      <c r="D21" s="30"/>
      <c r="E21" s="73" t="s">
        <v>102</v>
      </c>
      <c r="F21" s="73"/>
      <c r="G21" s="73"/>
      <c r="H21" s="73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2" t="n">
        <v>59.28</v>
      </c>
      <c r="AC21" s="92" t="n">
        <v>58.37</v>
      </c>
      <c r="AD21" s="92" t="n">
        <v>65.84</v>
      </c>
      <c r="AE21" s="92" t="n">
        <v>71.78</v>
      </c>
      <c r="AF21" s="92" t="n">
        <v>79.71</v>
      </c>
      <c r="AG21" s="92" t="n">
        <v>85.8281435095373</v>
      </c>
      <c r="AH21" s="92" t="n">
        <v>89.4569496510602</v>
      </c>
      <c r="AI21" s="92" t="n">
        <v>89.0642940950083</v>
      </c>
      <c r="AJ21" s="92" t="n">
        <v>97.2740695030821</v>
      </c>
      <c r="AK21" s="92" t="n">
        <v>93.1892128938377</v>
      </c>
      <c r="AL21" s="92" t="n">
        <v>97.9618048378623</v>
      </c>
      <c r="AM21" s="92" t="n">
        <v>100.868803431028</v>
      </c>
      <c r="AN21" s="92" t="n">
        <v>107.87</v>
      </c>
      <c r="AO21" s="92" t="n">
        <v>110.260899335249</v>
      </c>
      <c r="AP21" s="92" t="n">
        <v>130.86</v>
      </c>
      <c r="AQ21" s="92" t="n">
        <v>142.475683941807</v>
      </c>
      <c r="AR21" s="92" t="n">
        <v>140.01</v>
      </c>
    </row>
    <row r="22" customFormat="false" ht="20.1" hidden="false" customHeight="true" outlineLevel="0" collapsed="false">
      <c r="A22" s="41"/>
      <c r="B22" s="44" t="s">
        <v>32</v>
      </c>
      <c r="C22" s="55"/>
      <c r="D22" s="30"/>
      <c r="E22" s="99" t="s">
        <v>103</v>
      </c>
      <c r="F22" s="99"/>
      <c r="G22" s="99"/>
      <c r="H22" s="99"/>
      <c r="I22" s="100" t="n">
        <v>48.5414513546923</v>
      </c>
      <c r="J22" s="100" t="n">
        <v>52.97429327005</v>
      </c>
      <c r="K22" s="100" t="n">
        <v>53.1581359563168</v>
      </c>
      <c r="L22" s="100" t="n">
        <v>55.3719442600032</v>
      </c>
      <c r="M22" s="100" t="n">
        <v>56.5320649364078</v>
      </c>
      <c r="N22" s="100" t="n">
        <v>58.3709493064252</v>
      </c>
      <c r="O22" s="100" t="n">
        <v>58.05649467659</v>
      </c>
      <c r="P22" s="100" t="n">
        <v>57.5294872721075</v>
      </c>
      <c r="Q22" s="100" t="n">
        <v>71.3413045719051</v>
      </c>
      <c r="R22" s="100" t="n">
        <v>56.0307316487999</v>
      </c>
      <c r="S22" s="100" t="n">
        <v>57.9296934843325</v>
      </c>
      <c r="T22" s="100" t="n">
        <v>60.4125634387378</v>
      </c>
      <c r="U22" s="100" t="n">
        <v>64.7176693008609</v>
      </c>
      <c r="V22" s="100" t="n">
        <v>60.3631822739096</v>
      </c>
      <c r="W22" s="100" t="n">
        <v>62.3737779338211</v>
      </c>
      <c r="X22" s="100" t="n">
        <v>61.9123494220314</v>
      </c>
      <c r="Y22" s="100" t="n">
        <v>60.7352935379991</v>
      </c>
      <c r="Z22" s="100" t="n">
        <v>56.8915219738735</v>
      </c>
      <c r="AA22" s="100" t="n">
        <v>58.6731689308515</v>
      </c>
      <c r="AB22" s="100" t="n">
        <v>60.3694072524214</v>
      </c>
      <c r="AC22" s="100" t="n">
        <v>59.8055907094012</v>
      </c>
      <c r="AD22" s="100" t="n">
        <v>56.570333724976</v>
      </c>
      <c r="AE22" s="100" t="n">
        <v>57.6601769579897</v>
      </c>
      <c r="AF22" s="100" t="n">
        <v>59.9900800334957</v>
      </c>
      <c r="AG22" s="100" t="n">
        <v>56.9365308607781</v>
      </c>
      <c r="AH22" s="100" t="n">
        <v>53.1277010248178</v>
      </c>
      <c r="AI22" s="100" t="n">
        <v>55.0358677868201</v>
      </c>
      <c r="AJ22" s="100" t="n">
        <v>57.5568582959839</v>
      </c>
      <c r="AK22" s="100" t="n">
        <v>53.7238577661869</v>
      </c>
      <c r="AL22" s="100" t="n">
        <v>51.285833242533</v>
      </c>
      <c r="AM22" s="100" t="n">
        <v>53.5661241521211</v>
      </c>
      <c r="AN22" s="100" t="n">
        <v>55.5170299673213</v>
      </c>
      <c r="AO22" s="100" t="n">
        <v>61.0649499342528</v>
      </c>
      <c r="AP22" s="100" t="n">
        <v>51.1899023823144</v>
      </c>
      <c r="AQ22" s="100" t="n">
        <v>50.7626404799305</v>
      </c>
      <c r="AR22" s="100" t="n">
        <v>54.5051327473665</v>
      </c>
    </row>
    <row r="23" customFormat="false" ht="20.1" hidden="false" customHeight="true" outlineLevel="0" collapsed="false">
      <c r="A23" s="41"/>
      <c r="B23" s="44" t="s">
        <v>33</v>
      </c>
      <c r="C23" s="55"/>
      <c r="D23" s="101"/>
      <c r="E23" s="93" t="s">
        <v>104</v>
      </c>
      <c r="F23" s="66"/>
      <c r="G23" s="66"/>
      <c r="H23" s="66"/>
      <c r="I23" s="91" t="n">
        <v>0.309007692071743</v>
      </c>
      <c r="J23" s="91" t="n">
        <v>0.276286202774106</v>
      </c>
      <c r="K23" s="91" t="n">
        <v>0.262770496413145</v>
      </c>
      <c r="L23" s="91" t="n">
        <v>0.249513815424305</v>
      </c>
      <c r="M23" s="91" t="n">
        <v>0.280772317186194</v>
      </c>
      <c r="N23" s="91" t="n">
        <v>0.127095496474621</v>
      </c>
      <c r="O23" s="91" t="n">
        <v>0.163164670211671</v>
      </c>
      <c r="P23" s="91" t="n">
        <v>0.128068250516392</v>
      </c>
      <c r="Q23" s="91" t="n">
        <v>0.0228553649544419</v>
      </c>
      <c r="R23" s="91" t="n">
        <v>0.388911974142943</v>
      </c>
      <c r="S23" s="91" t="n">
        <v>0.350636145606189</v>
      </c>
      <c r="T23" s="91" t="n">
        <v>0.275367356377873</v>
      </c>
      <c r="U23" s="91" t="n">
        <v>0.221872618124145</v>
      </c>
      <c r="V23" s="91" t="n">
        <v>0.315365224413743</v>
      </c>
      <c r="W23" s="91" t="n">
        <v>0.296124541540668</v>
      </c>
      <c r="X23" s="91" t="n">
        <v>0.149371676454231</v>
      </c>
      <c r="Y23" s="91" t="n">
        <v>0.138457035162288</v>
      </c>
      <c r="Z23" s="91" t="n">
        <v>-0.0787238449053084</v>
      </c>
      <c r="AA23" s="91" t="n">
        <v>0.0681411289480436</v>
      </c>
      <c r="AB23" s="91" t="n">
        <v>0.118918902601504</v>
      </c>
      <c r="AC23" s="91" t="n">
        <v>0.298954400004297</v>
      </c>
      <c r="AD23" s="91" t="n">
        <v>0.331272131012628</v>
      </c>
      <c r="AE23" s="91" t="n">
        <v>0.308830816703553</v>
      </c>
      <c r="AF23" s="91" t="n">
        <v>0.277627742579351</v>
      </c>
      <c r="AG23" s="91" t="n">
        <v>0.473340382916282</v>
      </c>
      <c r="AH23" s="91" t="n">
        <v>0.483732266374707</v>
      </c>
      <c r="AI23" s="91" t="n">
        <v>0.418556028998867</v>
      </c>
      <c r="AJ23" s="91" t="n">
        <v>0.347594482018251</v>
      </c>
      <c r="AK23" s="91" t="n">
        <v>0.49231718137092</v>
      </c>
      <c r="AL23" s="91" t="n">
        <v>0.522783673081822</v>
      </c>
      <c r="AM23" s="91" t="n">
        <v>0.48146014711856</v>
      </c>
      <c r="AN23" s="91" t="n">
        <v>0.461977605403138</v>
      </c>
      <c r="AO23" s="91" t="n">
        <v>0.317931684723005</v>
      </c>
      <c r="AP23" s="91" t="n">
        <v>0.464747707616879</v>
      </c>
      <c r="AQ23" s="91" t="n">
        <v>0.504691360754248</v>
      </c>
      <c r="AR23" s="91" t="n">
        <v>0.443452203127959</v>
      </c>
    </row>
    <row r="24" customFormat="false" ht="20.1" hidden="false" customHeight="true" outlineLevel="0" collapsed="false">
      <c r="A24" s="41"/>
      <c r="B24" s="44" t="s">
        <v>34</v>
      </c>
      <c r="C24" s="55"/>
      <c r="D24" s="30"/>
      <c r="E24" s="93" t="s">
        <v>105</v>
      </c>
      <c r="F24" s="66"/>
      <c r="G24" s="66"/>
      <c r="H24" s="66"/>
      <c r="I24" s="91" t="n">
        <v>4.73855396299678</v>
      </c>
      <c r="J24" s="91" t="n">
        <v>4.20469730036805</v>
      </c>
      <c r="K24" s="91" t="n">
        <v>3.95135834284862</v>
      </c>
      <c r="L24" s="91" t="n">
        <v>3.74098744768348</v>
      </c>
      <c r="M24" s="91" t="n">
        <v>4.19215991701758</v>
      </c>
      <c r="N24" s="91" t="n">
        <v>1.91045152186758</v>
      </c>
      <c r="O24" s="91" t="n">
        <v>2.45809977347463</v>
      </c>
      <c r="P24" s="91" t="n">
        <v>1.93138358116991</v>
      </c>
      <c r="Q24" s="91" t="n">
        <v>0.356550855502892</v>
      </c>
      <c r="R24" s="91" t="n">
        <v>6.39821497037458</v>
      </c>
      <c r="S24" s="91" t="n">
        <v>5.89983868103126</v>
      </c>
      <c r="T24" s="91" t="n">
        <v>4.70168954627396</v>
      </c>
      <c r="U24" s="91" t="n">
        <v>3.98988123857756</v>
      </c>
      <c r="V24" s="91" t="n">
        <v>5.68065877607248</v>
      </c>
      <c r="W24" s="91" t="n">
        <v>5.36457425139968</v>
      </c>
      <c r="X24" s="91" t="n">
        <v>2.74110377710829</v>
      </c>
      <c r="Y24" s="91" t="n">
        <v>2.73759997983109</v>
      </c>
      <c r="Z24" s="91" t="n">
        <v>-1.58627580602216</v>
      </c>
      <c r="AA24" s="91" t="n">
        <v>1.38605338134741</v>
      </c>
      <c r="AB24" s="91" t="n">
        <v>2.43358960987619</v>
      </c>
      <c r="AC24" s="91" t="n">
        <v>6.29077832983523</v>
      </c>
      <c r="AD24" s="91" t="n">
        <v>6.98178134486409</v>
      </c>
      <c r="AE24" s="91" t="n">
        <v>6.51531457746808</v>
      </c>
      <c r="AF24" s="91" t="n">
        <v>5.87357429090802</v>
      </c>
      <c r="AG24" s="91" t="n">
        <v>10.1633543574488</v>
      </c>
      <c r="AH24" s="91" t="n">
        <v>10.3787311948981</v>
      </c>
      <c r="AI24" s="91" t="n">
        <v>9.00434709957545</v>
      </c>
      <c r="AJ24" s="91" t="n">
        <v>7.47613934272506</v>
      </c>
      <c r="AK24" s="91" t="n">
        <v>10.5326912676053</v>
      </c>
      <c r="AL24" s="91" t="n">
        <v>11.1432217569985</v>
      </c>
      <c r="AM24" s="91" t="n">
        <v>10.0952242797045</v>
      </c>
      <c r="AN24" s="91" t="n">
        <v>9.66667514508429</v>
      </c>
      <c r="AO24" s="91" t="n">
        <v>6.50586407146398</v>
      </c>
      <c r="AP24" s="91" t="n">
        <v>9.66003050721438</v>
      </c>
      <c r="AQ24" s="91" t="n">
        <v>10.5153705567967</v>
      </c>
      <c r="AR24" s="91" t="n">
        <v>9.28330101908552</v>
      </c>
    </row>
    <row r="25" customFormat="false" ht="20.1" hidden="false" customHeight="true" outlineLevel="0" collapsed="false">
      <c r="A25" s="41"/>
      <c r="B25" s="42" t="s">
        <v>35</v>
      </c>
      <c r="C25" s="55"/>
      <c r="D25" s="30"/>
      <c r="E25" s="66" t="s">
        <v>106</v>
      </c>
      <c r="F25" s="66"/>
      <c r="G25" s="66"/>
      <c r="H25" s="66"/>
      <c r="I25" s="91" t="n">
        <v>0.309007692071743</v>
      </c>
      <c r="J25" s="91" t="n">
        <v>0.436195180004134</v>
      </c>
      <c r="K25" s="91" t="n">
        <v>0.42364566843452</v>
      </c>
      <c r="L25" s="91" t="n">
        <v>0.40998218797876</v>
      </c>
      <c r="M25" s="91" t="n">
        <v>0.418012687973763</v>
      </c>
      <c r="N25" s="91" t="n">
        <v>0.263680456513202</v>
      </c>
      <c r="O25" s="91" t="n">
        <v>0.299245445337836</v>
      </c>
      <c r="P25" s="91" t="n">
        <v>0.263941705227068</v>
      </c>
      <c r="Q25" s="91" t="n">
        <v>0.117688329006725</v>
      </c>
      <c r="R25" s="91" t="n">
        <v>0.478002325430447</v>
      </c>
      <c r="S25" s="91" t="n">
        <v>0.437973215539054</v>
      </c>
      <c r="T25" s="91" t="n">
        <v>0.361447691416852</v>
      </c>
      <c r="U25" s="91" t="n">
        <v>0.306401345814182</v>
      </c>
      <c r="V25" s="91" t="n">
        <v>0.399137867725255</v>
      </c>
      <c r="W25" s="91" t="n">
        <v>0.378971432605151</v>
      </c>
      <c r="X25" s="91" t="n">
        <v>0.231345242446823</v>
      </c>
      <c r="Y25" s="91" t="n">
        <v>0.2220053084452</v>
      </c>
      <c r="Z25" s="91" t="n">
        <v>0.00362057164332655</v>
      </c>
      <c r="AA25" s="91" t="n">
        <v>0.149651783626866</v>
      </c>
      <c r="AB25" s="91" t="n">
        <v>0.199960873989969</v>
      </c>
      <c r="AC25" s="91" t="n">
        <v>0.373183439359064</v>
      </c>
      <c r="AD25" s="91" t="n">
        <v>0.404767851329765</v>
      </c>
      <c r="AE25" s="91" t="n">
        <v>0.381846870683735</v>
      </c>
      <c r="AF25" s="91" t="n">
        <v>0.35017981140619</v>
      </c>
      <c r="AG25" s="91" t="n">
        <v>0.54479987139197</v>
      </c>
      <c r="AH25" s="91" t="n">
        <v>0.554422492939107</v>
      </c>
      <c r="AI25" s="91" t="n">
        <v>0.488319601613711</v>
      </c>
      <c r="AJ25" s="91" t="n">
        <v>0.416802195873948</v>
      </c>
      <c r="AK25" s="91" t="n">
        <v>0.563581707524028</v>
      </c>
      <c r="AL25" s="91" t="n">
        <v>0.59314507978728</v>
      </c>
      <c r="AM25" s="91" t="n">
        <v>0.551821553824018</v>
      </c>
      <c r="AN25" s="91" t="n">
        <v>0.531674348093967</v>
      </c>
      <c r="AO25" s="91" t="n">
        <v>0.388636703815209</v>
      </c>
      <c r="AP25" s="91" t="n">
        <v>0.533673123101728</v>
      </c>
      <c r="AQ25" s="91" t="n">
        <v>0.572660598292941</v>
      </c>
      <c r="AR25" s="91" t="n">
        <v>0.510632340077861</v>
      </c>
    </row>
    <row r="26" customFormat="false" ht="20.1" hidden="false" customHeight="true" outlineLevel="0" collapsed="false">
      <c r="A26" s="41"/>
      <c r="B26" s="44" t="s">
        <v>13</v>
      </c>
      <c r="C26" s="55"/>
      <c r="D26" s="30"/>
      <c r="E26" s="73" t="s">
        <v>107</v>
      </c>
      <c r="F26" s="73"/>
      <c r="G26" s="73"/>
      <c r="H26" s="73"/>
      <c r="I26" s="102" t="n">
        <v>4.73855396299678</v>
      </c>
      <c r="J26" s="102" t="n">
        <v>6.63829274636812</v>
      </c>
      <c r="K26" s="102" t="n">
        <v>6.3704862959519</v>
      </c>
      <c r="L26" s="102" t="n">
        <v>6.14690700149886</v>
      </c>
      <c r="M26" s="102" t="n">
        <v>6.24127069538089</v>
      </c>
      <c r="N26" s="102" t="n">
        <v>3.96354507756282</v>
      </c>
      <c r="O26" s="102" t="n">
        <v>4.50817668091994</v>
      </c>
      <c r="P26" s="102" t="n">
        <v>3.98047661154159</v>
      </c>
      <c r="Q26" s="102" t="n">
        <v>1.83597481264014</v>
      </c>
      <c r="R26" s="102" t="n">
        <v>7.86389167158649</v>
      </c>
      <c r="S26" s="102" t="n">
        <v>7.36938091144514</v>
      </c>
      <c r="T26" s="102" t="n">
        <v>6.17144622591882</v>
      </c>
      <c r="U26" s="102" t="n">
        <v>5.50994075553248</v>
      </c>
      <c r="V26" s="102" t="n">
        <v>7.18965141248947</v>
      </c>
      <c r="W26" s="102" t="n">
        <v>6.86542350996072</v>
      </c>
      <c r="X26" s="102" t="n">
        <v>4.24539198421146</v>
      </c>
      <c r="Y26" s="102" t="n">
        <v>4.38953302163089</v>
      </c>
      <c r="Z26" s="102" t="n">
        <v>0.0729540739363902</v>
      </c>
      <c r="AA26" s="102" t="n">
        <v>3.04405524127502</v>
      </c>
      <c r="AB26" s="102" t="n">
        <v>4.09205512898498</v>
      </c>
      <c r="AC26" s="102" t="n">
        <v>7.85275043063302</v>
      </c>
      <c r="AD26" s="102" t="n">
        <v>8.53075272216952</v>
      </c>
      <c r="AE26" s="102" t="n">
        <v>8.05571318782737</v>
      </c>
      <c r="AF26" s="102" t="n">
        <v>7.40850722756047</v>
      </c>
      <c r="AG26" s="102" t="n">
        <v>11.6977007386003</v>
      </c>
      <c r="AH26" s="102" t="n">
        <v>11.8954273316202</v>
      </c>
      <c r="AI26" s="102" t="n">
        <v>10.5051627113658</v>
      </c>
      <c r="AJ26" s="102" t="n">
        <v>8.96467422789468</v>
      </c>
      <c r="AK26" s="102" t="n">
        <v>12.0573328618976</v>
      </c>
      <c r="AL26" s="102" t="n">
        <v>12.6429869532436</v>
      </c>
      <c r="AM26" s="102" t="n">
        <v>11.5705575665367</v>
      </c>
      <c r="AN26" s="102" t="n">
        <v>11.1250483700696</v>
      </c>
      <c r="AO26" s="102" t="n">
        <v>7.95270710563626</v>
      </c>
      <c r="AP26" s="102" t="n">
        <v>11.0926822565264</v>
      </c>
      <c r="AQ26" s="102" t="n">
        <v>11.9315265974195</v>
      </c>
      <c r="AR26" s="102" t="n">
        <v>10.6896610042436</v>
      </c>
    </row>
    <row r="27" customFormat="false" ht="20.1" hidden="false" customHeight="true" outlineLevel="0" collapsed="false">
      <c r="A27" s="41"/>
      <c r="B27" s="44" t="s">
        <v>15</v>
      </c>
      <c r="C27" s="55"/>
      <c r="D27" s="30"/>
      <c r="E27" s="93" t="s">
        <v>108</v>
      </c>
      <c r="F27" s="66"/>
      <c r="G27" s="66"/>
      <c r="H27" s="66"/>
      <c r="I27" s="91" t="n">
        <v>2.19</v>
      </c>
      <c r="J27" s="91" t="n">
        <v>2.29</v>
      </c>
      <c r="K27" s="91" t="n">
        <v>2.27</v>
      </c>
      <c r="L27" s="91" t="n">
        <v>2.26</v>
      </c>
      <c r="M27" s="91" t="n">
        <v>2.15</v>
      </c>
      <c r="N27" s="91" t="n">
        <v>2.14</v>
      </c>
      <c r="O27" s="91" t="n">
        <v>2.13</v>
      </c>
      <c r="P27" s="91" t="n">
        <v>2.12</v>
      </c>
      <c r="Q27" s="91" t="n">
        <v>2.03</v>
      </c>
      <c r="R27" s="91" t="n">
        <v>2.03</v>
      </c>
      <c r="S27" s="91" t="n">
        <v>2.03</v>
      </c>
      <c r="T27" s="91" t="n">
        <v>2</v>
      </c>
      <c r="U27" s="91" t="n">
        <v>2.03</v>
      </c>
      <c r="V27" s="91" t="n">
        <v>2</v>
      </c>
      <c r="W27" s="91" t="n">
        <v>1.95</v>
      </c>
      <c r="X27" s="91" t="n">
        <v>1.94</v>
      </c>
      <c r="Y27" s="91" t="n">
        <v>1.76</v>
      </c>
      <c r="Z27" s="91" t="n">
        <v>1.75</v>
      </c>
      <c r="AA27" s="91" t="n">
        <v>1.73</v>
      </c>
      <c r="AB27" s="91" t="n">
        <v>1.73</v>
      </c>
      <c r="AC27" s="91" t="n">
        <v>1.73</v>
      </c>
      <c r="AD27" s="91" t="n">
        <v>1.76</v>
      </c>
      <c r="AE27" s="91" t="n">
        <v>1.77</v>
      </c>
      <c r="AF27" s="91" t="n">
        <v>1.77</v>
      </c>
      <c r="AG27" s="91" t="n">
        <v>1.82</v>
      </c>
      <c r="AH27" s="91" t="n">
        <v>1.86</v>
      </c>
      <c r="AI27" s="91" t="n">
        <v>1.87</v>
      </c>
      <c r="AJ27" s="91" t="n">
        <v>1.84</v>
      </c>
      <c r="AK27" s="91" t="n">
        <v>1.78</v>
      </c>
      <c r="AL27" s="91" t="n">
        <v>1.77</v>
      </c>
      <c r="AM27" s="91" t="n">
        <v>1.74</v>
      </c>
      <c r="AN27" s="91" t="n">
        <v>1.72</v>
      </c>
      <c r="AO27" s="91" t="n">
        <v>1.7</v>
      </c>
      <c r="AP27" s="91" t="n">
        <v>1.67</v>
      </c>
      <c r="AQ27" s="91" t="n">
        <v>1.67</v>
      </c>
      <c r="AR27" s="91" t="n">
        <v>1.65</v>
      </c>
    </row>
    <row r="28" customFormat="false" ht="20.1" hidden="false" customHeight="true" outlineLevel="0" collapsed="false">
      <c r="A28" s="41"/>
      <c r="B28" s="44" t="s">
        <v>36</v>
      </c>
      <c r="C28" s="55"/>
      <c r="D28" s="30"/>
      <c r="E28" s="103" t="s">
        <v>109</v>
      </c>
      <c r="F28" s="103"/>
      <c r="G28" s="103"/>
      <c r="H28" s="103"/>
      <c r="I28" s="104" t="n">
        <v>2.19</v>
      </c>
      <c r="J28" s="104" t="n">
        <v>2.3</v>
      </c>
      <c r="K28" s="104" t="n">
        <v>2.25</v>
      </c>
      <c r="L28" s="104" t="n">
        <v>2.23</v>
      </c>
      <c r="M28" s="104" t="n">
        <v>2.15</v>
      </c>
      <c r="N28" s="104" t="n">
        <v>2.13</v>
      </c>
      <c r="O28" s="104" t="n">
        <v>2.1</v>
      </c>
      <c r="P28" s="104" t="n">
        <v>2.08</v>
      </c>
      <c r="Q28" s="104" t="n">
        <v>2.03</v>
      </c>
      <c r="R28" s="104" t="n">
        <v>2.03</v>
      </c>
      <c r="S28" s="104" t="n">
        <v>2.03</v>
      </c>
      <c r="T28" s="104" t="n">
        <v>1.93</v>
      </c>
      <c r="U28" s="104" t="n">
        <v>2.03</v>
      </c>
      <c r="V28" s="104" t="n">
        <v>1.95</v>
      </c>
      <c r="W28" s="104" t="n">
        <v>1.85</v>
      </c>
      <c r="X28" s="104" t="n">
        <v>1.9</v>
      </c>
      <c r="Y28" s="104" t="n">
        <v>1.84</v>
      </c>
      <c r="Z28" s="104" t="n">
        <v>1.75</v>
      </c>
      <c r="AA28" s="104" t="n">
        <v>1.7</v>
      </c>
      <c r="AB28" s="104" t="n">
        <v>1.73</v>
      </c>
      <c r="AC28" s="104" t="n">
        <v>1.73</v>
      </c>
      <c r="AD28" s="104" t="n">
        <v>1.78</v>
      </c>
      <c r="AE28" s="104" t="n">
        <v>1.78</v>
      </c>
      <c r="AF28" s="104" t="n">
        <v>1.84</v>
      </c>
      <c r="AG28" s="104" t="n">
        <v>1.82</v>
      </c>
      <c r="AH28" s="104" t="n">
        <v>1.9</v>
      </c>
      <c r="AI28" s="104" t="n">
        <v>1.9</v>
      </c>
      <c r="AJ28" s="104" t="n">
        <v>1.96</v>
      </c>
      <c r="AK28" s="104" t="n">
        <v>1.78</v>
      </c>
      <c r="AL28" s="104" t="n">
        <v>1.76</v>
      </c>
      <c r="AM28" s="104" t="n">
        <v>1.69</v>
      </c>
      <c r="AN28" s="104" t="n">
        <v>1.52</v>
      </c>
      <c r="AO28" s="104" t="n">
        <v>1.7</v>
      </c>
      <c r="AP28" s="104" t="n">
        <v>1.64</v>
      </c>
      <c r="AQ28" s="104" t="n">
        <v>1.66</v>
      </c>
      <c r="AR28" s="104" t="n">
        <v>1.59</v>
      </c>
    </row>
    <row r="29" customFormat="false" ht="20.1" hidden="false" customHeight="true" outlineLevel="0" collapsed="false">
      <c r="A29" s="41"/>
      <c r="B29" s="44" t="s">
        <v>37</v>
      </c>
      <c r="C29" s="55"/>
      <c r="E29" s="93" t="s">
        <v>110</v>
      </c>
      <c r="F29" s="66"/>
      <c r="G29" s="66"/>
      <c r="H29" s="66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</row>
    <row r="30" customFormat="false" ht="20.1" hidden="false" customHeight="true" outlineLevel="0" collapsed="false">
      <c r="A30" s="41"/>
      <c r="B30" s="42" t="s">
        <v>38</v>
      </c>
      <c r="C30" s="55"/>
      <c r="E30" s="93" t="s">
        <v>111</v>
      </c>
      <c r="F30" s="106"/>
      <c r="G30" s="106"/>
      <c r="H30" s="106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</row>
    <row r="31" customFormat="false" ht="20.1" hidden="false" customHeight="true" outlineLevel="0" collapsed="false">
      <c r="A31" s="41"/>
      <c r="B31" s="42" t="s">
        <v>39</v>
      </c>
      <c r="C31" s="55"/>
      <c r="E31" s="93" t="s">
        <v>112</v>
      </c>
      <c r="F31" s="106"/>
      <c r="G31" s="106"/>
      <c r="H31" s="106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</row>
    <row r="32" customFormat="false" ht="20.1" hidden="false" customHeight="true" outlineLevel="0" collapsed="false">
      <c r="A32" s="41"/>
      <c r="B32" s="42" t="s">
        <v>40</v>
      </c>
      <c r="C32" s="55"/>
      <c r="E32" s="66"/>
      <c r="F32" s="106"/>
      <c r="G32" s="106"/>
      <c r="H32" s="106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</row>
    <row r="33" customFormat="false" ht="20.1" hidden="false" customHeight="true" outlineLevel="0" collapsed="false">
      <c r="A33" s="41"/>
      <c r="B33" s="42" t="s">
        <v>41</v>
      </c>
      <c r="C33" s="24"/>
      <c r="D33" s="64" t="s">
        <v>113</v>
      </c>
      <c r="E33" s="64"/>
      <c r="F33" s="64"/>
      <c r="G33" s="64"/>
      <c r="H33" s="64"/>
      <c r="I33" s="26" t="s">
        <v>49</v>
      </c>
      <c r="J33" s="26" t="s">
        <v>50</v>
      </c>
      <c r="K33" s="26" t="s">
        <v>51</v>
      </c>
      <c r="L33" s="65" t="s">
        <v>52</v>
      </c>
      <c r="M33" s="26" t="s">
        <v>53</v>
      </c>
      <c r="N33" s="26" t="s">
        <v>54</v>
      </c>
      <c r="O33" s="26" t="s">
        <v>55</v>
      </c>
      <c r="P33" s="65" t="s">
        <v>56</v>
      </c>
      <c r="Q33" s="26" t="s">
        <v>57</v>
      </c>
      <c r="R33" s="26" t="s">
        <v>58</v>
      </c>
      <c r="S33" s="26" t="s">
        <v>59</v>
      </c>
      <c r="T33" s="65" t="s">
        <v>60</v>
      </c>
      <c r="U33" s="26" t="s">
        <v>61</v>
      </c>
      <c r="V33" s="26" t="s">
        <v>62</v>
      </c>
      <c r="W33" s="26" t="s">
        <v>63</v>
      </c>
      <c r="X33" s="65" t="n">
        <v>2015</v>
      </c>
      <c r="Y33" s="65" t="s">
        <v>64</v>
      </c>
      <c r="Z33" s="65" t="s">
        <v>65</v>
      </c>
      <c r="AA33" s="65" t="s">
        <v>66</v>
      </c>
      <c r="AB33" s="65" t="s">
        <v>67</v>
      </c>
      <c r="AC33" s="65" t="s">
        <v>68</v>
      </c>
      <c r="AD33" s="65" t="s">
        <v>69</v>
      </c>
      <c r="AE33" s="65" t="s">
        <v>70</v>
      </c>
      <c r="AF33" s="65" t="s">
        <v>114</v>
      </c>
      <c r="AG33" s="65" t="s">
        <v>71</v>
      </c>
      <c r="AH33" s="65" t="s">
        <v>72</v>
      </c>
      <c r="AI33" s="65" t="s">
        <v>73</v>
      </c>
      <c r="AJ33" s="65" t="s">
        <v>74</v>
      </c>
      <c r="AK33" s="65" t="s">
        <v>75</v>
      </c>
      <c r="AL33" s="65" t="s">
        <v>76</v>
      </c>
      <c r="AM33" s="65" t="s">
        <v>77</v>
      </c>
      <c r="AN33" s="65" t="s">
        <v>78</v>
      </c>
      <c r="AO33" s="65" t="s">
        <v>79</v>
      </c>
      <c r="AP33" s="65" t="s">
        <v>80</v>
      </c>
      <c r="AQ33" s="65" t="s">
        <v>81</v>
      </c>
      <c r="AR33" s="65" t="s">
        <v>82</v>
      </c>
    </row>
    <row r="34" s="3" customFormat="true" ht="22.5" hidden="false" customHeight="true" outlineLevel="0" collapsed="false">
      <c r="A34" s="41"/>
      <c r="B34" s="42" t="s">
        <v>42</v>
      </c>
      <c r="C34" s="9"/>
      <c r="D34" s="108"/>
      <c r="E34" s="66" t="s">
        <v>83</v>
      </c>
      <c r="F34" s="66"/>
      <c r="G34" s="108"/>
      <c r="H34" s="108"/>
      <c r="I34" s="67" t="n">
        <v>13262.31</v>
      </c>
      <c r="J34" s="67" t="n">
        <v>48004.41</v>
      </c>
      <c r="K34" s="67" t="n">
        <v>77012.07</v>
      </c>
      <c r="L34" s="67" t="n">
        <v>112493.84</v>
      </c>
      <c r="M34" s="67" t="n">
        <v>34543.78</v>
      </c>
      <c r="N34" s="67" t="n">
        <v>68123.36</v>
      </c>
      <c r="O34" s="67" t="n">
        <v>91897.84</v>
      </c>
      <c r="P34" s="67" t="n">
        <v>121474.19</v>
      </c>
      <c r="Q34" s="67" t="n">
        <v>27251.12</v>
      </c>
      <c r="R34" s="67" t="n">
        <v>61921.89</v>
      </c>
      <c r="S34" s="67" t="n">
        <v>86218.36</v>
      </c>
      <c r="T34" s="67" t="n">
        <v>118704.75</v>
      </c>
      <c r="U34" s="67" t="n">
        <v>28908.92</v>
      </c>
      <c r="V34" s="67" t="n">
        <v>57404</v>
      </c>
      <c r="W34" s="67" t="n">
        <v>97400.54</v>
      </c>
      <c r="X34" s="67" t="n">
        <v>118752.87</v>
      </c>
      <c r="Y34" s="67" t="n">
        <v>33731.01</v>
      </c>
      <c r="Z34" s="67" t="n">
        <v>57893.7</v>
      </c>
      <c r="AA34" s="67" t="n">
        <v>91166.55</v>
      </c>
      <c r="AB34" s="67" t="n">
        <v>116573.37</v>
      </c>
      <c r="AC34" s="67" t="n">
        <v>41831.8</v>
      </c>
      <c r="AD34" s="67" t="n">
        <v>63316.76</v>
      </c>
      <c r="AE34" s="67" t="n">
        <v>89392.81</v>
      </c>
      <c r="AF34" s="67" t="n">
        <v>128372.62</v>
      </c>
      <c r="AG34" s="67" t="n">
        <v>29424.36</v>
      </c>
      <c r="AH34" s="67" t="n">
        <v>70052.62</v>
      </c>
      <c r="AI34" s="67" t="n">
        <v>93489.11</v>
      </c>
      <c r="AJ34" s="67" t="n">
        <v>123870.77</v>
      </c>
      <c r="AK34" s="67" t="n">
        <v>34115.36</v>
      </c>
      <c r="AL34" s="67" t="n">
        <v>71251.55</v>
      </c>
      <c r="AM34" s="67" t="n">
        <v>108358.73</v>
      </c>
      <c r="AN34" s="67" t="n">
        <v>131533.88</v>
      </c>
      <c r="AO34" s="109" t="n">
        <v>49537.22</v>
      </c>
      <c r="AP34" s="110" t="n">
        <v>75479.34</v>
      </c>
      <c r="AQ34" s="70" t="n">
        <v>100138.89</v>
      </c>
      <c r="AR34" s="110" t="n">
        <v>139124.2</v>
      </c>
    </row>
    <row r="35" s="3" customFormat="true" ht="22.5" hidden="false" customHeight="true" outlineLevel="0" collapsed="false">
      <c r="A35" s="41"/>
      <c r="B35" s="42" t="s">
        <v>43</v>
      </c>
      <c r="C35" s="9"/>
      <c r="D35" s="108"/>
      <c r="E35" s="66" t="s">
        <v>84</v>
      </c>
      <c r="F35" s="66"/>
      <c r="G35" s="108"/>
      <c r="H35" s="108"/>
      <c r="I35" s="67" t="n">
        <v>12025.29</v>
      </c>
      <c r="J35" s="67" t="n">
        <v>43913.61</v>
      </c>
      <c r="K35" s="67" t="n">
        <v>70082.24</v>
      </c>
      <c r="L35" s="67" t="n">
        <v>103475.32</v>
      </c>
      <c r="M35" s="67" t="n">
        <v>32064.31</v>
      </c>
      <c r="N35" s="67" t="n">
        <v>65294.74</v>
      </c>
      <c r="O35" s="67" t="n">
        <v>85768.64</v>
      </c>
      <c r="P35" s="67" t="n">
        <v>115027.75</v>
      </c>
      <c r="Q35" s="67" t="n">
        <v>26813.83</v>
      </c>
      <c r="R35" s="67" t="n">
        <v>59268.35</v>
      </c>
      <c r="S35" s="67" t="n">
        <v>80715.94</v>
      </c>
      <c r="T35" s="67" t="n">
        <v>111871.12</v>
      </c>
      <c r="U35" s="67" t="n">
        <v>26928.84</v>
      </c>
      <c r="V35" s="67" t="n">
        <v>52135.02</v>
      </c>
      <c r="W35" s="67" t="n">
        <v>89601.67</v>
      </c>
      <c r="X35" s="67" t="n">
        <v>113790.72</v>
      </c>
      <c r="Y35" s="67" t="n">
        <v>32568.84</v>
      </c>
      <c r="Z35" s="67" t="n">
        <v>60762.61</v>
      </c>
      <c r="AA35" s="67" t="n">
        <v>90101.88</v>
      </c>
      <c r="AB35" s="67" t="n">
        <v>112915.65</v>
      </c>
      <c r="AC35" s="67" t="n">
        <v>38934.04</v>
      </c>
      <c r="AD35" s="67" t="n">
        <v>56945.61</v>
      </c>
      <c r="AE35" s="67" t="n">
        <v>80056.09</v>
      </c>
      <c r="AF35" s="67" t="n">
        <v>116454.21</v>
      </c>
      <c r="AG35" s="67" t="n">
        <v>24702.28</v>
      </c>
      <c r="AH35" s="67" t="n">
        <v>59370.98</v>
      </c>
      <c r="AI35" s="67" t="n">
        <v>78339.25</v>
      </c>
      <c r="AJ35" s="67" t="n">
        <v>104029.62</v>
      </c>
      <c r="AK35" s="67" t="n">
        <v>28342.75</v>
      </c>
      <c r="AL35" s="67" t="n">
        <v>57974.2</v>
      </c>
      <c r="AM35" s="67" t="n">
        <v>89592.45</v>
      </c>
      <c r="AN35" s="67" t="n">
        <v>107325.66</v>
      </c>
      <c r="AO35" s="111" t="n">
        <v>44286.65</v>
      </c>
      <c r="AP35" s="111" t="n">
        <v>63606.68</v>
      </c>
      <c r="AQ35" s="111" t="n">
        <v>82140.94</v>
      </c>
      <c r="AR35" s="111" t="n">
        <v>117003.81</v>
      </c>
    </row>
    <row r="36" s="3" customFormat="true" ht="22.5" hidden="false" customHeight="true" outlineLevel="0" collapsed="false">
      <c r="A36" s="41"/>
      <c r="B36" s="42" t="s">
        <v>44</v>
      </c>
      <c r="C36" s="36"/>
      <c r="D36" s="10"/>
      <c r="E36" s="66" t="s">
        <v>115</v>
      </c>
      <c r="F36" s="66"/>
      <c r="G36" s="66"/>
      <c r="H36" s="66"/>
      <c r="I36" s="67" t="n">
        <v>1237.02</v>
      </c>
      <c r="J36" s="67" t="n">
        <v>4090.8</v>
      </c>
      <c r="K36" s="67" t="n">
        <v>6929.83</v>
      </c>
      <c r="L36" s="67" t="n">
        <v>9018.52</v>
      </c>
      <c r="M36" s="67" t="n">
        <v>2479.47</v>
      </c>
      <c r="N36" s="67" t="n">
        <v>2828.62</v>
      </c>
      <c r="O36" s="67" t="n">
        <v>6129.2</v>
      </c>
      <c r="P36" s="67" t="n">
        <v>6446.44</v>
      </c>
      <c r="Q36" s="67" t="n">
        <v>437.29</v>
      </c>
      <c r="R36" s="67" t="n">
        <v>2653.54</v>
      </c>
      <c r="S36" s="67" t="n">
        <v>5502.42</v>
      </c>
      <c r="T36" s="67" t="n">
        <v>6833.63</v>
      </c>
      <c r="U36" s="67" t="n">
        <v>1980.08</v>
      </c>
      <c r="V36" s="67" t="n">
        <v>5268.98</v>
      </c>
      <c r="W36" s="67" t="n">
        <v>7798.87</v>
      </c>
      <c r="X36" s="67" t="n">
        <v>4962.15</v>
      </c>
      <c r="Y36" s="67" t="n">
        <v>1162.17</v>
      </c>
      <c r="Z36" s="67" t="n">
        <v>-2868.91</v>
      </c>
      <c r="AA36" s="67" t="n">
        <v>1064.67</v>
      </c>
      <c r="AB36" s="67" t="n">
        <v>3657.72</v>
      </c>
      <c r="AC36" s="67" t="n">
        <v>2897.76</v>
      </c>
      <c r="AD36" s="67" t="n">
        <v>6371.15</v>
      </c>
      <c r="AE36" s="67" t="n">
        <v>9336.72</v>
      </c>
      <c r="AF36" s="67" t="n">
        <v>11918.41</v>
      </c>
      <c r="AG36" s="67" t="n">
        <v>4722.08</v>
      </c>
      <c r="AH36" s="67" t="n">
        <v>10681.64</v>
      </c>
      <c r="AI36" s="67" t="n">
        <v>15149.86</v>
      </c>
      <c r="AJ36" s="67" t="n">
        <v>19841.15</v>
      </c>
      <c r="AK36" s="67" t="n">
        <v>5772.61</v>
      </c>
      <c r="AL36" s="67" t="n">
        <v>13277.35</v>
      </c>
      <c r="AM36" s="67" t="n">
        <v>18766.28</v>
      </c>
      <c r="AN36" s="67" t="n">
        <v>24208.22</v>
      </c>
      <c r="AO36" s="111" t="n">
        <v>5250.57</v>
      </c>
      <c r="AP36" s="111" t="n">
        <v>11872.66</v>
      </c>
      <c r="AQ36" s="111" t="n">
        <v>17997.95</v>
      </c>
      <c r="AR36" s="111" t="n">
        <v>22120.39</v>
      </c>
    </row>
    <row r="37" s="3" customFormat="true" ht="22.5" hidden="false" customHeight="true" outlineLevel="0" collapsed="false">
      <c r="A37" s="41"/>
      <c r="B37" s="44" t="s">
        <v>45</v>
      </c>
      <c r="C37" s="29"/>
      <c r="E37" s="66" t="s">
        <v>116</v>
      </c>
      <c r="F37" s="66"/>
      <c r="G37" s="66"/>
      <c r="H37" s="66"/>
      <c r="I37" s="67" t="n">
        <v>545.53</v>
      </c>
      <c r="J37" s="67" t="n">
        <v>1909.23</v>
      </c>
      <c r="K37" s="67" t="n">
        <v>3341.42</v>
      </c>
      <c r="L37" s="67" t="n">
        <v>3945.55</v>
      </c>
      <c r="M37" s="67" t="n">
        <v>1109.03</v>
      </c>
      <c r="N37" s="67" t="n">
        <v>662.52</v>
      </c>
      <c r="O37" s="67" t="n">
        <v>2205.11</v>
      </c>
      <c r="P37" s="67" t="n">
        <v>1735.59</v>
      </c>
      <c r="Q37" s="67" t="n">
        <v>-266.35</v>
      </c>
      <c r="R37" s="67" t="n">
        <v>1202.67</v>
      </c>
      <c r="S37" s="67" t="n">
        <v>2799.17</v>
      </c>
      <c r="T37" s="67" t="n">
        <v>3384.53</v>
      </c>
      <c r="U37" s="67" t="n">
        <v>900.39</v>
      </c>
      <c r="V37" s="67" t="n">
        <v>3008.36</v>
      </c>
      <c r="W37" s="67" t="n">
        <v>4315.62</v>
      </c>
      <c r="X37" s="67" t="n">
        <v>1762.93</v>
      </c>
      <c r="Y37" s="67" t="n">
        <v>321.93</v>
      </c>
      <c r="Z37" s="67" t="n">
        <v>-3289.95</v>
      </c>
      <c r="AA37" s="67" t="n">
        <v>-617.59</v>
      </c>
      <c r="AB37" s="67" t="n">
        <v>1111.26</v>
      </c>
      <c r="AC37" s="67" t="n">
        <v>1504.66</v>
      </c>
      <c r="AD37" s="67" t="n">
        <v>3600.21</v>
      </c>
      <c r="AE37" s="67" t="n">
        <v>5159.99</v>
      </c>
      <c r="AF37" s="67" t="n">
        <v>6520.73</v>
      </c>
      <c r="AG37" s="67" t="n">
        <v>3175.65</v>
      </c>
      <c r="AH37" s="67" t="n">
        <v>6684.04</v>
      </c>
      <c r="AI37" s="67" t="n">
        <v>9339.35</v>
      </c>
      <c r="AJ37" s="67" t="n">
        <v>12225.69</v>
      </c>
      <c r="AK37" s="67" t="n">
        <v>3662.26</v>
      </c>
      <c r="AL37" s="67" t="n">
        <v>8456.14</v>
      </c>
      <c r="AM37" s="67" t="n">
        <v>11921.6</v>
      </c>
      <c r="AN37" s="67" t="n">
        <v>15170.75</v>
      </c>
      <c r="AO37" s="111" t="n">
        <v>3162</v>
      </c>
      <c r="AP37" s="111" t="n">
        <v>7267.52</v>
      </c>
      <c r="AQ37" s="111" t="n">
        <v>11154.95</v>
      </c>
      <c r="AR37" s="111" t="n">
        <v>13707.17</v>
      </c>
    </row>
    <row r="38" s="3" customFormat="true" ht="22.5" hidden="false" customHeight="true" outlineLevel="0" collapsed="false">
      <c r="A38" s="41"/>
      <c r="B38" s="44" t="s">
        <v>46</v>
      </c>
      <c r="C38" s="29"/>
      <c r="D38" s="30"/>
      <c r="E38" s="73" t="s">
        <v>117</v>
      </c>
      <c r="F38" s="73"/>
      <c r="G38" s="73"/>
      <c r="H38" s="73"/>
      <c r="I38" s="112" t="n">
        <v>855.78</v>
      </c>
      <c r="J38" s="112" t="n">
        <v>3174.878</v>
      </c>
      <c r="K38" s="112" t="n">
        <v>5539.976</v>
      </c>
      <c r="L38" s="112" t="n">
        <v>6970.074</v>
      </c>
      <c r="M38" s="112" t="n">
        <v>1911.60798</v>
      </c>
      <c r="N38" s="112" t="n">
        <v>2268.444</v>
      </c>
      <c r="O38" s="112" t="n">
        <v>4612.408</v>
      </c>
      <c r="P38" s="112" t="n">
        <v>4946.13</v>
      </c>
      <c r="Q38" s="112" t="n">
        <v>288.098</v>
      </c>
      <c r="R38" s="112" t="n">
        <v>2311.83424737</v>
      </c>
      <c r="S38" s="112" t="n">
        <v>4462.052</v>
      </c>
      <c r="T38" s="112" t="n">
        <v>5602.908</v>
      </c>
      <c r="U38" s="112" t="n">
        <v>1479</v>
      </c>
      <c r="V38" s="112" t="n">
        <v>4164.88608</v>
      </c>
      <c r="W38" s="112" t="n">
        <v>6051</v>
      </c>
      <c r="X38" s="112" t="n">
        <v>4076</v>
      </c>
      <c r="Y38" s="112" t="n">
        <v>920</v>
      </c>
      <c r="Z38" s="112" t="n">
        <v>-2094</v>
      </c>
      <c r="AA38" s="112" t="n">
        <v>1176</v>
      </c>
      <c r="AB38" s="112" t="n">
        <v>3502.52979342</v>
      </c>
      <c r="AC38" s="112" t="n">
        <v>2053.29282</v>
      </c>
      <c r="AD38" s="112" t="n">
        <v>4697.47564</v>
      </c>
      <c r="AE38" s="112" t="n">
        <v>6805.88846</v>
      </c>
      <c r="AF38" s="113" t="n">
        <v>8715.26128</v>
      </c>
      <c r="AG38" s="113" t="n">
        <v>3703.90675</v>
      </c>
      <c r="AH38" s="113" t="n">
        <v>7740.5535</v>
      </c>
      <c r="AI38" s="113" t="n">
        <v>10924.12025</v>
      </c>
      <c r="AJ38" s="113" t="n">
        <v>14338.72425</v>
      </c>
      <c r="AK38" s="113" t="n">
        <v>4205.53875</v>
      </c>
      <c r="AL38" s="113" t="n">
        <v>9542.7060405</v>
      </c>
      <c r="AM38" s="113" t="n">
        <v>13551.44906075</v>
      </c>
      <c r="AN38" s="113" t="n">
        <v>17343.8795</v>
      </c>
      <c r="AO38" s="114" t="n">
        <v>3713.13775</v>
      </c>
      <c r="AP38" s="114" t="n">
        <v>8369.80275</v>
      </c>
      <c r="AQ38" s="114" t="n">
        <v>12808.37775</v>
      </c>
      <c r="AR38" s="114" t="n">
        <v>15911.7355</v>
      </c>
    </row>
    <row r="39" s="11" customFormat="true" ht="22.5" hidden="false" customHeight="true" outlineLevel="0" collapsed="false">
      <c r="A39" s="41"/>
      <c r="B39" s="44" t="s">
        <v>47</v>
      </c>
      <c r="C39" s="29"/>
      <c r="D39" s="30"/>
      <c r="E39" s="66" t="s">
        <v>89</v>
      </c>
      <c r="F39" s="66"/>
      <c r="G39" s="66"/>
      <c r="H39" s="66"/>
      <c r="I39" s="76" t="n">
        <v>202.778887</v>
      </c>
      <c r="J39" s="76" t="n">
        <v>199.957904</v>
      </c>
      <c r="K39" s="76" t="n">
        <v>194.097413</v>
      </c>
      <c r="L39" s="76" t="n">
        <v>194.930449</v>
      </c>
      <c r="M39" s="76" t="n">
        <v>198.216257</v>
      </c>
      <c r="N39" s="76" t="n">
        <v>198.107278</v>
      </c>
      <c r="O39" s="76" t="n">
        <v>197.615536</v>
      </c>
      <c r="P39" s="76" t="n">
        <v>195.346882</v>
      </c>
      <c r="Q39" s="76" t="n">
        <v>203.616712</v>
      </c>
      <c r="R39" s="76" t="n">
        <v>207.061629</v>
      </c>
      <c r="S39" s="76" t="n">
        <v>207.816807</v>
      </c>
      <c r="T39" s="76" t="n">
        <v>211.648992</v>
      </c>
      <c r="U39" s="76" t="n">
        <v>215.119971</v>
      </c>
      <c r="V39" s="76" t="n">
        <v>220.749848</v>
      </c>
      <c r="W39" s="76" t="n">
        <v>225.73989</v>
      </c>
      <c r="X39" s="76" t="n">
        <v>231.920168</v>
      </c>
      <c r="Y39" s="76" t="n">
        <v>241.098549</v>
      </c>
      <c r="Z39" s="76" t="n">
        <v>245.632253</v>
      </c>
      <c r="AA39" s="76" t="n">
        <v>251.431227</v>
      </c>
      <c r="AB39" s="76" t="n">
        <v>250.837337</v>
      </c>
      <c r="AC39" s="76" t="n">
        <v>255.787847</v>
      </c>
      <c r="AD39" s="76" t="n">
        <v>260.011089</v>
      </c>
      <c r="AE39" s="76" t="n">
        <v>264.38142</v>
      </c>
      <c r="AF39" s="76" t="n">
        <v>267.333228</v>
      </c>
      <c r="AG39" s="76" t="n">
        <v>269.589624</v>
      </c>
      <c r="AH39" s="76" t="n">
        <v>276.468998</v>
      </c>
      <c r="AI39" s="76" t="n">
        <v>286.41479</v>
      </c>
      <c r="AJ39" s="76" t="n">
        <v>283.250628</v>
      </c>
      <c r="AK39" s="76" t="n">
        <v>289.202574</v>
      </c>
      <c r="AL39" s="76" t="n">
        <v>301.830516</v>
      </c>
      <c r="AM39" s="76" t="n">
        <v>309.553314</v>
      </c>
      <c r="AN39" s="76" t="n">
        <v>296.184362</v>
      </c>
      <c r="AO39" s="115" t="n">
        <v>310.094</v>
      </c>
      <c r="AP39" s="115" t="n">
        <v>330.072512</v>
      </c>
      <c r="AQ39" s="115" t="n">
        <v>332.302553</v>
      </c>
      <c r="AR39" s="115" t="n">
        <v>337.638947</v>
      </c>
    </row>
    <row r="40" s="11" customFormat="true" ht="22.5" hidden="false" customHeight="true" outlineLevel="0" collapsed="false">
      <c r="A40" s="41"/>
      <c r="B40" s="60"/>
      <c r="C40" s="36"/>
      <c r="D40" s="30"/>
      <c r="E40" s="66" t="s">
        <v>91</v>
      </c>
      <c r="F40" s="66"/>
      <c r="G40" s="66"/>
      <c r="H40" s="66"/>
      <c r="I40" s="76" t="n">
        <v>12.633323</v>
      </c>
      <c r="J40" s="76" t="n">
        <v>12.750743</v>
      </c>
      <c r="K40" s="76" t="n">
        <v>12.910477</v>
      </c>
      <c r="L40" s="76" t="n">
        <v>12.994448</v>
      </c>
      <c r="M40" s="76" t="n">
        <v>13.220106</v>
      </c>
      <c r="N40" s="76" t="n">
        <v>13.103544</v>
      </c>
      <c r="O40" s="76" t="n">
        <v>13.566403</v>
      </c>
      <c r="P40" s="76" t="n">
        <v>13.97494</v>
      </c>
      <c r="Q40" s="76" t="n">
        <v>13.635621</v>
      </c>
      <c r="R40" s="76" t="n">
        <v>13.844535</v>
      </c>
      <c r="S40" s="76" t="n">
        <v>14.062977</v>
      </c>
      <c r="T40" s="76" t="n">
        <v>13.963527</v>
      </c>
      <c r="U40" s="76" t="n">
        <v>14.300285</v>
      </c>
      <c r="V40" s="76" t="n">
        <v>14.542726</v>
      </c>
      <c r="W40" s="76" t="n">
        <v>14.641177</v>
      </c>
      <c r="X40" s="76" t="n">
        <v>14.16609</v>
      </c>
      <c r="Y40" s="76" t="n">
        <v>14.226654</v>
      </c>
      <c r="Z40" s="76" t="n">
        <v>13.821122</v>
      </c>
      <c r="AA40" s="76" t="n">
        <v>14.065084</v>
      </c>
      <c r="AB40" s="76" t="n">
        <v>14.083033</v>
      </c>
      <c r="AC40" s="76" t="n">
        <v>14.251588</v>
      </c>
      <c r="AD40" s="76" t="n">
        <v>14.501398</v>
      </c>
      <c r="AE40" s="76" t="n">
        <v>14.585619</v>
      </c>
      <c r="AF40" s="76" t="n">
        <v>14.651395382</v>
      </c>
      <c r="AG40" s="76" t="n">
        <v>14.770845</v>
      </c>
      <c r="AH40" s="76" t="n">
        <v>15.291957</v>
      </c>
      <c r="AI40" s="76" t="n">
        <v>15.617301</v>
      </c>
      <c r="AJ40" s="76" t="n">
        <v>15.935387</v>
      </c>
      <c r="AK40" s="76" t="n">
        <v>15.750349</v>
      </c>
      <c r="AL40" s="76" t="n">
        <v>16.281197</v>
      </c>
      <c r="AM40" s="76" t="n">
        <v>16.655392</v>
      </c>
      <c r="AN40" s="76" t="n">
        <v>16.865336</v>
      </c>
      <c r="AO40" s="115" t="n">
        <v>16.3809</v>
      </c>
      <c r="AP40" s="115" t="n">
        <v>16.845767</v>
      </c>
      <c r="AQ40" s="115" t="n">
        <v>17.27274</v>
      </c>
      <c r="AR40" s="115" t="n">
        <v>17.620091</v>
      </c>
    </row>
    <row r="41" s="11" customFormat="true" ht="22.5" hidden="false" customHeight="true" outlineLevel="0" collapsed="false">
      <c r="A41" s="41"/>
      <c r="B41" s="60"/>
      <c r="C41" s="29"/>
      <c r="D41" s="30"/>
      <c r="E41" s="66" t="s">
        <v>93</v>
      </c>
      <c r="F41" s="66"/>
      <c r="G41" s="66"/>
      <c r="H41" s="66"/>
      <c r="I41" s="76" t="n">
        <v>145.41956</v>
      </c>
      <c r="J41" s="76" t="n">
        <v>143.365483</v>
      </c>
      <c r="K41" s="76" t="n">
        <v>145.56727119477</v>
      </c>
      <c r="L41" s="76" t="n">
        <v>146.156714429653</v>
      </c>
      <c r="M41" s="76" t="n">
        <v>146.342538090377</v>
      </c>
      <c r="N41" s="76" t="n">
        <v>147.831275763809</v>
      </c>
      <c r="O41" s="76" t="n">
        <v>147.230218535569</v>
      </c>
      <c r="P41" s="76" t="n">
        <v>155.100016799267</v>
      </c>
      <c r="Q41" s="76" t="n">
        <v>155.243407251467</v>
      </c>
      <c r="R41" s="76" t="n">
        <v>159.740613636656</v>
      </c>
      <c r="S41" s="76" t="n">
        <v>164.840376679194</v>
      </c>
      <c r="T41" s="76" t="n">
        <v>170.409275597339</v>
      </c>
      <c r="U41" s="76" t="n">
        <v>168.528054662467</v>
      </c>
      <c r="V41" s="76" t="n">
        <v>170.776588014775</v>
      </c>
      <c r="W41" s="76" t="n">
        <v>175.177464059192</v>
      </c>
      <c r="X41" s="76" t="n">
        <v>183.145316563447</v>
      </c>
      <c r="Y41" s="76" t="n">
        <v>191.257914105356</v>
      </c>
      <c r="Z41" s="76" t="n">
        <v>191.977006357515</v>
      </c>
      <c r="AA41" s="76" t="n">
        <v>198.085027140219</v>
      </c>
      <c r="AB41" s="76" t="n">
        <v>203.232541700199</v>
      </c>
      <c r="AC41" s="76" t="n">
        <v>201.2512412476</v>
      </c>
      <c r="AD41" s="76" t="n">
        <v>207.84516530997</v>
      </c>
      <c r="AE41" s="76" t="n">
        <v>208.563921200788</v>
      </c>
      <c r="AF41" s="76" t="n">
        <v>214.91977442263</v>
      </c>
      <c r="AG41" s="76" t="n">
        <v>208.73315</v>
      </c>
      <c r="AH41" s="76" t="n">
        <v>218.159068</v>
      </c>
      <c r="AI41" s="76" t="n">
        <v>227.757344</v>
      </c>
      <c r="AJ41" s="76" t="n">
        <v>228.951592</v>
      </c>
      <c r="AK41" s="76" t="n">
        <v>222.543026</v>
      </c>
      <c r="AL41" s="76" t="n">
        <v>230.746925507353</v>
      </c>
      <c r="AM41" s="76" t="n">
        <v>240.905286</v>
      </c>
      <c r="AN41" s="76" t="n">
        <v>238.66233818247</v>
      </c>
      <c r="AO41" s="115" t="n">
        <v>242.4583</v>
      </c>
      <c r="AP41" s="115" t="n">
        <v>252.9458</v>
      </c>
      <c r="AQ41" s="115" t="n">
        <v>257.846712</v>
      </c>
      <c r="AR41" s="115" t="n">
        <v>262.27743</v>
      </c>
    </row>
    <row r="42" s="11" customFormat="true" ht="22.5" hidden="false" customHeight="true" outlineLevel="0" collapsed="false">
      <c r="A42" s="41"/>
      <c r="B42" s="61"/>
      <c r="C42" s="29"/>
      <c r="D42" s="30"/>
      <c r="E42" s="66" t="s">
        <v>94</v>
      </c>
      <c r="F42" s="66"/>
      <c r="G42" s="66"/>
      <c r="H42" s="66"/>
      <c r="I42" s="76" t="n">
        <v>142.724373</v>
      </c>
      <c r="J42" s="76" t="n">
        <v>142.488073</v>
      </c>
      <c r="K42" s="76" t="n">
        <v>139.70504</v>
      </c>
      <c r="L42" s="76" t="n">
        <v>140.160799</v>
      </c>
      <c r="M42" s="76" t="n">
        <v>143.488895</v>
      </c>
      <c r="N42" s="76" t="n">
        <v>146.895716</v>
      </c>
      <c r="O42" s="76" t="n">
        <v>146.201946</v>
      </c>
      <c r="P42" s="76" t="n">
        <v>144.919172</v>
      </c>
      <c r="Q42" s="76" t="n">
        <v>153.637258</v>
      </c>
      <c r="R42" s="76" t="n">
        <v>155.670135</v>
      </c>
      <c r="S42" s="76" t="n">
        <v>157.60722</v>
      </c>
      <c r="T42" s="76" t="n">
        <v>161.402176</v>
      </c>
      <c r="U42" s="76" t="n">
        <v>164.01041</v>
      </c>
      <c r="V42" s="76" t="n">
        <v>170.313166</v>
      </c>
      <c r="W42" s="76" t="n">
        <v>175.400327</v>
      </c>
      <c r="X42" s="76" t="n">
        <v>178.583501</v>
      </c>
      <c r="Y42" s="76" t="n">
        <v>184.402701</v>
      </c>
      <c r="Z42" s="76" t="n">
        <v>182.823206</v>
      </c>
      <c r="AA42" s="76" t="n">
        <v>191.710106</v>
      </c>
      <c r="AB42" s="76" t="n">
        <v>194.212331</v>
      </c>
      <c r="AC42" s="76" t="n">
        <v>198.42378</v>
      </c>
      <c r="AD42" s="76" t="n">
        <v>202.328733</v>
      </c>
      <c r="AE42" s="76" t="n">
        <v>204.222372</v>
      </c>
      <c r="AF42" s="76" t="n">
        <v>205.768317</v>
      </c>
      <c r="AG42" s="76" t="n">
        <v>212.652282</v>
      </c>
      <c r="AH42" s="76" t="n">
        <v>219.273405</v>
      </c>
      <c r="AI42" s="76" t="n">
        <v>228.967931</v>
      </c>
      <c r="AJ42" s="76" t="n">
        <v>224.230481</v>
      </c>
      <c r="AK42" s="76" t="n">
        <v>232.627427</v>
      </c>
      <c r="AL42" s="76" t="n">
        <v>243.068117</v>
      </c>
      <c r="AM42" s="76" t="n">
        <v>251.760028</v>
      </c>
      <c r="AN42" s="76" t="n">
        <v>236.384433</v>
      </c>
      <c r="AO42" s="115" t="n">
        <v>247.414299</v>
      </c>
      <c r="AP42" s="115" t="n">
        <v>258.2944</v>
      </c>
      <c r="AQ42" s="115" t="n">
        <v>266.476209</v>
      </c>
      <c r="AR42" s="115" t="n">
        <v>270.256788</v>
      </c>
    </row>
    <row r="43" s="11" customFormat="true" ht="22.5" hidden="false" customHeight="true" outlineLevel="0" collapsed="false">
      <c r="A43" s="41"/>
      <c r="B43" s="61"/>
      <c r="C43" s="29"/>
      <c r="D43" s="66"/>
      <c r="E43" s="116" t="s">
        <v>95</v>
      </c>
      <c r="F43" s="117"/>
      <c r="G43" s="117"/>
      <c r="H43" s="117"/>
      <c r="I43" s="118" t="n">
        <v>15.15</v>
      </c>
      <c r="J43" s="118" t="n">
        <v>13.84</v>
      </c>
      <c r="K43" s="118" t="n">
        <v>13.71</v>
      </c>
      <c r="L43" s="118" t="n">
        <v>14.43</v>
      </c>
      <c r="M43" s="118" t="n">
        <v>14.76</v>
      </c>
      <c r="N43" s="118" t="n">
        <v>13.99</v>
      </c>
      <c r="O43" s="118" t="n">
        <v>14.83</v>
      </c>
      <c r="P43" s="118" t="n">
        <v>14.76</v>
      </c>
      <c r="Q43" s="118" t="n">
        <v>14.33</v>
      </c>
      <c r="R43" s="118" t="n">
        <v>14.32</v>
      </c>
      <c r="S43" s="118" t="n">
        <v>13.75</v>
      </c>
      <c r="T43" s="118" t="n">
        <v>14.02</v>
      </c>
      <c r="U43" s="118" t="n">
        <v>14.22</v>
      </c>
      <c r="V43" s="118" t="n">
        <v>14.38</v>
      </c>
      <c r="W43" s="118" t="n">
        <v>14.1</v>
      </c>
      <c r="X43" s="118" t="n">
        <v>14.16</v>
      </c>
      <c r="Y43" s="118" t="n">
        <v>14.27</v>
      </c>
      <c r="Z43" s="118" t="n">
        <v>14.26</v>
      </c>
      <c r="AA43" s="118" t="n">
        <v>14.44</v>
      </c>
      <c r="AB43" s="118" t="n">
        <v>14.62</v>
      </c>
      <c r="AC43" s="118" t="n">
        <v>15.04</v>
      </c>
      <c r="AD43" s="118" t="n">
        <v>15.2</v>
      </c>
      <c r="AE43" s="118" t="n">
        <v>15.11</v>
      </c>
      <c r="AF43" s="118" t="n">
        <v>14.72</v>
      </c>
      <c r="AG43" s="118" t="n">
        <v>15.21</v>
      </c>
      <c r="AH43" s="118" t="n">
        <v>15.85</v>
      </c>
      <c r="AI43" s="118" t="n">
        <v>15.53</v>
      </c>
      <c r="AJ43" s="118" t="n">
        <v>15.54</v>
      </c>
      <c r="AK43" s="119" t="n">
        <v>15.57</v>
      </c>
      <c r="AL43" s="119" t="n">
        <v>15.48</v>
      </c>
      <c r="AM43" s="119" t="n">
        <v>15.69</v>
      </c>
      <c r="AN43" s="119" t="n">
        <v>15.1922589186106</v>
      </c>
      <c r="AO43" s="120" t="n">
        <v>14.8032346591943</v>
      </c>
      <c r="AP43" s="121" t="n">
        <v>14.8847142866249</v>
      </c>
      <c r="AQ43" s="121" t="n">
        <v>18.1251502374622</v>
      </c>
      <c r="AR43" s="121" t="n">
        <v>17.7</v>
      </c>
    </row>
    <row r="44" s="11" customFormat="true" ht="22.5" hidden="false" customHeight="true" outlineLevel="0" collapsed="false">
      <c r="A44" s="41"/>
      <c r="B44" s="61"/>
      <c r="C44" s="29"/>
      <c r="D44" s="30"/>
      <c r="E44" s="122" t="s">
        <v>96</v>
      </c>
      <c r="F44" s="122" t="s">
        <v>97</v>
      </c>
      <c r="G44" s="122"/>
      <c r="H44" s="122"/>
      <c r="I44" s="123"/>
      <c r="J44" s="123"/>
      <c r="K44" s="123"/>
      <c r="L44" s="123"/>
      <c r="M44" s="123"/>
      <c r="N44" s="123"/>
      <c r="O44" s="123"/>
      <c r="P44" s="124" t="n">
        <v>11.52</v>
      </c>
      <c r="Q44" s="124" t="n">
        <v>11.62</v>
      </c>
      <c r="R44" s="124" t="n">
        <v>11.69</v>
      </c>
      <c r="S44" s="124" t="n">
        <v>11.2</v>
      </c>
      <c r="T44" s="124" t="n">
        <v>10.99</v>
      </c>
      <c r="U44" s="124" t="n">
        <v>11.21</v>
      </c>
      <c r="V44" s="124" t="n">
        <v>11.35</v>
      </c>
      <c r="W44" s="124" t="n">
        <v>11.04</v>
      </c>
      <c r="X44" s="124" t="n">
        <v>10.72</v>
      </c>
      <c r="Y44" s="124" t="n">
        <v>10.79</v>
      </c>
      <c r="Z44" s="124" t="n">
        <v>10.36</v>
      </c>
      <c r="AA44" s="124" t="n">
        <v>10.54</v>
      </c>
      <c r="AB44" s="124" t="n">
        <v>11.32</v>
      </c>
      <c r="AC44" s="124" t="n">
        <v>11.82</v>
      </c>
      <c r="AD44" s="124" t="n">
        <v>12</v>
      </c>
      <c r="AE44" s="124" t="n">
        <v>11.94</v>
      </c>
      <c r="AF44" s="124" t="n">
        <v>11.6</v>
      </c>
      <c r="AG44" s="124" t="n">
        <v>12.22</v>
      </c>
      <c r="AH44" s="124" t="n">
        <v>12.7</v>
      </c>
      <c r="AI44" s="124" t="n">
        <v>12.52</v>
      </c>
      <c r="AJ44" s="124" t="n">
        <v>12.49</v>
      </c>
      <c r="AK44" s="125" t="n">
        <v>12.8</v>
      </c>
      <c r="AL44" s="125" t="n">
        <v>12.82</v>
      </c>
      <c r="AM44" s="125" t="n">
        <v>13.05</v>
      </c>
      <c r="AN44" s="125" t="n">
        <v>12.4712017108178</v>
      </c>
      <c r="AO44" s="126" t="n">
        <v>12.1739831957154</v>
      </c>
      <c r="AP44" s="127" t="n">
        <v>12.3372722349896</v>
      </c>
      <c r="AQ44" s="127" t="n">
        <v>15.2725966259083</v>
      </c>
      <c r="AR44" s="127" t="n">
        <v>14.98</v>
      </c>
    </row>
    <row r="45" s="11" customFormat="true" ht="22.5" hidden="false" customHeight="true" outlineLevel="0" collapsed="false">
      <c r="A45" s="41"/>
      <c r="B45" s="61"/>
      <c r="C45" s="45"/>
      <c r="D45" s="30"/>
      <c r="E45" s="93" t="s">
        <v>98</v>
      </c>
      <c r="F45" s="66" t="s">
        <v>99</v>
      </c>
      <c r="G45" s="66"/>
      <c r="H45" s="66"/>
      <c r="I45" s="128" t="n">
        <v>12.36</v>
      </c>
      <c r="J45" s="128" t="n">
        <v>11.38</v>
      </c>
      <c r="K45" s="128" t="n">
        <v>11.27</v>
      </c>
      <c r="L45" s="128" t="n">
        <v>11.28</v>
      </c>
      <c r="M45" s="128" t="n">
        <v>11.74</v>
      </c>
      <c r="N45" s="128" t="n">
        <v>11.38</v>
      </c>
      <c r="O45" s="128" t="n">
        <v>11.75</v>
      </c>
      <c r="P45" s="128" t="n">
        <v>12.14</v>
      </c>
      <c r="Q45" s="128" t="n">
        <v>11.97</v>
      </c>
      <c r="R45" s="128" t="n">
        <v>12.03</v>
      </c>
      <c r="S45" s="128" t="n">
        <v>11.53</v>
      </c>
      <c r="T45" s="128" t="n">
        <v>11.32</v>
      </c>
      <c r="U45" s="128" t="n">
        <v>11.53</v>
      </c>
      <c r="V45" s="128" t="n">
        <v>11.67</v>
      </c>
      <c r="W45" s="128" t="n">
        <v>11.36</v>
      </c>
      <c r="X45" s="128" t="n">
        <v>11.04</v>
      </c>
      <c r="Y45" s="128" t="n">
        <v>11.11</v>
      </c>
      <c r="Z45" s="128" t="n">
        <v>10.68</v>
      </c>
      <c r="AA45" s="128" t="n">
        <v>10.86</v>
      </c>
      <c r="AB45" s="128" t="n">
        <v>11.64</v>
      </c>
      <c r="AC45" s="128" t="n">
        <v>12.15</v>
      </c>
      <c r="AD45" s="128" t="n">
        <v>12.33</v>
      </c>
      <c r="AE45" s="128" t="n">
        <v>12.27</v>
      </c>
      <c r="AF45" s="128" t="n">
        <v>11.92</v>
      </c>
      <c r="AG45" s="128" t="n">
        <v>12.49</v>
      </c>
      <c r="AH45" s="128" t="n">
        <v>12.97</v>
      </c>
      <c r="AI45" s="128" t="n">
        <v>12.78</v>
      </c>
      <c r="AJ45" s="128" t="n">
        <v>12.75</v>
      </c>
      <c r="AK45" s="125" t="n">
        <v>12.99</v>
      </c>
      <c r="AL45" s="125" t="n">
        <v>13</v>
      </c>
      <c r="AM45" s="125" t="n">
        <v>13.23</v>
      </c>
      <c r="AN45" s="125" t="n">
        <v>12.6531348903702</v>
      </c>
      <c r="AO45" s="126" t="n">
        <v>12.2897615385417</v>
      </c>
      <c r="AP45" s="127" t="n">
        <v>12.4501536355132</v>
      </c>
      <c r="AQ45" s="127" t="n">
        <v>15.4023195049234</v>
      </c>
      <c r="AR45" s="127" t="n">
        <v>15.11</v>
      </c>
    </row>
    <row r="46" s="11" customFormat="true" ht="22.5" hidden="false" customHeight="true" outlineLevel="0" collapsed="false">
      <c r="A46" s="41"/>
      <c r="B46" s="61"/>
      <c r="C46" s="29"/>
      <c r="D46" s="30"/>
      <c r="E46" s="94" t="s">
        <v>100</v>
      </c>
      <c r="F46" s="95"/>
      <c r="G46" s="95"/>
      <c r="H46" s="95"/>
      <c r="I46" s="96" t="n">
        <v>2.03</v>
      </c>
      <c r="J46" s="96" t="n">
        <v>2.11</v>
      </c>
      <c r="K46" s="96" t="n">
        <v>2.13</v>
      </c>
      <c r="L46" s="96" t="n">
        <v>1.76</v>
      </c>
      <c r="M46" s="96" t="n">
        <v>1.8</v>
      </c>
      <c r="N46" s="96" t="n">
        <v>2.3</v>
      </c>
      <c r="O46" s="96" t="n">
        <v>1.93</v>
      </c>
      <c r="P46" s="96" t="n">
        <v>1.97</v>
      </c>
      <c r="Q46" s="96" t="n">
        <v>1.97</v>
      </c>
      <c r="R46" s="96" t="n">
        <v>1.92</v>
      </c>
      <c r="S46" s="96" t="n">
        <v>1.61</v>
      </c>
      <c r="T46" s="96" t="n">
        <v>1.62</v>
      </c>
      <c r="U46" s="96" t="n">
        <v>1.64</v>
      </c>
      <c r="V46" s="96" t="n">
        <v>1.65</v>
      </c>
      <c r="W46" s="96" t="n">
        <v>1.49</v>
      </c>
      <c r="X46" s="96" t="n">
        <v>2.27</v>
      </c>
      <c r="Y46" s="96" t="n">
        <v>2.15</v>
      </c>
      <c r="Z46" s="96" t="n">
        <v>1.82</v>
      </c>
      <c r="AA46" s="96" t="n">
        <v>1.65</v>
      </c>
      <c r="AB46" s="96" t="n">
        <v>1.36</v>
      </c>
      <c r="AC46" s="96" t="n">
        <v>1.35</v>
      </c>
      <c r="AD46" s="96" t="n">
        <v>1.22</v>
      </c>
      <c r="AE46" s="96" t="n">
        <v>1.12</v>
      </c>
      <c r="AF46" s="96" t="n">
        <v>1.02714703373754</v>
      </c>
      <c r="AG46" s="96" t="n">
        <v>1.0438238127009</v>
      </c>
      <c r="AH46" s="96" t="n">
        <v>0.952649340662606</v>
      </c>
      <c r="AI46" s="96" t="n">
        <v>0.94</v>
      </c>
      <c r="AJ46" s="96" t="n">
        <v>0.886630588952428</v>
      </c>
      <c r="AK46" s="96" t="n">
        <v>0.903232177276277</v>
      </c>
      <c r="AL46" s="96" t="n">
        <v>0.827877631586622</v>
      </c>
      <c r="AM46" s="96" t="n">
        <v>0.751140984460137</v>
      </c>
      <c r="AN46" s="96" t="n">
        <v>0.58</v>
      </c>
      <c r="AO46" s="129" t="n">
        <v>0.57</v>
      </c>
      <c r="AP46" s="129" t="n">
        <v>0.47</v>
      </c>
      <c r="AQ46" s="129" t="n">
        <v>0.4</v>
      </c>
      <c r="AR46" s="129" t="n">
        <v>0.42</v>
      </c>
    </row>
    <row r="47" s="11" customFormat="true" ht="22.5" hidden="false" customHeight="true" outlineLevel="0" collapsed="false">
      <c r="A47" s="41"/>
      <c r="B47" s="61"/>
      <c r="C47" s="47"/>
      <c r="D47" s="30"/>
      <c r="E47" s="66" t="s">
        <v>101</v>
      </c>
      <c r="F47" s="66"/>
      <c r="G47" s="66"/>
      <c r="H47" s="66"/>
      <c r="I47" s="91" t="n">
        <v>107.75</v>
      </c>
      <c r="J47" s="91" t="n">
        <v>106.14</v>
      </c>
      <c r="K47" s="91" t="n">
        <v>105.27</v>
      </c>
      <c r="L47" s="91" t="n">
        <v>116.25</v>
      </c>
      <c r="M47" s="91" t="n">
        <v>120.03</v>
      </c>
      <c r="N47" s="91" t="n">
        <v>97.63</v>
      </c>
      <c r="O47" s="91" t="n">
        <v>106.2</v>
      </c>
      <c r="P47" s="91" t="n">
        <v>103.88</v>
      </c>
      <c r="Q47" s="91" t="n">
        <v>90.83</v>
      </c>
      <c r="R47" s="91" t="n">
        <v>94.77</v>
      </c>
      <c r="S47" s="91" t="n">
        <v>105.4</v>
      </c>
      <c r="T47" s="91" t="n">
        <v>101.51</v>
      </c>
      <c r="U47" s="91" t="n">
        <v>99.58</v>
      </c>
      <c r="V47" s="91" t="n">
        <v>99.01</v>
      </c>
      <c r="W47" s="91" t="n">
        <v>103.87</v>
      </c>
      <c r="X47" s="91" t="n">
        <v>79.65</v>
      </c>
      <c r="Y47" s="91" t="n">
        <v>81.55</v>
      </c>
      <c r="Z47" s="91" t="n">
        <v>101.25</v>
      </c>
      <c r="AA47" s="91" t="n">
        <v>103.7</v>
      </c>
      <c r="AB47" s="91" t="n">
        <v>112.87</v>
      </c>
      <c r="AC47" s="91" t="n">
        <v>113.44</v>
      </c>
      <c r="AD47" s="91" t="n">
        <v>121.15</v>
      </c>
      <c r="AE47" s="91" t="n">
        <v>132.03</v>
      </c>
      <c r="AF47" s="91" t="n">
        <v>145.37</v>
      </c>
      <c r="AG47" s="91" t="n">
        <v>149.983750015603</v>
      </c>
      <c r="AH47" s="91" t="n">
        <v>163.316777667743</v>
      </c>
      <c r="AI47" s="91" t="n">
        <v>162.58</v>
      </c>
      <c r="AJ47" s="91" t="n">
        <v>170.463196993856</v>
      </c>
      <c r="AK47" s="91" t="n">
        <v>165.821410286633</v>
      </c>
      <c r="AL47" s="91" t="n">
        <v>180.275025061447</v>
      </c>
      <c r="AM47" s="91" t="n">
        <v>193.930978121116</v>
      </c>
      <c r="AN47" s="91" t="n">
        <v>231.55</v>
      </c>
      <c r="AO47" s="130" t="n">
        <v>234.84</v>
      </c>
      <c r="AP47" s="130" t="n">
        <v>276.18</v>
      </c>
      <c r="AQ47" s="131" t="n">
        <v>313.47</v>
      </c>
      <c r="AR47" s="131" t="n">
        <v>300.97</v>
      </c>
    </row>
    <row r="48" s="11" customFormat="true" ht="22.5" hidden="false" customHeight="true" outlineLevel="0" collapsed="false">
      <c r="A48" s="41"/>
      <c r="B48" s="61"/>
      <c r="C48" s="48"/>
      <c r="D48" s="30"/>
      <c r="E48" s="73" t="s">
        <v>102</v>
      </c>
      <c r="F48" s="73"/>
      <c r="G48" s="73"/>
      <c r="H48" s="73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132" t="n">
        <v>56.45</v>
      </c>
      <c r="AC48" s="132" t="n">
        <v>55.84</v>
      </c>
      <c r="AD48" s="132" t="n">
        <v>63.94</v>
      </c>
      <c r="AE48" s="132" t="n">
        <v>70.04</v>
      </c>
      <c r="AF48" s="132" t="n">
        <v>78.55</v>
      </c>
      <c r="AG48" s="132" t="n">
        <v>83.8763632766071</v>
      </c>
      <c r="AH48" s="132" t="n">
        <v>86.6245341356657</v>
      </c>
      <c r="AI48" s="132" t="n">
        <v>86.05</v>
      </c>
      <c r="AJ48" s="132" t="n">
        <v>93.6679261766271</v>
      </c>
      <c r="AK48" s="132" t="n">
        <v>88.5992243973631</v>
      </c>
      <c r="AL48" s="132" t="n">
        <v>93.5035066895657</v>
      </c>
      <c r="AM48" s="132" t="n">
        <v>97.3609869798239</v>
      </c>
      <c r="AN48" s="132" t="n">
        <v>103.95</v>
      </c>
      <c r="AO48" s="133" t="n">
        <v>103.77</v>
      </c>
      <c r="AP48" s="133" t="n">
        <v>124.41</v>
      </c>
      <c r="AQ48" s="133" t="n">
        <v>140.05</v>
      </c>
      <c r="AR48" s="133" t="n">
        <v>136.61</v>
      </c>
    </row>
    <row r="49" s="11" customFormat="true" ht="22.5" hidden="false" customHeight="true" outlineLevel="0" collapsed="false">
      <c r="A49" s="41"/>
      <c r="B49" s="61"/>
      <c r="C49" s="55"/>
      <c r="D49" s="30"/>
      <c r="E49" s="99" t="s">
        <v>103</v>
      </c>
      <c r="F49" s="99"/>
      <c r="G49" s="99"/>
      <c r="H49" s="99"/>
      <c r="I49" s="134" t="n">
        <v>45.1026291865563</v>
      </c>
      <c r="J49" s="134" t="n">
        <v>50.3674732667552</v>
      </c>
      <c r="K49" s="134" t="n">
        <v>50.7309347040967</v>
      </c>
      <c r="L49" s="134" t="n">
        <v>53.7967360011849</v>
      </c>
      <c r="M49" s="134" t="n">
        <v>56.8205989691183</v>
      </c>
      <c r="N49" s="134" t="n">
        <v>57.7547874637237</v>
      </c>
      <c r="O49" s="134" t="n">
        <v>57.6112758534722</v>
      </c>
      <c r="P49" s="134" t="n">
        <v>57.3175381568447</v>
      </c>
      <c r="Q49" s="134" t="n">
        <v>71.9142555799436</v>
      </c>
      <c r="R49" s="134" t="n">
        <v>63.3509463780251</v>
      </c>
      <c r="S49" s="134" t="n">
        <v>61.7530529280107</v>
      </c>
      <c r="T49" s="134" t="n">
        <v>61.672642254102</v>
      </c>
      <c r="U49" s="134" t="n">
        <v>63.0404028842852</v>
      </c>
      <c r="V49" s="134" t="n">
        <v>57.7873977001381</v>
      </c>
      <c r="W49" s="134" t="n">
        <v>60.189088395925</v>
      </c>
      <c r="X49" s="134" t="n">
        <v>59.5696415080814</v>
      </c>
      <c r="Y49" s="134" t="n">
        <v>59.5404028345279</v>
      </c>
      <c r="Z49" s="134" t="n">
        <v>54.6280893457913</v>
      </c>
      <c r="AA49" s="134" t="n">
        <v>55.853934264368</v>
      </c>
      <c r="AB49" s="134" t="n">
        <v>57.3051031530298</v>
      </c>
      <c r="AC49" s="134" t="n">
        <v>58.6851370471521</v>
      </c>
      <c r="AD49" s="134" t="n">
        <v>54.8914243245614</v>
      </c>
      <c r="AE49" s="134" t="n">
        <v>55.8756484054179</v>
      </c>
      <c r="AF49" s="134" t="n">
        <v>57.8796338163464</v>
      </c>
      <c r="AG49" s="134" t="n">
        <v>56.5506318244693</v>
      </c>
      <c r="AH49" s="134" t="n">
        <v>51.9422243398604</v>
      </c>
      <c r="AI49" s="134" t="n">
        <v>52.7181364435942</v>
      </c>
      <c r="AJ49" s="134" t="n">
        <v>53.2923683756101</v>
      </c>
      <c r="AK49" s="134" t="n">
        <v>53.2316410395212</v>
      </c>
      <c r="AL49" s="134" t="n">
        <v>48.812943185193</v>
      </c>
      <c r="AM49" s="134" t="n">
        <v>51.0801310848413</v>
      </c>
      <c r="AN49" s="134" t="n">
        <v>53.3194067116063</v>
      </c>
      <c r="AO49" s="135" t="n">
        <v>57.376451445899</v>
      </c>
      <c r="AP49" s="135" t="n">
        <v>50.1721563472963</v>
      </c>
      <c r="AQ49" s="135" t="n">
        <v>51.3651050266799</v>
      </c>
      <c r="AR49" s="135" t="n">
        <v>55.0673270244859</v>
      </c>
    </row>
    <row r="50" s="11" customFormat="true" ht="22.5" hidden="false" customHeight="true" outlineLevel="0" collapsed="false">
      <c r="A50" s="41"/>
      <c r="B50" s="61"/>
      <c r="C50" s="97"/>
      <c r="D50" s="30"/>
      <c r="E50" s="93" t="s">
        <v>104</v>
      </c>
      <c r="F50" s="66"/>
      <c r="G50" s="66"/>
      <c r="H50" s="66"/>
      <c r="I50" s="91" t="n">
        <v>0.10761080861441</v>
      </c>
      <c r="J50" s="91" t="n">
        <v>0.189625586007115</v>
      </c>
      <c r="K50" s="91" t="n">
        <v>0.223942929383451</v>
      </c>
      <c r="L50" s="91" t="n">
        <v>0.199329433818511</v>
      </c>
      <c r="M50" s="91" t="n">
        <v>0.225672499975111</v>
      </c>
      <c r="N50" s="91" t="n">
        <v>0.0672320205456747</v>
      </c>
      <c r="O50" s="91" t="n">
        <v>0.149081519421192</v>
      </c>
      <c r="P50" s="91" t="n">
        <v>0.0881711581148797</v>
      </c>
      <c r="Q50" s="91" t="n">
        <v>-0.053408381918677</v>
      </c>
      <c r="R50" s="91" t="n">
        <v>0.119071281625517</v>
      </c>
      <c r="S50" s="91" t="n">
        <v>0.183437400826628</v>
      </c>
      <c r="T50" s="91" t="n">
        <v>0.165019972256763</v>
      </c>
      <c r="U50" s="91" t="n">
        <v>0.16878265817095</v>
      </c>
      <c r="V50" s="91" t="n">
        <v>0.278758851377987</v>
      </c>
      <c r="W50" s="91" t="n">
        <v>0.26357183700137</v>
      </c>
      <c r="X50" s="91" t="n">
        <v>0.0797576776687358</v>
      </c>
      <c r="Y50" s="91" t="n">
        <v>0.0544468941172998</v>
      </c>
      <c r="Z50" s="91" t="n">
        <v>-0.274677149604348</v>
      </c>
      <c r="AA50" s="91" t="n">
        <v>-0.0339539612572988</v>
      </c>
      <c r="AB50" s="91" t="n">
        <v>0.0455091416368476</v>
      </c>
      <c r="AC50" s="91" t="n">
        <v>0.237597347707058</v>
      </c>
      <c r="AD50" s="91" t="n">
        <v>0.281766735553354</v>
      </c>
      <c r="AE50" s="91" t="n">
        <v>0.266920217310632</v>
      </c>
      <c r="AF50" s="91" t="n">
        <v>0.251115853754611</v>
      </c>
      <c r="AG50" s="91" t="n">
        <v>0.473162948929579</v>
      </c>
      <c r="AH50" s="91" t="n">
        <v>0.493049444741793</v>
      </c>
      <c r="AI50" s="91" t="n">
        <v>0.45289658068137</v>
      </c>
      <c r="AJ50" s="91" t="n">
        <v>0.441980613632841</v>
      </c>
      <c r="AK50" s="91" t="n">
        <v>0.511798691974126</v>
      </c>
      <c r="AL50" s="91" t="n">
        <v>0.58032465840797</v>
      </c>
      <c r="AM50" s="91" t="n">
        <v>0.537082934120164</v>
      </c>
      <c r="AN50" s="91" t="n">
        <v>0.512517929183394</v>
      </c>
      <c r="AO50" s="131" t="n">
        <v>0.417234088918384</v>
      </c>
      <c r="AP50" s="131" t="n">
        <v>0.46569209482043</v>
      </c>
      <c r="AQ50" s="131" t="n">
        <v>0.468946564920813</v>
      </c>
      <c r="AR50" s="131" t="n">
        <v>0.426671078748457</v>
      </c>
    </row>
    <row r="51" s="11" customFormat="true" ht="22.5" hidden="false" customHeight="true" outlineLevel="0" collapsed="false">
      <c r="A51" s="41"/>
      <c r="B51" s="61"/>
      <c r="C51" s="55"/>
      <c r="D51" s="101"/>
      <c r="E51" s="93" t="s">
        <v>105</v>
      </c>
      <c r="F51" s="66"/>
      <c r="G51" s="66"/>
      <c r="H51" s="66"/>
      <c r="I51" s="91" t="n">
        <v>1.72727318061922</v>
      </c>
      <c r="J51" s="91" t="n">
        <v>3.00854874865201</v>
      </c>
      <c r="K51" s="91" t="n">
        <v>3.49023097102895</v>
      </c>
      <c r="L51" s="91" t="n">
        <v>3.07711259127714</v>
      </c>
      <c r="M51" s="91" t="n">
        <v>3.38447108426868</v>
      </c>
      <c r="N51" s="91" t="n">
        <v>1.01101533446506</v>
      </c>
      <c r="O51" s="91" t="n">
        <v>2.22382483417337</v>
      </c>
      <c r="P51" s="91" t="n">
        <v>1.29793935908019</v>
      </c>
      <c r="Q51" s="91" t="n">
        <v>-0.771733685527071</v>
      </c>
      <c r="R51" s="91" t="n">
        <v>1.74068346144947</v>
      </c>
      <c r="S51" s="91" t="n">
        <v>2.68901744242216</v>
      </c>
      <c r="T51" s="91" t="n">
        <v>2.43555847879151</v>
      </c>
      <c r="U51" s="91" t="n">
        <v>2.54853096249013</v>
      </c>
      <c r="V51" s="91" t="n">
        <v>4.21668297492313</v>
      </c>
      <c r="W51" s="91" t="n">
        <v>4.00653707462516</v>
      </c>
      <c r="X51" s="91" t="n">
        <v>1.23085905015101</v>
      </c>
      <c r="Y51" s="91" t="n">
        <v>0.907076822162733</v>
      </c>
      <c r="Z51" s="91" t="n">
        <v>-4.67611755815021</v>
      </c>
      <c r="AA51" s="91" t="n">
        <v>-0.585265598120316</v>
      </c>
      <c r="AB51" s="91" t="n">
        <v>0.78967359404865</v>
      </c>
      <c r="AC51" s="91" t="n">
        <v>4.24825869384313</v>
      </c>
      <c r="AD51" s="91" t="n">
        <v>5.04277953560531</v>
      </c>
      <c r="AE51" s="91" t="n">
        <v>4.79260913223455</v>
      </c>
      <c r="AF51" s="91" t="n">
        <v>4.52369609964865</v>
      </c>
      <c r="AG51" s="91" t="n">
        <v>8.63469255575196</v>
      </c>
      <c r="AH51" s="91" t="n">
        <v>8.969017079158</v>
      </c>
      <c r="AI51" s="91" t="n">
        <v>8.25603010077527</v>
      </c>
      <c r="AJ51" s="91" t="n">
        <v>8.01507098314351</v>
      </c>
      <c r="AK51" s="91" t="n">
        <v>9.24645714399691</v>
      </c>
      <c r="AL51" s="91" t="n">
        <v>10.5774617693401</v>
      </c>
      <c r="AM51" s="91" t="n">
        <v>9.83899398027952</v>
      </c>
      <c r="AN51" s="91" t="n">
        <v>9.30861790228585</v>
      </c>
      <c r="AO51" s="131" t="n">
        <v>7.60868087443042</v>
      </c>
      <c r="AP51" s="131" t="n">
        <v>8.70500626616987</v>
      </c>
      <c r="AQ51" s="131" t="n">
        <v>8.83148424787528</v>
      </c>
      <c r="AR51" s="131" t="n">
        <v>8.06448006946745</v>
      </c>
    </row>
    <row r="52" s="11" customFormat="true" ht="22.5" hidden="false" customHeight="true" outlineLevel="0" collapsed="false">
      <c r="A52" s="41"/>
      <c r="B52" s="61"/>
      <c r="C52" s="55"/>
      <c r="D52" s="30"/>
      <c r="E52" s="66" t="s">
        <v>106</v>
      </c>
      <c r="F52" s="66"/>
      <c r="G52" s="66"/>
      <c r="H52" s="66"/>
      <c r="I52" s="91" t="n">
        <v>0.168810473843857</v>
      </c>
      <c r="J52" s="91" t="n">
        <v>0.315330317065569</v>
      </c>
      <c r="K52" s="91" t="n">
        <v>0.371290784802273</v>
      </c>
      <c r="L52" s="91" t="n">
        <v>0.352128576267726</v>
      </c>
      <c r="M52" s="91" t="n">
        <v>0.388986187766762</v>
      </c>
      <c r="N52" s="91" t="n">
        <v>0.2301999541368</v>
      </c>
      <c r="O52" s="91" t="n">
        <v>0.311832422341952</v>
      </c>
      <c r="P52" s="91" t="n">
        <v>0.251272483873928</v>
      </c>
      <c r="Q52" s="91" t="n">
        <v>0.0577692810738014</v>
      </c>
      <c r="R52" s="91" t="n">
        <v>0.228884953262416</v>
      </c>
      <c r="S52" s="91" t="n">
        <v>0.292410686465366</v>
      </c>
      <c r="T52" s="91" t="n">
        <v>0.273181718796169</v>
      </c>
      <c r="U52" s="91" t="n">
        <v>0.277246028315325</v>
      </c>
      <c r="V52" s="91" t="n">
        <v>0.385924177884617</v>
      </c>
      <c r="W52" s="91" t="n">
        <v>0.369558298852839</v>
      </c>
      <c r="X52" s="91" t="n">
        <v>0.184404539135284</v>
      </c>
      <c r="Y52" s="91" t="n">
        <v>0.155596379920839</v>
      </c>
      <c r="Z52" s="91" t="n">
        <v>-0.174827566154958</v>
      </c>
      <c r="AA52" s="91" t="n">
        <v>0.0646543150610979</v>
      </c>
      <c r="AB52" s="91" t="n">
        <v>0.143438191292793</v>
      </c>
      <c r="AC52" s="91" t="n">
        <v>0.324230675433616</v>
      </c>
      <c r="AD52" s="91" t="n">
        <v>0.367643103159039</v>
      </c>
      <c r="AE52" s="91" t="n">
        <v>0.352060609949849</v>
      </c>
      <c r="AF52" s="91" t="n">
        <v>0.335628108666008</v>
      </c>
      <c r="AG52" s="91" t="n">
        <v>0.551871724021908</v>
      </c>
      <c r="AH52" s="91" t="n">
        <v>0.570983358144048</v>
      </c>
      <c r="AI52" s="91" t="n">
        <v>0.529747435118837</v>
      </c>
      <c r="AJ52" s="91" t="n">
        <v>0.518370590349264</v>
      </c>
      <c r="AK52" s="91" t="n">
        <v>0.58772157937899</v>
      </c>
      <c r="AL52" s="91" t="n">
        <v>0.65489308635392</v>
      </c>
      <c r="AM52" s="91" t="n">
        <v>0.610509665072436</v>
      </c>
      <c r="AN52" s="91" t="n">
        <v>0.585933405095089</v>
      </c>
      <c r="AO52" s="131" t="n">
        <v>0.489958142362336</v>
      </c>
      <c r="AP52" s="131" t="n">
        <v>0.536324767717363</v>
      </c>
      <c r="AQ52" s="131" t="n">
        <v>0.538455550950086</v>
      </c>
      <c r="AR52" s="131" t="n">
        <v>0.495293875434909</v>
      </c>
    </row>
    <row r="53" s="11" customFormat="true" ht="22.5" hidden="false" customHeight="true" outlineLevel="0" collapsed="false">
      <c r="A53" s="41"/>
      <c r="B53" s="61"/>
      <c r="C53" s="55"/>
      <c r="D53" s="30"/>
      <c r="E53" s="136" t="s">
        <v>107</v>
      </c>
      <c r="F53" s="136"/>
      <c r="G53" s="136"/>
      <c r="H53" s="136"/>
      <c r="I53" s="137" t="n">
        <v>2.70959588383832</v>
      </c>
      <c r="J53" s="137" t="n">
        <v>5.00294633649314</v>
      </c>
      <c r="K53" s="137" t="n">
        <v>5.78670020947893</v>
      </c>
      <c r="L53" s="137" t="n">
        <v>5.43592210655889</v>
      </c>
      <c r="M53" s="137" t="n">
        <v>5.83373031637311</v>
      </c>
      <c r="N53" s="137" t="n">
        <v>3.46167914836572</v>
      </c>
      <c r="O53" s="137" t="n">
        <v>4.65155364391797</v>
      </c>
      <c r="P53" s="137" t="n">
        <v>3.69890170035971</v>
      </c>
      <c r="Q53" s="137" t="n">
        <v>0.834747254863818</v>
      </c>
      <c r="R53" s="137" t="n">
        <v>3.34603144670561</v>
      </c>
      <c r="S53" s="137" t="n">
        <v>4.28646193585766</v>
      </c>
      <c r="T53" s="137" t="n">
        <v>4.03193651268825</v>
      </c>
      <c r="U53" s="137" t="n">
        <v>4.18627183056553</v>
      </c>
      <c r="V53" s="137" t="n">
        <v>5.83773359106966</v>
      </c>
      <c r="W53" s="137" t="n">
        <v>5.6176298743997</v>
      </c>
      <c r="X53" s="137" t="n">
        <v>2.84582002031592</v>
      </c>
      <c r="Y53" s="137" t="n">
        <v>2.59221158758026</v>
      </c>
      <c r="Z53" s="137" t="n">
        <v>-2.97627324633096</v>
      </c>
      <c r="AA53" s="137" t="n">
        <v>1.11444865264899</v>
      </c>
      <c r="AB53" s="137" t="n">
        <v>2.48893624375254</v>
      </c>
      <c r="AC53" s="137" t="n">
        <v>5.79726919940097</v>
      </c>
      <c r="AD53" s="137" t="n">
        <v>6.57970896875361</v>
      </c>
      <c r="AE53" s="137" t="n">
        <v>6.32132294565799</v>
      </c>
      <c r="AF53" s="137" t="n">
        <v>6.04613186863355</v>
      </c>
      <c r="AG53" s="137" t="n">
        <v>10.0710393278303</v>
      </c>
      <c r="AH53" s="137" t="n">
        <v>10.3867057264224</v>
      </c>
      <c r="AI53" s="137" t="n">
        <v>9.65697458693471</v>
      </c>
      <c r="AJ53" s="137" t="n">
        <v>9.40036044357997</v>
      </c>
      <c r="AK53" s="137" t="n">
        <v>10.6181248243689</v>
      </c>
      <c r="AL53" s="137" t="n">
        <v>11.9366056285066</v>
      </c>
      <c r="AM53" s="137" t="n">
        <v>11.1841217397651</v>
      </c>
      <c r="AN53" s="137" t="n">
        <v>10.6420280611564</v>
      </c>
      <c r="AO53" s="138" t="n">
        <v>8.93487671807419</v>
      </c>
      <c r="AP53" s="138" t="n">
        <v>10.0253161168261</v>
      </c>
      <c r="AQ53" s="138" t="n">
        <v>10.1405193514952</v>
      </c>
      <c r="AR53" s="138" t="n">
        <v>9.36151472626281</v>
      </c>
    </row>
    <row r="54" s="11" customFormat="true" ht="22.5" hidden="false" customHeight="true" outlineLevel="0" collapsed="false">
      <c r="A54" s="41"/>
      <c r="B54" s="61"/>
      <c r="C54" s="55"/>
      <c r="D54" s="30"/>
      <c r="E54" s="93" t="s">
        <v>118</v>
      </c>
      <c r="F54" s="66"/>
      <c r="G54" s="66"/>
      <c r="H54" s="66"/>
      <c r="I54" s="91" t="n">
        <v>1.92</v>
      </c>
      <c r="J54" s="91" t="n">
        <v>1.98</v>
      </c>
      <c r="K54" s="91" t="n">
        <v>2</v>
      </c>
      <c r="L54" s="91" t="n">
        <v>2</v>
      </c>
      <c r="M54" s="91" t="n">
        <v>1.92</v>
      </c>
      <c r="N54" s="91" t="n">
        <v>1.9</v>
      </c>
      <c r="O54" s="91" t="n">
        <v>1.88</v>
      </c>
      <c r="P54" s="91" t="n">
        <v>1.86</v>
      </c>
      <c r="Q54" s="91" t="n">
        <v>1.78</v>
      </c>
      <c r="R54" s="91" t="n">
        <v>1.78</v>
      </c>
      <c r="S54" s="91" t="n">
        <v>1.77</v>
      </c>
      <c r="T54" s="91" t="n">
        <v>1.74</v>
      </c>
      <c r="U54" s="91" t="n">
        <v>1.74</v>
      </c>
      <c r="V54" s="91" t="n">
        <v>1.7</v>
      </c>
      <c r="W54" s="91" t="n">
        <v>1.65</v>
      </c>
      <c r="X54" s="91" t="n">
        <v>1.62</v>
      </c>
      <c r="Y54" s="91" t="n">
        <v>1.53</v>
      </c>
      <c r="Z54" s="91" t="n">
        <v>1.52</v>
      </c>
      <c r="AA54" s="91" t="n">
        <v>1.5</v>
      </c>
      <c r="AB54" s="91" t="n">
        <v>1.49</v>
      </c>
      <c r="AC54" s="91" t="n">
        <v>1.49</v>
      </c>
      <c r="AD54" s="91" t="n">
        <v>1.51</v>
      </c>
      <c r="AE54" s="91" t="n">
        <v>1.52</v>
      </c>
      <c r="AF54" s="91" t="n">
        <v>1.53</v>
      </c>
      <c r="AG54" s="91" t="n">
        <v>1.59</v>
      </c>
      <c r="AH54" s="91" t="n">
        <v>1.62</v>
      </c>
      <c r="AI54" s="91" t="n">
        <v>1.64</v>
      </c>
      <c r="AJ54" s="91" t="n">
        <v>1.65</v>
      </c>
      <c r="AK54" s="91" t="n">
        <v>1.61</v>
      </c>
      <c r="AL54" s="91" t="n">
        <v>1.6</v>
      </c>
      <c r="AM54" s="91" t="n">
        <v>1.57</v>
      </c>
      <c r="AN54" s="91" t="n">
        <v>1.54</v>
      </c>
      <c r="AO54" s="131" t="n">
        <v>1.53</v>
      </c>
      <c r="AP54" s="131" t="n">
        <v>1.49</v>
      </c>
      <c r="AQ54" s="131" t="n">
        <v>1.49</v>
      </c>
      <c r="AR54" s="131" t="n">
        <v>1.47</v>
      </c>
    </row>
    <row r="55" s="11" customFormat="true" ht="20.1" hidden="false" customHeight="true" outlineLevel="0" collapsed="false">
      <c r="A55" s="41"/>
      <c r="B55" s="61"/>
      <c r="C55" s="9"/>
      <c r="D55" s="10"/>
      <c r="E55" s="103" t="s">
        <v>119</v>
      </c>
      <c r="F55" s="136"/>
      <c r="G55" s="136"/>
      <c r="H55" s="136"/>
      <c r="I55" s="104" t="n">
        <v>1.92</v>
      </c>
      <c r="J55" s="104" t="n">
        <v>1.99</v>
      </c>
      <c r="K55" s="104" t="n">
        <v>1.98</v>
      </c>
      <c r="L55" s="104" t="n">
        <v>1.97</v>
      </c>
      <c r="M55" s="104" t="n">
        <v>1.92</v>
      </c>
      <c r="N55" s="104" t="n">
        <v>1.89</v>
      </c>
      <c r="O55" s="104" t="n">
        <v>1.85</v>
      </c>
      <c r="P55" s="104" t="n">
        <v>1.82</v>
      </c>
      <c r="Q55" s="104" t="n">
        <v>1.78</v>
      </c>
      <c r="R55" s="104" t="n">
        <v>1.78</v>
      </c>
      <c r="S55" s="104" t="n">
        <v>1.77</v>
      </c>
      <c r="T55" s="104" t="n">
        <v>1.51</v>
      </c>
      <c r="U55" s="104" t="n">
        <v>1.77</v>
      </c>
      <c r="V55" s="104" t="n">
        <v>1.63</v>
      </c>
      <c r="W55" s="104" t="n">
        <v>1.56</v>
      </c>
      <c r="X55" s="104" t="n">
        <v>1.58</v>
      </c>
      <c r="Y55" s="104" t="n">
        <v>1.62</v>
      </c>
      <c r="Z55" s="104" t="n">
        <v>1.52</v>
      </c>
      <c r="AA55" s="104" t="n">
        <v>1.45</v>
      </c>
      <c r="AB55" s="104" t="n">
        <v>1.47</v>
      </c>
      <c r="AC55" s="104" t="n">
        <v>1.55</v>
      </c>
      <c r="AD55" s="104" t="n">
        <v>1.52</v>
      </c>
      <c r="AE55" s="104" t="n">
        <v>1.57</v>
      </c>
      <c r="AF55" s="104" t="n">
        <v>1.54</v>
      </c>
      <c r="AG55" s="104" t="n">
        <v>1.59</v>
      </c>
      <c r="AH55" s="104" t="n">
        <v>1.66</v>
      </c>
      <c r="AI55" s="104" t="n">
        <v>1.67</v>
      </c>
      <c r="AJ55" s="104" t="n">
        <v>1.71</v>
      </c>
      <c r="AK55" s="104" t="n">
        <v>1.61</v>
      </c>
      <c r="AL55" s="104" t="n">
        <v>1.58</v>
      </c>
      <c r="AM55" s="104" t="n">
        <v>1.52</v>
      </c>
      <c r="AN55" s="104" t="n">
        <v>1.47</v>
      </c>
      <c r="AO55" s="139" t="n">
        <v>1.53</v>
      </c>
      <c r="AP55" s="139" t="n">
        <v>1.45</v>
      </c>
      <c r="AQ55" s="139" t="n">
        <v>1.48</v>
      </c>
      <c r="AR55" s="139" t="n">
        <v>1.4</v>
      </c>
    </row>
    <row r="56" s="11" customFormat="true" ht="20.1" hidden="false" customHeight="true" outlineLevel="0" collapsed="false">
      <c r="A56" s="41"/>
      <c r="B56" s="61"/>
      <c r="C56" s="9"/>
      <c r="D56" s="10"/>
      <c r="E56" s="93" t="s">
        <v>110</v>
      </c>
      <c r="F56" s="3"/>
      <c r="G56" s="3"/>
      <c r="H56" s="3"/>
    </row>
    <row r="57" s="11" customFormat="true" ht="20.1" hidden="false" customHeight="true" outlineLevel="0" collapsed="false">
      <c r="A57" s="41"/>
      <c r="B57" s="61"/>
      <c r="C57" s="9"/>
      <c r="D57" s="10"/>
      <c r="E57" s="93" t="s">
        <v>120</v>
      </c>
      <c r="F57" s="3"/>
      <c r="G57" s="3"/>
      <c r="H57" s="3"/>
    </row>
    <row r="58" s="11" customFormat="true" ht="12.75" hidden="false" customHeight="true" outlineLevel="0" collapsed="false">
      <c r="A58" s="41"/>
      <c r="B58" s="61"/>
      <c r="C58" s="9"/>
      <c r="D58" s="10"/>
      <c r="E58" s="3"/>
      <c r="F58" s="3"/>
      <c r="G58" s="3"/>
      <c r="H58" s="3"/>
    </row>
    <row r="59" s="3" customFormat="true" ht="12.75" hidden="false" customHeight="true" outlineLevel="0" collapsed="false">
      <c r="A59" s="41"/>
      <c r="B59" s="61"/>
      <c r="C59" s="9"/>
      <c r="D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</row>
    <row r="60" s="3" customFormat="true" ht="12.75" hidden="false" customHeight="true" outlineLevel="0" collapsed="false">
      <c r="A60" s="41"/>
      <c r="B60" s="61"/>
      <c r="C60" s="9"/>
      <c r="D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s="3" customFormat="true" ht="12.75" hidden="false" customHeight="true" outlineLevel="0" collapsed="false">
      <c r="A61" s="41"/>
      <c r="B61" s="61"/>
      <c r="C61" s="9"/>
      <c r="D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</row>
    <row r="62" s="3" customFormat="true" ht="12.75" hidden="false" customHeight="true" outlineLevel="0" collapsed="false">
      <c r="A62" s="41"/>
      <c r="B62" s="61"/>
      <c r="C62" s="9"/>
      <c r="D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</row>
    <row r="63" s="3" customFormat="true" ht="12.75" hidden="false" customHeight="true" outlineLevel="0" collapsed="false">
      <c r="A63" s="41"/>
      <c r="B63" s="61"/>
      <c r="C63" s="9"/>
      <c r="D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</row>
    <row r="64" s="3" customFormat="true" ht="12.75" hidden="false" customHeight="true" outlineLevel="0" collapsed="false">
      <c r="A64" s="41"/>
      <c r="B64" s="61"/>
      <c r="C64" s="9"/>
      <c r="D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="3" customFormat="true" ht="12.75" hidden="false" customHeight="true" outlineLevel="0" collapsed="false">
      <c r="A65" s="41"/>
      <c r="B65" s="61"/>
      <c r="C65" s="9"/>
      <c r="D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="3" customFormat="true" ht="12.75" hidden="false" customHeight="true" outlineLevel="0" collapsed="false">
      <c r="A66" s="41"/>
      <c r="B66" s="61"/>
      <c r="C66" s="9"/>
      <c r="D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="3" customFormat="true" ht="12.75" hidden="false" customHeight="true" outlineLevel="0" collapsed="false">
      <c r="A67" s="41"/>
      <c r="B67" s="61"/>
      <c r="C67" s="9"/>
      <c r="D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="3" customFormat="true" ht="12.75" hidden="false" customHeight="true" outlineLevel="0" collapsed="false">
      <c r="A68" s="41"/>
      <c r="B68" s="61"/>
      <c r="C68" s="9"/>
      <c r="D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="3" customFormat="true" ht="12.75" hidden="false" customHeight="true" outlineLevel="0" collapsed="false">
      <c r="A69" s="41"/>
      <c r="B69" s="61"/>
      <c r="C69" s="9"/>
      <c r="D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="3" customFormat="true" ht="12.75" hidden="false" customHeight="true" outlineLevel="0" collapsed="false">
      <c r="A70" s="41"/>
      <c r="B70" s="61"/>
      <c r="C70" s="9"/>
      <c r="D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="3" customFormat="true" ht="12.75" hidden="false" customHeight="true" outlineLevel="0" collapsed="false">
      <c r="A71" s="41"/>
      <c r="B71" s="61"/>
      <c r="C71" s="9"/>
      <c r="D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="3" customFormat="true" ht="12.75" hidden="false" customHeight="true" outlineLevel="0" collapsed="false">
      <c r="A72" s="41"/>
      <c r="B72" s="61"/>
      <c r="C72" s="9"/>
      <c r="D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="3" customFormat="true" ht="12.75" hidden="false" customHeight="true" outlineLevel="0" collapsed="false">
      <c r="A73" s="41"/>
      <c r="B73" s="61"/>
      <c r="C73" s="9"/>
      <c r="D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="3" customFormat="true" ht="12.75" hidden="false" customHeight="true" outlineLevel="0" collapsed="false">
      <c r="A74" s="41"/>
      <c r="B74" s="61"/>
      <c r="C74" s="9"/>
      <c r="D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="3" customFormat="true" ht="12.75" hidden="false" customHeight="true" outlineLevel="0" collapsed="false">
      <c r="A75" s="41"/>
      <c r="B75" s="61"/>
      <c r="C75" s="9"/>
      <c r="D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="3" customFormat="true" ht="12.75" hidden="false" customHeight="true" outlineLevel="0" collapsed="false">
      <c r="A76" s="41"/>
      <c r="B76" s="61"/>
      <c r="C76" s="9"/>
      <c r="D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="3" customFormat="true" ht="12.75" hidden="false" customHeight="true" outlineLevel="0" collapsed="false">
      <c r="A77" s="41"/>
      <c r="B77" s="61"/>
      <c r="C77" s="9"/>
      <c r="D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="3" customFormat="true" ht="12.75" hidden="false" customHeight="true" outlineLevel="0" collapsed="false">
      <c r="A78" s="41"/>
      <c r="B78" s="61"/>
      <c r="C78" s="9"/>
      <c r="D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="3" customFormat="true" ht="12.75" hidden="false" customHeight="true" outlineLevel="0" collapsed="false">
      <c r="A79" s="41"/>
      <c r="B79" s="61"/>
      <c r="C79" s="9"/>
      <c r="D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="3" customFormat="true" ht="12.75" hidden="false" customHeight="true" outlineLevel="0" collapsed="false">
      <c r="A80" s="41"/>
      <c r="B80" s="61"/>
      <c r="C80" s="9"/>
      <c r="D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="3" customFormat="true" ht="12.75" hidden="false" customHeight="true" outlineLevel="0" collapsed="false">
      <c r="A81" s="41"/>
      <c r="B81" s="61"/>
      <c r="C81" s="9"/>
      <c r="D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="3" customFormat="true" ht="12.75" hidden="false" customHeight="true" outlineLevel="0" collapsed="false">
      <c r="A82" s="41"/>
      <c r="B82" s="61"/>
      <c r="C82" s="9"/>
      <c r="D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="3" customFormat="true" ht="12.75" hidden="false" customHeight="true" outlineLevel="0" collapsed="false">
      <c r="A83" s="41"/>
      <c r="B83" s="61"/>
      <c r="C83" s="9"/>
      <c r="D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="3" customFormat="true" ht="12.75" hidden="false" customHeight="true" outlineLevel="0" collapsed="false">
      <c r="A84" s="41"/>
      <c r="B84" s="61"/>
      <c r="C84" s="9"/>
      <c r="D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="3" customFormat="true" ht="12.75" hidden="false" customHeight="true" outlineLevel="0" collapsed="false">
      <c r="A85" s="41"/>
      <c r="B85" s="61"/>
      <c r="C85" s="9"/>
      <c r="D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="3" customFormat="true" ht="12.75" hidden="false" customHeight="true" outlineLevel="0" collapsed="false">
      <c r="A86" s="41"/>
      <c r="B86" s="61"/>
      <c r="C86" s="9"/>
      <c r="D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="3" customFormat="true" ht="12.75" hidden="false" customHeight="true" outlineLevel="0" collapsed="false">
      <c r="B87" s="8"/>
      <c r="C87" s="9"/>
      <c r="D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="3" customFormat="true" ht="12.75" hidden="false" customHeight="true" outlineLevel="0" collapsed="false">
      <c r="B88" s="8"/>
      <c r="C88" s="9"/>
      <c r="D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="3" customFormat="true" ht="12.75" hidden="false" customHeight="true" outlineLevel="0" collapsed="false">
      <c r="B89" s="8"/>
      <c r="C89" s="9"/>
      <c r="D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="3" customFormat="true" ht="12.75" hidden="false" customHeight="true" outlineLevel="0" collapsed="false">
      <c r="B90" s="8"/>
      <c r="C90" s="9"/>
      <c r="D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="3" customFormat="true" ht="12.75" hidden="false" customHeight="true" outlineLevel="0" collapsed="false">
      <c r="B91" s="8"/>
      <c r="C91" s="9"/>
      <c r="D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="3" customFormat="true" ht="12.75" hidden="false" customHeight="true" outlineLevel="0" collapsed="false">
      <c r="B92" s="8"/>
      <c r="C92" s="9"/>
      <c r="D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="3" customFormat="true" ht="12.75" hidden="false" customHeight="true" outlineLevel="0" collapsed="false">
      <c r="B93" s="8"/>
      <c r="C93" s="9"/>
      <c r="D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="3" customFormat="true" ht="12.75" hidden="false" customHeight="true" outlineLevel="0" collapsed="false">
      <c r="B94" s="8"/>
      <c r="C94" s="9"/>
      <c r="D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="3" customFormat="true" ht="12.75" hidden="false" customHeight="true" outlineLevel="0" collapsed="false">
      <c r="B95" s="8"/>
      <c r="C95" s="9"/>
      <c r="D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="3" customFormat="true" ht="12.75" hidden="false" customHeight="true" outlineLevel="0" collapsed="false">
      <c r="B96" s="8"/>
      <c r="C96" s="9"/>
      <c r="D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="3" customFormat="true" ht="12.75" hidden="false" customHeight="true" outlineLevel="0" collapsed="false">
      <c r="B97" s="8"/>
      <c r="C97" s="9"/>
      <c r="D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="3" customFormat="true" ht="12.75" hidden="false" customHeight="true" outlineLevel="0" collapsed="false">
      <c r="B98" s="8"/>
      <c r="C98" s="9"/>
      <c r="D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</row>
    <row r="99" s="3" customFormat="true" ht="12.75" hidden="false" customHeight="true" outlineLevel="0" collapsed="false">
      <c r="B99" s="8"/>
      <c r="C99" s="9"/>
      <c r="D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</row>
    <row r="100" s="3" customFormat="true" ht="12.75" hidden="false" customHeight="true" outlineLevel="0" collapsed="false">
      <c r="B100" s="8"/>
      <c r="C100" s="9"/>
      <c r="D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</row>
    <row r="101" s="3" customFormat="true" ht="12.75" hidden="false" customHeight="true" outlineLevel="0" collapsed="false">
      <c r="B101" s="8"/>
      <c r="C101" s="9"/>
      <c r="D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</row>
    <row r="102" s="3" customFormat="true" ht="12.75" hidden="false" customHeight="true" outlineLevel="0" collapsed="false">
      <c r="B102" s="8"/>
      <c r="C102" s="9"/>
      <c r="D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</row>
    <row r="103" s="3" customFormat="true" ht="12.75" hidden="false" customHeight="true" outlineLevel="0" collapsed="false">
      <c r="B103" s="8"/>
      <c r="C103" s="9"/>
      <c r="D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="3" customFormat="true" ht="12.75" hidden="false" customHeight="true" outlineLevel="0" collapsed="false">
      <c r="B104" s="8"/>
      <c r="C104" s="9"/>
      <c r="D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</row>
    <row r="105" s="3" customFormat="true" ht="12.75" hidden="false" customHeight="true" outlineLevel="0" collapsed="false">
      <c r="B105" s="8"/>
      <c r="C105" s="9"/>
      <c r="D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</row>
    <row r="106" s="3" customFormat="true" ht="12.75" hidden="false" customHeight="true" outlineLevel="0" collapsed="false">
      <c r="B106" s="8"/>
      <c r="C106" s="9"/>
      <c r="D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</row>
    <row r="107" s="3" customFormat="true" ht="12.75" hidden="false" customHeight="true" outlineLevel="0" collapsed="false">
      <c r="B107" s="8"/>
      <c r="C107" s="9"/>
      <c r="D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</row>
    <row r="108" s="3" customFormat="true" ht="12.75" hidden="false" customHeight="true" outlineLevel="0" collapsed="false">
      <c r="B108" s="8"/>
      <c r="C108" s="9"/>
      <c r="D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</row>
    <row r="109" s="3" customFormat="true" ht="12.75" hidden="false" customHeight="true" outlineLevel="0" collapsed="false">
      <c r="B109" s="8"/>
      <c r="C109" s="9"/>
      <c r="D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</row>
    <row r="110" s="3" customFormat="true" ht="12.75" hidden="false" customHeight="true" outlineLevel="0" collapsed="false">
      <c r="B110" s="8"/>
      <c r="C110" s="9"/>
      <c r="D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</row>
    <row r="111" s="3" customFormat="true" ht="12.75" hidden="false" customHeight="true" outlineLevel="0" collapsed="false">
      <c r="B111" s="8"/>
      <c r="C111" s="9"/>
      <c r="D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</row>
    <row r="112" s="3" customFormat="true" ht="12.75" hidden="false" customHeight="true" outlineLevel="0" collapsed="false">
      <c r="B112" s="8"/>
      <c r="C112" s="9"/>
      <c r="D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</row>
    <row r="113" s="3" customFormat="true" ht="12.75" hidden="false" customHeight="true" outlineLevel="0" collapsed="false">
      <c r="B113" s="8"/>
      <c r="C113" s="9"/>
      <c r="D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</row>
    <row r="114" s="3" customFormat="true" ht="12.75" hidden="false" customHeight="true" outlineLevel="0" collapsed="false">
      <c r="B114" s="8"/>
      <c r="C114" s="9"/>
      <c r="D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</row>
    <row r="115" s="3" customFormat="true" ht="12.75" hidden="false" customHeight="true" outlineLevel="0" collapsed="false">
      <c r="B115" s="8"/>
      <c r="C115" s="9"/>
      <c r="D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</row>
    <row r="116" s="3" customFormat="true" ht="12.75" hidden="false" customHeight="true" outlineLevel="0" collapsed="false">
      <c r="B116" s="8"/>
      <c r="C116" s="9"/>
      <c r="D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</row>
    <row r="117" s="3" customFormat="true" ht="12.75" hidden="false" customHeight="true" outlineLevel="0" collapsed="false">
      <c r="B117" s="8"/>
      <c r="C117" s="9"/>
      <c r="D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</row>
    <row r="118" s="3" customFormat="true" ht="12.75" hidden="false" customHeight="true" outlineLevel="0" collapsed="false">
      <c r="B118" s="8"/>
      <c r="C118" s="9"/>
      <c r="D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</row>
    <row r="119" s="3" customFormat="true" ht="12.75" hidden="false" customHeight="true" outlineLevel="0" collapsed="false">
      <c r="B119" s="8"/>
      <c r="C119" s="9"/>
      <c r="D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</row>
    <row r="120" s="3" customFormat="true" ht="12.75" hidden="false" customHeight="true" outlineLevel="0" collapsed="false">
      <c r="B120" s="8"/>
      <c r="C120" s="9"/>
      <c r="D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</row>
    <row r="121" s="3" customFormat="true" ht="12.75" hidden="false" customHeight="true" outlineLevel="0" collapsed="false">
      <c r="B121" s="8"/>
      <c r="C121" s="9"/>
      <c r="D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</row>
    <row r="122" s="3" customFormat="true" ht="12.75" hidden="false" customHeight="true" outlineLevel="0" collapsed="false">
      <c r="B122" s="8"/>
      <c r="C122" s="9"/>
      <c r="D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</row>
    <row r="123" s="3" customFormat="true" ht="12.75" hidden="false" customHeight="true" outlineLevel="0" collapsed="false">
      <c r="B123" s="8"/>
      <c r="C123" s="9"/>
      <c r="D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</row>
    <row r="124" s="3" customFormat="true" ht="12.75" hidden="false" customHeight="true" outlineLevel="0" collapsed="false">
      <c r="B124" s="8"/>
      <c r="C124" s="9"/>
      <c r="D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</row>
    <row r="125" s="3" customFormat="true" ht="12.75" hidden="false" customHeight="true" outlineLevel="0" collapsed="false">
      <c r="B125" s="8"/>
      <c r="C125" s="9"/>
      <c r="D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</row>
    <row r="126" s="3" customFormat="true" ht="12.75" hidden="false" customHeight="true" outlineLevel="0" collapsed="false">
      <c r="B126" s="8"/>
      <c r="C126" s="9"/>
      <c r="D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</row>
    <row r="127" s="3" customFormat="true" ht="12.75" hidden="false" customHeight="true" outlineLevel="0" collapsed="false">
      <c r="B127" s="8"/>
      <c r="C127" s="9"/>
      <c r="D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</row>
    <row r="128" s="3" customFormat="true" ht="12.75" hidden="false" customHeight="true" outlineLevel="0" collapsed="false">
      <c r="B128" s="8"/>
      <c r="C128" s="9"/>
      <c r="D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</row>
    <row r="129" s="3" customFormat="true" ht="12.75" hidden="false" customHeight="true" outlineLevel="0" collapsed="false">
      <c r="B129" s="8"/>
      <c r="C129" s="9"/>
      <c r="D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</row>
    <row r="130" s="3" customFormat="true" ht="12.75" hidden="false" customHeight="true" outlineLevel="0" collapsed="false">
      <c r="B130" s="8"/>
      <c r="C130" s="9"/>
      <c r="D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</row>
    <row r="131" s="3" customFormat="true" ht="12.75" hidden="false" customHeight="true" outlineLevel="0" collapsed="false">
      <c r="B131" s="8"/>
      <c r="C131" s="9"/>
      <c r="D131" s="10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</row>
    <row r="132" s="3" customFormat="true" ht="12.75" hidden="false" customHeight="true" outlineLevel="0" collapsed="false">
      <c r="B132" s="8"/>
      <c r="C132" s="9"/>
      <c r="D132" s="10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R91"/>
  <sheetViews>
    <sheetView showFormulas="false" showGridLines="false" showRowColHeaders="true" showZeros="true" rightToLeft="false" tabSelected="false" showOutlineSymbols="false" defaultGridColor="true" view="pageBreakPreview" topLeftCell="A1" colorId="64" zoomScale="90" zoomScaleNormal="85" zoomScalePageLayoutView="90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R10" activeCellId="0" sqref="AR10"/>
    </sheetView>
  </sheetViews>
  <sheetFormatPr defaultColWidth="9.871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3.34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25.23"/>
    <col collapsed="false" customWidth="true" hidden="true" outlineLevel="0" max="19" min="9" style="140" width="9.44"/>
    <col collapsed="false" customWidth="false" hidden="true" outlineLevel="0" max="31" min="20" style="140" width="9.89"/>
    <col collapsed="false" customWidth="false" hidden="true" outlineLevel="0" max="32" min="32" style="3" width="9.89"/>
    <col collapsed="false" customWidth="false" hidden="false" outlineLevel="0" max="37" min="33" style="3" width="9.89"/>
    <col collapsed="false" customWidth="false" hidden="false" outlineLevel="0" max="41" min="38" style="12" width="9.89"/>
    <col collapsed="false" customWidth="false" hidden="false" outlineLevel="0" max="42" min="42" style="141" width="9.89"/>
    <col collapsed="false" customWidth="false" hidden="false" outlineLevel="0" max="1024" min="43" style="12" width="9.89"/>
  </cols>
  <sheetData>
    <row r="1" s="13" customFormat="true" ht="36" hidden="false" customHeight="true" outlineLevel="0" collapsed="false">
      <c r="B1" s="14"/>
      <c r="C1" s="14"/>
      <c r="D1" s="16" t="s">
        <v>121</v>
      </c>
      <c r="E1" s="62"/>
      <c r="F1" s="62"/>
      <c r="G1" s="62"/>
      <c r="H1" s="6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P1" s="143"/>
    </row>
    <row r="2" s="18" customFormat="true" ht="7.5" hidden="false" customHeight="true" outlineLevel="0" collapsed="false">
      <c r="B2" s="19"/>
      <c r="C2" s="20"/>
      <c r="D2" s="21"/>
      <c r="I2" s="144"/>
      <c r="J2" s="144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P2" s="146"/>
    </row>
    <row r="3" s="27" customFormat="true" ht="21" hidden="false" customHeight="true" outlineLevel="0" collapsed="false">
      <c r="A3" s="22"/>
      <c r="B3" s="23"/>
      <c r="C3" s="24"/>
      <c r="D3" s="64" t="s">
        <v>122</v>
      </c>
      <c r="E3" s="64"/>
      <c r="F3" s="64"/>
      <c r="G3" s="64"/>
      <c r="H3" s="64"/>
      <c r="I3" s="147" t="s">
        <v>49</v>
      </c>
      <c r="J3" s="147" t="s">
        <v>50</v>
      </c>
      <c r="K3" s="147" t="s">
        <v>51</v>
      </c>
      <c r="L3" s="147" t="s">
        <v>52</v>
      </c>
      <c r="M3" s="147" t="s">
        <v>53</v>
      </c>
      <c r="N3" s="147" t="s">
        <v>54</v>
      </c>
      <c r="O3" s="147" t="s">
        <v>55</v>
      </c>
      <c r="P3" s="147" t="s">
        <v>56</v>
      </c>
      <c r="Q3" s="147" t="s">
        <v>57</v>
      </c>
      <c r="R3" s="147" t="s">
        <v>58</v>
      </c>
      <c r="S3" s="147" t="s">
        <v>59</v>
      </c>
      <c r="T3" s="147" t="s">
        <v>60</v>
      </c>
      <c r="U3" s="147" t="s">
        <v>61</v>
      </c>
      <c r="V3" s="147" t="s">
        <v>62</v>
      </c>
      <c r="W3" s="147" t="s">
        <v>63</v>
      </c>
      <c r="X3" s="147" t="s">
        <v>123</v>
      </c>
      <c r="Y3" s="147" t="s">
        <v>64</v>
      </c>
      <c r="Z3" s="147" t="s">
        <v>65</v>
      </c>
      <c r="AA3" s="147" t="s">
        <v>66</v>
      </c>
      <c r="AB3" s="147" t="s">
        <v>67</v>
      </c>
      <c r="AC3" s="147" t="s">
        <v>68</v>
      </c>
      <c r="AD3" s="147" t="s">
        <v>69</v>
      </c>
      <c r="AE3" s="147" t="s">
        <v>70</v>
      </c>
      <c r="AF3" s="148" t="n">
        <v>2017</v>
      </c>
      <c r="AG3" s="147" t="s">
        <v>71</v>
      </c>
      <c r="AH3" s="147" t="s">
        <v>72</v>
      </c>
      <c r="AI3" s="147" t="s">
        <v>73</v>
      </c>
      <c r="AJ3" s="148" t="n">
        <v>2018</v>
      </c>
      <c r="AK3" s="147" t="s">
        <v>75</v>
      </c>
      <c r="AL3" s="147" t="s">
        <v>76</v>
      </c>
      <c r="AM3" s="147" t="s">
        <v>77</v>
      </c>
      <c r="AN3" s="147" t="s">
        <v>78</v>
      </c>
      <c r="AO3" s="147" t="s">
        <v>79</v>
      </c>
      <c r="AP3" s="149" t="s">
        <v>80</v>
      </c>
      <c r="AQ3" s="65" t="s">
        <v>81</v>
      </c>
      <c r="AR3" s="65" t="s">
        <v>82</v>
      </c>
    </row>
    <row r="4" customFormat="false" ht="21" hidden="false" customHeight="true" outlineLevel="0" collapsed="false">
      <c r="A4" s="28" t="s">
        <v>2</v>
      </c>
      <c r="B4" s="62"/>
      <c r="C4" s="1"/>
      <c r="D4" s="1" t="s">
        <v>124</v>
      </c>
      <c r="E4" s="1"/>
      <c r="F4" s="150"/>
      <c r="G4" s="150"/>
      <c r="H4" s="150"/>
      <c r="I4" s="68" t="n">
        <v>171356.35</v>
      </c>
      <c r="J4" s="151" t="n">
        <v>171286.75</v>
      </c>
      <c r="K4" s="151" t="n">
        <v>171469.19</v>
      </c>
      <c r="L4" s="151" t="n">
        <v>179304.23</v>
      </c>
      <c r="M4" s="151" t="n">
        <v>183718.24</v>
      </c>
      <c r="N4" s="151" t="n">
        <v>185468.77</v>
      </c>
      <c r="O4" s="151" t="n">
        <v>185737.91</v>
      </c>
      <c r="P4" s="151" t="n">
        <v>192130.9</v>
      </c>
      <c r="Q4" s="151" t="n">
        <v>196001.65</v>
      </c>
      <c r="R4" s="151" t="n">
        <v>201630.98</v>
      </c>
      <c r="S4" s="151" t="n">
        <v>202106</v>
      </c>
      <c r="T4" s="151" t="n">
        <v>203454.91</v>
      </c>
      <c r="U4" s="151" t="n">
        <v>207603.48</v>
      </c>
      <c r="V4" s="151" t="n">
        <v>205729.53</v>
      </c>
      <c r="W4" s="151" t="n">
        <v>208464.44</v>
      </c>
      <c r="X4" s="151" t="n">
        <v>209073.29</v>
      </c>
      <c r="Y4" s="151" t="n">
        <v>210611.35</v>
      </c>
      <c r="Z4" s="151" t="n">
        <v>208430.52</v>
      </c>
      <c r="AA4" s="151" t="n">
        <v>210747.78</v>
      </c>
      <c r="AB4" s="151" t="n">
        <v>210143.18</v>
      </c>
      <c r="AC4" s="151" t="n">
        <v>210371.47</v>
      </c>
      <c r="AD4" s="151" t="n">
        <v>208856.37</v>
      </c>
      <c r="AE4" s="151" t="n">
        <v>212798.83</v>
      </c>
      <c r="AF4" s="151" t="n">
        <v>210151.5</v>
      </c>
      <c r="AG4" s="151" t="n">
        <v>214025.21</v>
      </c>
      <c r="AH4" s="151" t="n">
        <v>212854.596276</v>
      </c>
      <c r="AI4" s="151" t="n">
        <v>217054.46</v>
      </c>
      <c r="AJ4" s="151" t="n">
        <v>215233.62</v>
      </c>
      <c r="AK4" s="151" t="n">
        <v>220218.397796</v>
      </c>
      <c r="AL4" s="151" t="n">
        <v>216537.05</v>
      </c>
      <c r="AM4" s="151" t="n">
        <v>218239.59</v>
      </c>
      <c r="AN4" s="151" t="n">
        <v>212381.6</v>
      </c>
      <c r="AO4" s="152" t="n">
        <v>215798.43</v>
      </c>
      <c r="AP4" s="153" t="n">
        <v>218385</v>
      </c>
      <c r="AQ4" s="153" t="n">
        <v>219082.05</v>
      </c>
      <c r="AR4" s="153" t="n">
        <v>219867.35</v>
      </c>
    </row>
    <row r="5" customFormat="false" ht="21" hidden="false" customHeight="true" outlineLevel="0" collapsed="false">
      <c r="A5" s="34"/>
      <c r="B5" s="35"/>
      <c r="C5" s="36"/>
      <c r="D5" s="1" t="s">
        <v>35</v>
      </c>
      <c r="E5" s="150"/>
      <c r="F5" s="150"/>
      <c r="G5" s="150"/>
      <c r="H5" s="68"/>
      <c r="I5" s="151" t="n">
        <v>2017212.75</v>
      </c>
      <c r="J5" s="151" t="n">
        <v>1997091.89</v>
      </c>
      <c r="K5" s="151" t="n">
        <v>1938069.52</v>
      </c>
      <c r="L5" s="151" t="n">
        <v>1947558.24</v>
      </c>
      <c r="M5" s="151" t="n">
        <v>1955122.36</v>
      </c>
      <c r="N5" s="151" t="n">
        <v>1956503.81</v>
      </c>
      <c r="O5" s="151" t="n">
        <v>1949029.64</v>
      </c>
      <c r="P5" s="151" t="n">
        <v>1925340.37</v>
      </c>
      <c r="Q5" s="151" t="n">
        <v>2006192.94</v>
      </c>
      <c r="R5" s="151" t="n">
        <v>2039678.57</v>
      </c>
      <c r="S5" s="151" t="n">
        <v>2046390.35</v>
      </c>
      <c r="T5" s="151" t="n">
        <v>2085765.94</v>
      </c>
      <c r="U5" s="151" t="n">
        <v>2119004.03</v>
      </c>
      <c r="V5" s="151" t="n">
        <v>2175127.12</v>
      </c>
      <c r="W5" s="151" t="n">
        <v>2226173.99</v>
      </c>
      <c r="X5" s="151" t="n">
        <v>2287166.35</v>
      </c>
      <c r="Y5" s="151" t="n">
        <v>2378697.96714204</v>
      </c>
      <c r="Z5" s="151" t="n">
        <v>2422768.87</v>
      </c>
      <c r="AA5" s="151" t="n">
        <v>2478792.07</v>
      </c>
      <c r="AB5" s="151" t="n">
        <v>2472881.66</v>
      </c>
      <c r="AC5" s="151" t="n">
        <v>2524003.15</v>
      </c>
      <c r="AD5" s="151" t="n">
        <v>2564448.26</v>
      </c>
      <c r="AE5" s="151" t="n">
        <v>2608693.66</v>
      </c>
      <c r="AF5" s="151" t="n">
        <v>2634454.38</v>
      </c>
      <c r="AG5" s="151" t="n">
        <v>2657572.52</v>
      </c>
      <c r="AH5" s="151" t="n">
        <v>2725960.97</v>
      </c>
      <c r="AI5" s="151" t="n">
        <v>2824385.03</v>
      </c>
      <c r="AJ5" s="151" t="n">
        <v>2791503.42</v>
      </c>
      <c r="AK5" s="151" t="n">
        <v>2852496.49</v>
      </c>
      <c r="AL5" s="151" t="n">
        <v>2978775.83</v>
      </c>
      <c r="AM5" s="151" t="n">
        <v>3056557.83</v>
      </c>
      <c r="AN5" s="151" t="n">
        <v>2920346</v>
      </c>
      <c r="AO5" s="152" t="n">
        <v>3058583.13</v>
      </c>
      <c r="AP5" s="153" t="n">
        <v>3261054</v>
      </c>
      <c r="AQ5" s="153" t="n">
        <v>3280132.34</v>
      </c>
      <c r="AR5" s="153" t="n">
        <v>3331525.3</v>
      </c>
    </row>
    <row r="6" customFormat="false" ht="21" hidden="false" customHeight="true" outlineLevel="0" collapsed="false">
      <c r="A6" s="37" t="s">
        <v>4</v>
      </c>
      <c r="B6" s="38"/>
      <c r="C6" s="36"/>
      <c r="D6" s="154" t="s">
        <v>38</v>
      </c>
      <c r="E6" s="155"/>
      <c r="F6" s="155"/>
      <c r="G6" s="155"/>
      <c r="H6" s="68"/>
      <c r="I6" s="151" t="n">
        <v>383743.18</v>
      </c>
      <c r="J6" s="151" t="n">
        <v>387848.83</v>
      </c>
      <c r="K6" s="151" t="n">
        <v>400837.54</v>
      </c>
      <c r="L6" s="151" t="n">
        <v>422533.02</v>
      </c>
      <c r="M6" s="151" t="n">
        <v>442332.47</v>
      </c>
      <c r="N6" s="151" t="n">
        <v>450169.36</v>
      </c>
      <c r="O6" s="151" t="n">
        <v>461392.68</v>
      </c>
      <c r="P6" s="151" t="n">
        <v>471776.66</v>
      </c>
      <c r="Q6" s="151" t="n">
        <v>481401</v>
      </c>
      <c r="R6" s="151" t="n">
        <v>491554.6</v>
      </c>
      <c r="S6" s="151" t="n">
        <v>503291.35</v>
      </c>
      <c r="T6" s="151" t="n">
        <v>517293.85</v>
      </c>
      <c r="U6" s="151" t="n">
        <v>533961.17</v>
      </c>
      <c r="V6" s="151" t="n">
        <v>544337.77</v>
      </c>
      <c r="W6" s="151" t="n">
        <v>560478.48</v>
      </c>
      <c r="X6" s="151" t="n">
        <v>572190.44</v>
      </c>
      <c r="Y6" s="151" t="n">
        <v>583179.9</v>
      </c>
      <c r="Z6" s="151" t="n">
        <v>593930.9</v>
      </c>
      <c r="AA6" s="151" t="n">
        <v>605239.57</v>
      </c>
      <c r="AB6" s="151" t="n">
        <v>617011.7</v>
      </c>
      <c r="AC6" s="151" t="n">
        <v>617937.5</v>
      </c>
      <c r="AD6" s="151" t="n">
        <v>628493.94</v>
      </c>
      <c r="AE6" s="151" t="n">
        <v>633959.37</v>
      </c>
      <c r="AF6" s="151" t="n">
        <v>637029.94</v>
      </c>
      <c r="AG6" s="151" t="n">
        <v>638761.57701405</v>
      </c>
      <c r="AH6" s="151" t="n">
        <v>644416.34322712</v>
      </c>
      <c r="AI6" s="151" t="n">
        <v>645338.59131976</v>
      </c>
      <c r="AJ6" s="151" t="n">
        <v>646772.68980034</v>
      </c>
      <c r="AK6" s="151" t="n">
        <v>649298.87971461</v>
      </c>
      <c r="AL6" s="151" t="n">
        <v>649997.69831312</v>
      </c>
      <c r="AM6" s="151" t="n">
        <v>652776</v>
      </c>
      <c r="AN6" s="151" t="n">
        <v>648153.99721668</v>
      </c>
      <c r="AO6" s="71" t="n">
        <v>650471.95424786</v>
      </c>
      <c r="AP6" s="151" t="n">
        <v>649210.28247051</v>
      </c>
      <c r="AQ6" s="151" t="n">
        <v>680659.48602996</v>
      </c>
      <c r="AR6" s="151" t="n">
        <v>671429.19358336</v>
      </c>
    </row>
    <row r="7" customFormat="false" ht="21" hidden="false" customHeight="true" outlineLevel="0" collapsed="false">
      <c r="A7" s="42"/>
      <c r="B7" s="42" t="s">
        <v>1</v>
      </c>
      <c r="C7" s="29"/>
      <c r="D7" s="1" t="s">
        <v>39</v>
      </c>
      <c r="E7" s="150"/>
      <c r="F7" s="150"/>
      <c r="G7" s="150"/>
      <c r="H7" s="68"/>
      <c r="I7" s="151" t="n">
        <v>21120.26</v>
      </c>
      <c r="J7" s="151" t="n">
        <v>22968</v>
      </c>
      <c r="K7" s="151" t="n">
        <v>27391.81</v>
      </c>
      <c r="L7" s="151" t="n">
        <v>25963.81</v>
      </c>
      <c r="M7" s="151" t="n">
        <v>32094.96</v>
      </c>
      <c r="N7" s="151" t="n">
        <v>34092.95</v>
      </c>
      <c r="O7" s="151" t="n">
        <v>37173.006</v>
      </c>
      <c r="P7" s="151" t="n">
        <v>38070.1</v>
      </c>
      <c r="Q7" s="151" t="n">
        <v>47205.34</v>
      </c>
      <c r="R7" s="151" t="n">
        <v>50091.6</v>
      </c>
      <c r="S7" s="151" t="n">
        <v>52906.52</v>
      </c>
      <c r="T7" s="151" t="n">
        <v>54297.37</v>
      </c>
      <c r="U7" s="151" t="n">
        <v>61724.62</v>
      </c>
      <c r="V7" s="151" t="n">
        <v>63674.71</v>
      </c>
      <c r="W7" s="151" t="n">
        <v>68001.52</v>
      </c>
      <c r="X7" s="151" t="n">
        <v>68329.99979333</v>
      </c>
      <c r="Y7" s="151" t="n">
        <v>75385.49</v>
      </c>
      <c r="Z7" s="151" t="n">
        <v>79444.78</v>
      </c>
      <c r="AA7" s="151" t="n">
        <v>82912.77</v>
      </c>
      <c r="AB7" s="151" t="n">
        <v>82554.92</v>
      </c>
      <c r="AC7" s="151" t="n">
        <v>88428.454</v>
      </c>
      <c r="AD7" s="151" t="n">
        <v>94577.251</v>
      </c>
      <c r="AE7" s="151" t="n">
        <v>94310.531</v>
      </c>
      <c r="AF7" s="151" t="n">
        <v>94279.543</v>
      </c>
      <c r="AG7" s="151" t="n">
        <v>98907.064</v>
      </c>
      <c r="AH7" s="151" t="n">
        <v>102739.579</v>
      </c>
      <c r="AI7" s="151" t="n">
        <v>102098.1168507</v>
      </c>
      <c r="AJ7" s="151" t="n">
        <v>104674.85692415</v>
      </c>
      <c r="AK7" s="151" t="n">
        <v>106994.5273535</v>
      </c>
      <c r="AL7" s="151" t="n">
        <v>112544.90580569</v>
      </c>
      <c r="AM7" s="151" t="n">
        <v>110434.9308732</v>
      </c>
      <c r="AN7" s="151" t="n">
        <v>106470.04168723</v>
      </c>
      <c r="AO7" s="71" t="n">
        <v>115603.22857795</v>
      </c>
      <c r="AP7" s="151" t="n">
        <v>119874.72155987</v>
      </c>
      <c r="AQ7" s="151" t="n">
        <v>119366.32696796</v>
      </c>
      <c r="AR7" s="151" t="n">
        <v>113627.24931788</v>
      </c>
    </row>
    <row r="8" customFormat="false" ht="21" hidden="false" customHeight="true" outlineLevel="0" collapsed="false">
      <c r="A8" s="41"/>
      <c r="B8" s="42" t="s">
        <v>5</v>
      </c>
      <c r="C8" s="29"/>
      <c r="D8" s="1" t="s">
        <v>125</v>
      </c>
      <c r="E8" s="150"/>
      <c r="F8" s="150"/>
      <c r="G8" s="150"/>
      <c r="H8" s="68"/>
      <c r="I8" s="151" t="n">
        <v>38598</v>
      </c>
      <c r="J8" s="151" t="n">
        <v>40645</v>
      </c>
      <c r="K8" s="151" t="n">
        <v>47387</v>
      </c>
      <c r="L8" s="151" t="n">
        <v>49474</v>
      </c>
      <c r="M8" s="151" t="n">
        <v>54544</v>
      </c>
      <c r="N8" s="151" t="n">
        <v>63172</v>
      </c>
      <c r="O8" s="151" t="n">
        <v>63841</v>
      </c>
      <c r="P8" s="151" t="n">
        <v>64269</v>
      </c>
      <c r="Q8" s="151" t="n">
        <v>74829</v>
      </c>
      <c r="R8" s="151" t="n">
        <v>79667</v>
      </c>
      <c r="S8" s="151" t="n">
        <v>76060</v>
      </c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7"/>
      <c r="AP8" s="156"/>
      <c r="AQ8" s="156"/>
      <c r="AR8" s="156"/>
    </row>
    <row r="9" s="43" customFormat="true" ht="21" hidden="false" customHeight="true" outlineLevel="0" collapsed="false">
      <c r="A9" s="41"/>
      <c r="B9" s="44" t="s">
        <v>7</v>
      </c>
      <c r="C9" s="45"/>
      <c r="D9" s="150" t="s">
        <v>126</v>
      </c>
      <c r="E9" s="150"/>
      <c r="F9" s="150"/>
      <c r="G9" s="150"/>
      <c r="H9" s="68"/>
      <c r="I9" s="156"/>
      <c r="J9" s="156"/>
      <c r="K9" s="156"/>
      <c r="L9" s="156"/>
      <c r="M9" s="156"/>
      <c r="N9" s="156"/>
      <c r="O9" s="156"/>
      <c r="P9" s="156"/>
      <c r="Q9" s="156"/>
      <c r="R9" s="151" t="n">
        <v>339926.62</v>
      </c>
      <c r="S9" s="151" t="n">
        <v>343941.78</v>
      </c>
      <c r="T9" s="151" t="n">
        <v>404264.01</v>
      </c>
      <c r="U9" s="151" t="n">
        <v>399354.9</v>
      </c>
      <c r="V9" s="151" t="n">
        <v>408622.6</v>
      </c>
      <c r="W9" s="151" t="n">
        <v>416931</v>
      </c>
      <c r="X9" s="151" t="n">
        <v>404920.72</v>
      </c>
      <c r="Y9" s="151" t="n">
        <v>453610.85</v>
      </c>
      <c r="Z9" s="151" t="n">
        <v>455992.73</v>
      </c>
      <c r="AA9" s="151" t="n">
        <v>421639.05</v>
      </c>
      <c r="AB9" s="151" t="n">
        <v>410219.74</v>
      </c>
      <c r="AC9" s="151" t="n">
        <v>424754.88</v>
      </c>
      <c r="AD9" s="151" t="n">
        <v>435194.6</v>
      </c>
      <c r="AE9" s="151" t="n">
        <v>405791.2</v>
      </c>
      <c r="AF9" s="151" t="n">
        <v>419864.9</v>
      </c>
      <c r="AG9" s="151" t="n">
        <v>441627.09</v>
      </c>
      <c r="AH9" s="151" t="n">
        <v>458900.52211299</v>
      </c>
      <c r="AI9" s="151" t="n">
        <v>476178.04659745</v>
      </c>
      <c r="AJ9" s="151" t="n">
        <v>511242.07593664</v>
      </c>
      <c r="AK9" s="151" t="n">
        <v>518258.09400523</v>
      </c>
      <c r="AL9" s="151" t="n">
        <v>506995.95746117</v>
      </c>
      <c r="AM9" s="151" t="n">
        <v>517148</v>
      </c>
      <c r="AN9" s="151" t="n">
        <v>476011</v>
      </c>
      <c r="AO9" s="71" t="n">
        <v>556799</v>
      </c>
      <c r="AP9" s="151" t="n">
        <v>579947.79276171</v>
      </c>
      <c r="AQ9" s="151" t="n">
        <v>565443.96270779</v>
      </c>
      <c r="AR9" s="151" t="n">
        <v>606267.80793462</v>
      </c>
    </row>
    <row r="10" customFormat="false" ht="21" hidden="false" customHeight="true" outlineLevel="0" collapsed="false">
      <c r="A10" s="41"/>
      <c r="B10" s="72" t="s">
        <v>9</v>
      </c>
      <c r="C10" s="47"/>
      <c r="D10" s="150" t="s">
        <v>127</v>
      </c>
      <c r="E10" s="150"/>
      <c r="F10" s="150"/>
      <c r="G10" s="150"/>
      <c r="H10" s="68"/>
      <c r="I10" s="151" t="n">
        <v>530.83105563</v>
      </c>
      <c r="J10" s="151" t="n">
        <v>488.61053907</v>
      </c>
      <c r="K10" s="151" t="n">
        <v>512.49731535</v>
      </c>
      <c r="L10" s="151" t="n">
        <v>535.83435541</v>
      </c>
      <c r="M10" s="151" t="n">
        <v>561.22127638</v>
      </c>
      <c r="N10" s="151" t="n">
        <v>502.05206195</v>
      </c>
      <c r="O10" s="151" t="n">
        <v>527.58324855</v>
      </c>
      <c r="P10" s="151" t="n">
        <v>558.88066714</v>
      </c>
      <c r="Q10" s="151" t="n">
        <v>585.37779793</v>
      </c>
      <c r="R10" s="151" t="n">
        <v>549.68065361</v>
      </c>
      <c r="S10" s="151" t="n">
        <v>578.20492906</v>
      </c>
      <c r="T10" s="151" t="n">
        <v>622.41094719</v>
      </c>
      <c r="U10" s="151" t="n">
        <v>525.64034063</v>
      </c>
      <c r="V10" s="151" t="n">
        <v>551.01858146</v>
      </c>
      <c r="W10" s="151" t="n">
        <v>577.47666026</v>
      </c>
      <c r="X10" s="151" t="n">
        <v>980.15601338</v>
      </c>
      <c r="Y10" s="151" t="n">
        <v>914.6913126</v>
      </c>
      <c r="Z10" s="151" t="n">
        <v>941.99377653</v>
      </c>
      <c r="AA10" s="151" t="n">
        <v>987.47788373</v>
      </c>
      <c r="AB10" s="151" t="n">
        <v>1038.17588852</v>
      </c>
      <c r="AC10" s="151" t="n">
        <v>928.5416513</v>
      </c>
      <c r="AD10" s="151" t="n">
        <v>940.3014593</v>
      </c>
      <c r="AE10" s="151" t="n">
        <v>980.3346205</v>
      </c>
      <c r="AF10" s="151" t="n">
        <v>1043.51094493</v>
      </c>
      <c r="AG10" s="151" t="n">
        <v>957.94446374</v>
      </c>
      <c r="AH10" s="151" t="n">
        <v>1010.58398737</v>
      </c>
      <c r="AI10" s="151" t="n">
        <v>1060.30409822</v>
      </c>
      <c r="AJ10" s="151" t="n">
        <v>1121.98796688</v>
      </c>
      <c r="AK10" s="151" t="n">
        <v>1021.04287647</v>
      </c>
      <c r="AL10" s="151" t="n">
        <v>1021.76057857</v>
      </c>
      <c r="AM10" s="151" t="n">
        <v>1057.51958712</v>
      </c>
      <c r="AN10" s="151" t="n">
        <v>1279.19538415</v>
      </c>
      <c r="AO10" s="71" t="n">
        <v>1094.73391764</v>
      </c>
      <c r="AP10" s="151" t="n">
        <v>1109.61382404</v>
      </c>
      <c r="AQ10" s="151" t="n">
        <v>1164.89906524</v>
      </c>
      <c r="AR10" s="151" t="n">
        <v>1254.97085798</v>
      </c>
    </row>
    <row r="11" customFormat="false" ht="21" hidden="false" customHeight="true" outlineLevel="0" collapsed="false">
      <c r="A11" s="41"/>
      <c r="B11" s="44" t="s">
        <v>11</v>
      </c>
      <c r="C11" s="45"/>
      <c r="D11" s="1" t="s">
        <v>128</v>
      </c>
      <c r="E11" s="150"/>
      <c r="F11" s="150"/>
      <c r="G11" s="150"/>
      <c r="H11" s="68"/>
      <c r="I11" s="151" t="n">
        <v>13611.04455729</v>
      </c>
      <c r="J11" s="151" t="n">
        <v>14589.0425876</v>
      </c>
      <c r="K11" s="151" t="n">
        <v>14565.05112347</v>
      </c>
      <c r="L11" s="151" t="n">
        <v>15558.11083717</v>
      </c>
      <c r="M11" s="151" t="n">
        <v>15457.9375795</v>
      </c>
      <c r="N11" s="151" t="n">
        <v>15900.22084782</v>
      </c>
      <c r="O11" s="151" t="n">
        <v>16086.5920998</v>
      </c>
      <c r="P11" s="151" t="n">
        <v>18562.34297554</v>
      </c>
      <c r="Q11" s="151" t="n">
        <v>18695.23680854</v>
      </c>
      <c r="R11" s="151" t="n">
        <v>19490.09333579</v>
      </c>
      <c r="S11" s="151" t="n">
        <v>20217.57007262</v>
      </c>
      <c r="T11" s="151" t="n">
        <v>20579.79924933</v>
      </c>
      <c r="U11" s="151" t="n">
        <v>20784.56800432</v>
      </c>
      <c r="V11" s="151" t="n">
        <v>20667.64242552</v>
      </c>
      <c r="W11" s="151" t="n">
        <v>21604.55415857</v>
      </c>
      <c r="X11" s="151" t="n">
        <v>24387.01500333</v>
      </c>
      <c r="Y11" s="151" t="n">
        <v>27034.04145858</v>
      </c>
      <c r="Z11" s="151" t="n">
        <v>28774.14877419</v>
      </c>
      <c r="AA11" s="151" t="n">
        <v>29909.08058628</v>
      </c>
      <c r="AB11" s="151" t="n">
        <v>31496.90347584</v>
      </c>
      <c r="AC11" s="151" t="n">
        <v>32691.40750532</v>
      </c>
      <c r="AD11" s="151" t="n">
        <v>35369.83681653</v>
      </c>
      <c r="AE11" s="151" t="n">
        <v>39549.86344228</v>
      </c>
      <c r="AF11" s="151" t="n">
        <v>41252.11197792</v>
      </c>
      <c r="AG11" s="151" t="n">
        <v>43497.81405037</v>
      </c>
      <c r="AH11" s="151" t="n">
        <v>45852.63711494</v>
      </c>
      <c r="AI11" s="151" t="n">
        <v>46748.01688278</v>
      </c>
      <c r="AJ11" s="151" t="n">
        <v>45542.83712638</v>
      </c>
      <c r="AK11" s="151" t="n">
        <v>46714.2725586</v>
      </c>
      <c r="AL11" s="151" t="n">
        <v>47505.54486937</v>
      </c>
      <c r="AM11" s="151" t="n">
        <v>48083.94399797</v>
      </c>
      <c r="AN11" s="151" t="n">
        <v>49602.95128103</v>
      </c>
      <c r="AO11" s="71" t="n">
        <v>55362.99273663</v>
      </c>
      <c r="AP11" s="151" t="n">
        <v>54817.42515726</v>
      </c>
      <c r="AQ11" s="151" t="n">
        <v>57509.81191175</v>
      </c>
      <c r="AR11" s="151" t="n">
        <v>57915.01709667</v>
      </c>
    </row>
    <row r="12" customFormat="false" ht="21" hidden="false" customHeight="true" outlineLevel="0" collapsed="false">
      <c r="A12" s="41"/>
      <c r="B12" s="44" t="s">
        <v>13</v>
      </c>
      <c r="C12" s="29"/>
      <c r="D12" s="1" t="s">
        <v>129</v>
      </c>
      <c r="E12" s="150"/>
      <c r="F12" s="150"/>
      <c r="G12" s="150"/>
      <c r="H12" s="68"/>
      <c r="I12" s="151" t="n">
        <v>1843</v>
      </c>
      <c r="J12" s="151" t="n">
        <v>1447</v>
      </c>
      <c r="K12" s="151" t="n">
        <v>2865</v>
      </c>
      <c r="L12" s="151" t="n">
        <v>1744</v>
      </c>
      <c r="M12" s="151" t="n">
        <v>2370</v>
      </c>
      <c r="N12" s="151" t="n">
        <v>3287</v>
      </c>
      <c r="O12" s="151" t="n">
        <v>1348</v>
      </c>
      <c r="P12" s="151" t="n">
        <v>1217</v>
      </c>
      <c r="Q12" s="151" t="n">
        <v>1483</v>
      </c>
      <c r="R12" s="151" t="n">
        <v>1179</v>
      </c>
      <c r="S12" s="151" t="n">
        <v>1650</v>
      </c>
      <c r="T12" s="151" t="n">
        <v>1353</v>
      </c>
      <c r="U12" s="151" t="n">
        <v>1267</v>
      </c>
      <c r="V12" s="151" t="n">
        <v>904</v>
      </c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7"/>
      <c r="AP12" s="156"/>
      <c r="AQ12" s="156"/>
      <c r="AR12" s="156"/>
    </row>
    <row r="13" customFormat="false" ht="21" hidden="false" customHeight="true" outlineLevel="0" collapsed="false">
      <c r="A13" s="41"/>
      <c r="B13" s="44" t="s">
        <v>15</v>
      </c>
      <c r="C13" s="47"/>
      <c r="D13" s="150" t="s">
        <v>130</v>
      </c>
      <c r="E13" s="150"/>
      <c r="F13" s="150"/>
      <c r="G13" s="150"/>
      <c r="H13" s="68"/>
      <c r="I13" s="156"/>
      <c r="J13" s="156"/>
      <c r="K13" s="156"/>
      <c r="L13" s="156"/>
      <c r="M13" s="156"/>
      <c r="N13" s="156"/>
      <c r="O13" s="156"/>
      <c r="P13" s="156"/>
      <c r="Q13" s="156"/>
      <c r="R13" s="151" t="n">
        <v>7164.3</v>
      </c>
      <c r="S13" s="151" t="n">
        <v>6816.18</v>
      </c>
      <c r="T13" s="151" t="n">
        <v>7901.33</v>
      </c>
      <c r="U13" s="151" t="n">
        <v>8088.15</v>
      </c>
      <c r="V13" s="151" t="n">
        <v>7901.33</v>
      </c>
      <c r="W13" s="151" t="n">
        <v>7826.74</v>
      </c>
      <c r="X13" s="151" t="n">
        <v>8829.7</v>
      </c>
      <c r="Y13" s="151" t="n">
        <v>8699.03</v>
      </c>
      <c r="Z13" s="151" t="n">
        <v>8600.03</v>
      </c>
      <c r="AA13" s="151" t="n">
        <v>9358.33</v>
      </c>
      <c r="AB13" s="151" t="n">
        <v>9205.32</v>
      </c>
      <c r="AC13" s="151" t="n">
        <v>8949.65</v>
      </c>
      <c r="AD13" s="151" t="n">
        <v>9246.61</v>
      </c>
      <c r="AE13" s="151" t="n">
        <v>10543.31</v>
      </c>
      <c r="AF13" s="151" t="n">
        <v>12228.33</v>
      </c>
      <c r="AG13" s="151" t="n">
        <v>12713.06</v>
      </c>
      <c r="AH13" s="151" t="n">
        <v>12983.45</v>
      </c>
      <c r="AI13" s="151" t="n">
        <v>14654.55</v>
      </c>
      <c r="AJ13" s="151" t="n">
        <v>13926.21</v>
      </c>
      <c r="AK13" s="151" t="n">
        <v>13197.64</v>
      </c>
      <c r="AL13" s="151" t="n">
        <v>15657.97</v>
      </c>
      <c r="AM13" s="151" t="n">
        <v>14632.93</v>
      </c>
      <c r="AN13" s="151" t="n">
        <v>14511.86</v>
      </c>
      <c r="AO13" s="71" t="n">
        <v>15326.21</v>
      </c>
      <c r="AP13" s="151" t="n">
        <v>15172</v>
      </c>
      <c r="AQ13" s="151" t="n">
        <v>15399.79</v>
      </c>
      <c r="AR13" s="151" t="n">
        <v>18353.18</v>
      </c>
    </row>
    <row r="14" customFormat="false" ht="21" hidden="false" customHeight="true" outlineLevel="0" collapsed="false">
      <c r="A14" s="41"/>
      <c r="B14" s="44" t="s">
        <v>17</v>
      </c>
      <c r="C14" s="47"/>
      <c r="D14" s="150" t="s">
        <v>131</v>
      </c>
      <c r="E14" s="150"/>
      <c r="F14" s="150"/>
      <c r="G14" s="150"/>
      <c r="H14" s="68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1" t="n">
        <v>294</v>
      </c>
      <c r="AJ14" s="151" t="n">
        <v>288</v>
      </c>
      <c r="AK14" s="151" t="n">
        <v>291</v>
      </c>
      <c r="AL14" s="151" t="n">
        <v>286</v>
      </c>
      <c r="AM14" s="151" t="n">
        <v>279.687</v>
      </c>
      <c r="AN14" s="151" t="n">
        <v>299</v>
      </c>
      <c r="AO14" s="152" t="n">
        <v>307</v>
      </c>
      <c r="AP14" s="153" t="n">
        <v>296.79</v>
      </c>
      <c r="AQ14" s="153" t="n">
        <v>297.41</v>
      </c>
      <c r="AR14" s="153" t="n">
        <v>307.88710012</v>
      </c>
    </row>
    <row r="15" customFormat="false" ht="21" hidden="false" customHeight="true" outlineLevel="0" collapsed="false">
      <c r="A15" s="41"/>
      <c r="B15" s="44" t="s">
        <v>19</v>
      </c>
      <c r="C15" s="55"/>
      <c r="D15" s="158" t="s">
        <v>132</v>
      </c>
      <c r="E15" s="158"/>
      <c r="F15" s="158"/>
      <c r="G15" s="158"/>
      <c r="H15" s="159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1" t="n">
        <v>299.74</v>
      </c>
      <c r="AO15" s="162" t="n">
        <v>297.97198774</v>
      </c>
      <c r="AP15" s="163" t="n">
        <v>294.6925387</v>
      </c>
      <c r="AQ15" s="163" t="n">
        <v>290.63055059</v>
      </c>
      <c r="AR15" s="163" t="n">
        <v>285.84387593</v>
      </c>
    </row>
    <row r="16" customFormat="false" ht="21" hidden="false" customHeight="true" outlineLevel="0" collapsed="false">
      <c r="A16" s="41"/>
      <c r="B16" s="44" t="s">
        <v>21</v>
      </c>
      <c r="C16" s="55"/>
      <c r="D16" s="164" t="s">
        <v>133</v>
      </c>
      <c r="E16" s="106"/>
      <c r="F16" s="106"/>
      <c r="G16" s="106"/>
      <c r="H16" s="106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</row>
    <row r="17" customFormat="false" ht="21" hidden="false" customHeight="true" outlineLevel="0" collapsed="false">
      <c r="A17" s="41"/>
      <c r="B17" s="44" t="s">
        <v>23</v>
      </c>
      <c r="C17" s="55"/>
      <c r="D17" s="164"/>
      <c r="E17" s="106"/>
      <c r="F17" s="106"/>
      <c r="G17" s="106"/>
      <c r="H17" s="106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</row>
    <row r="18" customFormat="false" ht="21" hidden="false" customHeight="true" outlineLevel="0" collapsed="false">
      <c r="A18" s="41"/>
      <c r="B18" s="44" t="s">
        <v>25</v>
      </c>
      <c r="D18" s="64" t="s">
        <v>134</v>
      </c>
      <c r="E18" s="64"/>
      <c r="F18" s="64"/>
      <c r="G18" s="64"/>
      <c r="H18" s="64"/>
      <c r="I18" s="147" t="s">
        <v>49</v>
      </c>
      <c r="J18" s="147" t="s">
        <v>50</v>
      </c>
      <c r="K18" s="147" t="s">
        <v>51</v>
      </c>
      <c r="L18" s="147" t="s">
        <v>52</v>
      </c>
      <c r="M18" s="147" t="s">
        <v>53</v>
      </c>
      <c r="N18" s="147" t="s">
        <v>54</v>
      </c>
      <c r="O18" s="147" t="s">
        <v>55</v>
      </c>
      <c r="P18" s="147" t="s">
        <v>56</v>
      </c>
      <c r="Q18" s="147" t="s">
        <v>57</v>
      </c>
      <c r="R18" s="147" t="s">
        <v>58</v>
      </c>
      <c r="S18" s="147" t="s">
        <v>59</v>
      </c>
      <c r="T18" s="147" t="s">
        <v>60</v>
      </c>
      <c r="U18" s="147" t="s">
        <v>61</v>
      </c>
      <c r="V18" s="147" t="s">
        <v>62</v>
      </c>
      <c r="W18" s="147" t="s">
        <v>63</v>
      </c>
      <c r="X18" s="147" t="s">
        <v>123</v>
      </c>
      <c r="Y18" s="147" t="s">
        <v>64</v>
      </c>
      <c r="Z18" s="147" t="s">
        <v>65</v>
      </c>
      <c r="AA18" s="147" t="s">
        <v>66</v>
      </c>
      <c r="AB18" s="147" t="s">
        <v>67</v>
      </c>
      <c r="AC18" s="147" t="s">
        <v>68</v>
      </c>
      <c r="AD18" s="147" t="s">
        <v>69</v>
      </c>
      <c r="AE18" s="147" t="s">
        <v>70</v>
      </c>
      <c r="AF18" s="148" t="n">
        <v>2017</v>
      </c>
      <c r="AG18" s="147" t="s">
        <v>71</v>
      </c>
      <c r="AH18" s="147" t="s">
        <v>72</v>
      </c>
      <c r="AI18" s="147" t="s">
        <v>73</v>
      </c>
      <c r="AJ18" s="148" t="n">
        <v>2018</v>
      </c>
      <c r="AK18" s="147" t="s">
        <v>75</v>
      </c>
      <c r="AL18" s="147" t="s">
        <v>76</v>
      </c>
      <c r="AM18" s="147" t="s">
        <v>77</v>
      </c>
      <c r="AN18" s="147" t="s">
        <v>78</v>
      </c>
      <c r="AO18" s="147" t="s">
        <v>79</v>
      </c>
      <c r="AP18" s="149" t="s">
        <v>80</v>
      </c>
      <c r="AQ18" s="65" t="s">
        <v>81</v>
      </c>
      <c r="AR18" s="65" t="s">
        <v>82</v>
      </c>
    </row>
    <row r="19" customFormat="false" ht="21" hidden="false" customHeight="true" outlineLevel="0" collapsed="false">
      <c r="A19" s="41"/>
      <c r="B19" s="44" t="s">
        <v>27</v>
      </c>
      <c r="D19" s="1" t="s">
        <v>124</v>
      </c>
      <c r="E19" s="150"/>
      <c r="F19" s="150"/>
      <c r="G19" s="150"/>
      <c r="H19" s="68"/>
      <c r="I19" s="151" t="n">
        <v>319.84</v>
      </c>
      <c r="J19" s="151" t="n">
        <v>212.82</v>
      </c>
      <c r="K19" s="151" t="n">
        <v>437.19</v>
      </c>
      <c r="L19" s="151" t="n">
        <v>8377.99</v>
      </c>
      <c r="M19" s="151" t="n">
        <v>9296.94</v>
      </c>
      <c r="N19" s="151" t="n">
        <v>11041.15</v>
      </c>
      <c r="O19" s="151" t="n">
        <v>11409.44</v>
      </c>
      <c r="P19" s="151" t="n">
        <v>18010.84</v>
      </c>
      <c r="Q19" s="151" t="n">
        <v>23348.88</v>
      </c>
      <c r="R19" s="151" t="n">
        <v>29220.01</v>
      </c>
      <c r="S19" s="151" t="n">
        <v>30066.85</v>
      </c>
      <c r="T19" s="151" t="n">
        <v>31608.64</v>
      </c>
      <c r="U19" s="151" t="n">
        <v>32836.48</v>
      </c>
      <c r="V19" s="151" t="n">
        <v>31278.8</v>
      </c>
      <c r="W19" s="151" t="n">
        <v>34344.23</v>
      </c>
      <c r="X19" s="151" t="n">
        <v>35592.07</v>
      </c>
      <c r="Y19" s="151" t="n">
        <v>37508.85</v>
      </c>
      <c r="Z19" s="151" t="n">
        <v>35664.33</v>
      </c>
      <c r="AA19" s="151" t="n">
        <v>38320.82</v>
      </c>
      <c r="AB19" s="151" t="n">
        <v>38082.28</v>
      </c>
      <c r="AC19" s="151" t="n">
        <v>38247.32</v>
      </c>
      <c r="AD19" s="151" t="n">
        <v>37065.25</v>
      </c>
      <c r="AE19" s="151" t="n">
        <v>41351.65</v>
      </c>
      <c r="AF19" s="151" t="n">
        <v>39052.11</v>
      </c>
      <c r="AG19" s="151" t="n">
        <v>40473.71</v>
      </c>
      <c r="AH19" s="151" t="n">
        <v>37510.11157984</v>
      </c>
      <c r="AI19" s="151" t="n">
        <v>42064.08</v>
      </c>
      <c r="AJ19" s="151" t="n">
        <v>40605.56</v>
      </c>
      <c r="AK19" s="151" t="n">
        <v>39576.77412645</v>
      </c>
      <c r="AL19" s="151" t="n">
        <v>36259.03</v>
      </c>
      <c r="AM19" s="151" t="n">
        <v>36278.67</v>
      </c>
      <c r="AN19" s="151" t="n">
        <v>35923.19</v>
      </c>
      <c r="AO19" s="152" t="n">
        <v>35657.4</v>
      </c>
      <c r="AP19" s="153" t="n">
        <v>38574.66</v>
      </c>
      <c r="AQ19" s="153" t="n">
        <v>39616.21</v>
      </c>
      <c r="AR19" s="153" t="n">
        <v>40766.46</v>
      </c>
    </row>
    <row r="20" customFormat="false" ht="21" hidden="false" customHeight="true" outlineLevel="0" collapsed="false">
      <c r="A20" s="41"/>
      <c r="B20" s="44" t="s">
        <v>29</v>
      </c>
      <c r="D20" s="1" t="s">
        <v>35</v>
      </c>
      <c r="E20" s="150"/>
      <c r="F20" s="150"/>
      <c r="G20" s="150"/>
      <c r="H20" s="68"/>
      <c r="I20" s="151" t="n">
        <v>1890285.67</v>
      </c>
      <c r="J20" s="151" t="n">
        <v>1869065.25</v>
      </c>
      <c r="K20" s="151" t="n">
        <v>1808528.67</v>
      </c>
      <c r="L20" s="151" t="n">
        <v>1817040.48</v>
      </c>
      <c r="M20" s="151" t="n">
        <v>1822446.29</v>
      </c>
      <c r="N20" s="151" t="n">
        <v>1825659.04</v>
      </c>
      <c r="O20" s="151" t="n">
        <v>1813368.2</v>
      </c>
      <c r="P20" s="151" t="n">
        <v>1785729.42</v>
      </c>
      <c r="Q20" s="151" t="n">
        <v>1869994.95</v>
      </c>
      <c r="R20" s="151" t="n">
        <v>1901478.04</v>
      </c>
      <c r="S20" s="151" t="n">
        <v>1906081.24</v>
      </c>
      <c r="T20" s="151" t="n">
        <v>1946326.74</v>
      </c>
      <c r="U20" s="151" t="n">
        <v>1976355.95</v>
      </c>
      <c r="V20" s="151" t="n">
        <v>2030197.8</v>
      </c>
      <c r="W20" s="151" t="n">
        <v>2080217.35</v>
      </c>
      <c r="X20" s="151" t="n">
        <v>2145817.54</v>
      </c>
      <c r="Y20" s="151" t="n">
        <v>2236849.00112449</v>
      </c>
      <c r="Z20" s="151" t="n">
        <v>2285053.2</v>
      </c>
      <c r="AA20" s="151" t="n">
        <v>2338857.64</v>
      </c>
      <c r="AB20" s="151" t="n">
        <v>2332838.92</v>
      </c>
      <c r="AC20" s="151" t="n">
        <v>2382263.16</v>
      </c>
      <c r="AD20" s="151" t="n">
        <v>2420197.4</v>
      </c>
      <c r="AE20" s="151" t="n">
        <v>2463570.66</v>
      </c>
      <c r="AF20" s="151" t="n">
        <v>2488691.86</v>
      </c>
      <c r="AG20" s="151" t="n">
        <v>2510653.72</v>
      </c>
      <c r="AH20" s="151" t="n">
        <v>2573821.28</v>
      </c>
      <c r="AI20" s="151" t="n">
        <v>2669014.19</v>
      </c>
      <c r="AJ20" s="151" t="n">
        <v>2632935.44</v>
      </c>
      <c r="AK20" s="151" t="n">
        <v>2695863.58</v>
      </c>
      <c r="AL20" s="151" t="n">
        <v>2816836.14</v>
      </c>
      <c r="AM20" s="151" t="n">
        <v>2890841.55</v>
      </c>
      <c r="AN20" s="151" t="n">
        <v>2752559</v>
      </c>
      <c r="AO20" s="152" t="n">
        <v>2895624.82</v>
      </c>
      <c r="AP20" s="153" t="n">
        <v>3093542</v>
      </c>
      <c r="AQ20" s="153" t="n">
        <v>3108412</v>
      </c>
      <c r="AR20" s="153" t="n">
        <v>3156353.32</v>
      </c>
    </row>
    <row r="21" customFormat="false" ht="21" hidden="false" customHeight="true" outlineLevel="0" collapsed="false">
      <c r="A21" s="41"/>
      <c r="B21" s="44" t="s">
        <v>31</v>
      </c>
      <c r="D21" s="154" t="s">
        <v>38</v>
      </c>
      <c r="E21" s="155"/>
      <c r="F21" s="155"/>
      <c r="G21" s="155"/>
      <c r="H21" s="68"/>
      <c r="I21" s="151" t="n">
        <v>352357.88</v>
      </c>
      <c r="J21" s="151" t="n">
        <v>356451.36</v>
      </c>
      <c r="K21" s="151" t="n">
        <v>368766.74</v>
      </c>
      <c r="L21" s="151" t="n">
        <v>387353.63</v>
      </c>
      <c r="M21" s="151" t="n">
        <v>406823.46</v>
      </c>
      <c r="N21" s="151" t="n">
        <v>414413.28</v>
      </c>
      <c r="O21" s="151" t="n">
        <v>425123.61</v>
      </c>
      <c r="P21" s="151" t="n">
        <v>435307.14</v>
      </c>
      <c r="Q21" s="151" t="n">
        <v>445508.62</v>
      </c>
      <c r="R21" s="151" t="n">
        <v>455550.85</v>
      </c>
      <c r="S21" s="151" t="n">
        <v>466408.3</v>
      </c>
      <c r="T21" s="151" t="n">
        <v>479689.04</v>
      </c>
      <c r="U21" s="151" t="n">
        <v>496848.88</v>
      </c>
      <c r="V21" s="151" t="n">
        <v>506952.56</v>
      </c>
      <c r="W21" s="151" t="n">
        <v>522772.92</v>
      </c>
      <c r="X21" s="151" t="n">
        <v>534173.69</v>
      </c>
      <c r="Y21" s="151" t="n">
        <v>545312.4</v>
      </c>
      <c r="Z21" s="151" t="n">
        <v>555572.8</v>
      </c>
      <c r="AA21" s="151" t="n">
        <v>566486.43</v>
      </c>
      <c r="AB21" s="151" t="n">
        <v>578862.82</v>
      </c>
      <c r="AC21" s="151" t="n">
        <v>579477.36</v>
      </c>
      <c r="AD21" s="151" t="n">
        <v>589646.36</v>
      </c>
      <c r="AE21" s="151" t="n">
        <v>595040.81</v>
      </c>
      <c r="AF21" s="151" t="n">
        <v>598380.94</v>
      </c>
      <c r="AG21" s="151" t="n">
        <v>600183.57951944</v>
      </c>
      <c r="AH21" s="151" t="n">
        <v>605854.1917167</v>
      </c>
      <c r="AI21" s="151" t="n">
        <v>607121.87384206</v>
      </c>
      <c r="AJ21" s="151" t="n">
        <v>610490.37355109</v>
      </c>
      <c r="AK21" s="151" t="n">
        <v>612691.36680703</v>
      </c>
      <c r="AL21" s="151" t="n">
        <v>612861.6713543</v>
      </c>
      <c r="AM21" s="151" t="n">
        <v>615088.66937122</v>
      </c>
      <c r="AN21" s="151" t="n">
        <v>610678.88001171</v>
      </c>
      <c r="AO21" s="71" t="n">
        <v>612923.27657692</v>
      </c>
      <c r="AP21" s="151" t="n">
        <v>610725.90731359</v>
      </c>
      <c r="AQ21" s="151" t="n">
        <v>625572.5049456</v>
      </c>
      <c r="AR21" s="151" t="n">
        <v>620787.82403283</v>
      </c>
    </row>
    <row r="22" s="11" customFormat="true" ht="21" hidden="false" customHeight="true" outlineLevel="0" collapsed="false">
      <c r="A22" s="41"/>
      <c r="B22" s="44" t="s">
        <v>32</v>
      </c>
      <c r="C22" s="9"/>
      <c r="D22" s="1" t="s">
        <v>39</v>
      </c>
      <c r="E22" s="150"/>
      <c r="F22" s="150"/>
      <c r="G22" s="150"/>
      <c r="H22" s="68"/>
      <c r="I22" s="151" t="n">
        <v>17864.32</v>
      </c>
      <c r="J22" s="151" t="n">
        <v>19672.38</v>
      </c>
      <c r="K22" s="151" t="n">
        <v>24112.84</v>
      </c>
      <c r="L22" s="151" t="n">
        <v>22008.62</v>
      </c>
      <c r="M22" s="151" t="n">
        <v>28024.65</v>
      </c>
      <c r="N22" s="151" t="n">
        <v>29985.41</v>
      </c>
      <c r="O22" s="151" t="n">
        <v>32929.73</v>
      </c>
      <c r="P22" s="151" t="n">
        <v>33594.05</v>
      </c>
      <c r="Q22" s="151" t="n">
        <v>42942.1</v>
      </c>
      <c r="R22" s="151" t="n">
        <v>45743.29</v>
      </c>
      <c r="S22" s="151" t="n">
        <v>48400.78</v>
      </c>
      <c r="T22" s="151" t="n">
        <v>49590.93</v>
      </c>
      <c r="U22" s="151" t="n">
        <v>57064.11</v>
      </c>
      <c r="V22" s="151" t="n">
        <v>58992.53</v>
      </c>
      <c r="W22" s="151" t="n">
        <v>61782.2</v>
      </c>
      <c r="X22" s="151" t="n">
        <v>61995.51</v>
      </c>
      <c r="Y22" s="151" t="n">
        <v>69053.19</v>
      </c>
      <c r="Z22" s="151" t="n">
        <v>72775.398601</v>
      </c>
      <c r="AA22" s="151" t="n">
        <v>76182.27</v>
      </c>
      <c r="AB22" s="151" t="n">
        <v>76276.787</v>
      </c>
      <c r="AC22" s="151" t="n">
        <v>81969.849</v>
      </c>
      <c r="AD22" s="151" t="n">
        <v>87902.552</v>
      </c>
      <c r="AE22" s="151" t="n">
        <v>87692.275</v>
      </c>
      <c r="AF22" s="151" t="n">
        <v>87610.545</v>
      </c>
      <c r="AG22" s="151" t="n">
        <v>92282.497</v>
      </c>
      <c r="AH22" s="151" t="n">
        <v>96051.537</v>
      </c>
      <c r="AI22" s="151" t="n">
        <v>95561.95984224</v>
      </c>
      <c r="AJ22" s="151" t="n">
        <v>98133.67384778</v>
      </c>
      <c r="AK22" s="151" t="n">
        <v>100328.60587415</v>
      </c>
      <c r="AL22" s="151" t="n">
        <v>105772.73918023</v>
      </c>
      <c r="AM22" s="151" t="n">
        <v>102037.96091572</v>
      </c>
      <c r="AN22" s="151" t="n">
        <v>97976.10335749</v>
      </c>
      <c r="AO22" s="71" t="n">
        <v>107010.55363948</v>
      </c>
      <c r="AP22" s="151" t="n">
        <v>110542.55710951</v>
      </c>
      <c r="AQ22" s="151" t="n">
        <v>110012.12486008</v>
      </c>
      <c r="AR22" s="151" t="n">
        <v>104973.57804025</v>
      </c>
    </row>
    <row r="23" s="11" customFormat="true" ht="21" hidden="false" customHeight="true" outlineLevel="0" collapsed="false">
      <c r="A23" s="41"/>
      <c r="B23" s="44" t="s">
        <v>33</v>
      </c>
      <c r="C23" s="9"/>
      <c r="D23" s="1" t="s">
        <v>125</v>
      </c>
      <c r="E23" s="150"/>
      <c r="F23" s="150"/>
      <c r="G23" s="150"/>
      <c r="H23" s="68"/>
      <c r="I23" s="151" t="n">
        <v>32799</v>
      </c>
      <c r="J23" s="151" t="n">
        <v>34737</v>
      </c>
      <c r="K23" s="151" t="n">
        <v>41553</v>
      </c>
      <c r="L23" s="151" t="n">
        <v>42159</v>
      </c>
      <c r="M23" s="151" t="n">
        <v>47132</v>
      </c>
      <c r="N23" s="151" t="n">
        <v>54404</v>
      </c>
      <c r="O23" s="151" t="n">
        <v>55060</v>
      </c>
      <c r="P23" s="151" t="n">
        <v>55447</v>
      </c>
      <c r="Q23" s="151" t="n">
        <v>66005</v>
      </c>
      <c r="R23" s="151" t="n">
        <v>71005</v>
      </c>
      <c r="S23" s="151" t="n">
        <v>67235</v>
      </c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7"/>
      <c r="AP23" s="156"/>
      <c r="AQ23" s="156"/>
      <c r="AR23" s="156"/>
    </row>
    <row r="24" s="11" customFormat="true" ht="21" hidden="false" customHeight="true" outlineLevel="0" collapsed="false">
      <c r="A24" s="41"/>
      <c r="B24" s="44" t="s">
        <v>34</v>
      </c>
      <c r="C24" s="9"/>
      <c r="D24" s="150" t="s">
        <v>126</v>
      </c>
      <c r="E24" s="150"/>
      <c r="F24" s="150"/>
      <c r="G24" s="150"/>
      <c r="H24" s="68"/>
      <c r="I24" s="156"/>
      <c r="J24" s="156"/>
      <c r="K24" s="156"/>
      <c r="L24" s="156"/>
      <c r="M24" s="156"/>
      <c r="N24" s="156"/>
      <c r="O24" s="156"/>
      <c r="P24" s="156"/>
      <c r="Q24" s="156"/>
      <c r="R24" s="151" t="n">
        <v>305384.94</v>
      </c>
      <c r="S24" s="151" t="n">
        <v>308597.2</v>
      </c>
      <c r="T24" s="151" t="n">
        <v>360413.42</v>
      </c>
      <c r="U24" s="151" t="n">
        <v>355067.48</v>
      </c>
      <c r="V24" s="151" t="n">
        <v>363667.76</v>
      </c>
      <c r="W24" s="151" t="n">
        <v>371447.84</v>
      </c>
      <c r="X24" s="151" t="n">
        <v>359632.65</v>
      </c>
      <c r="Y24" s="151" t="n">
        <v>408901.04</v>
      </c>
      <c r="Z24" s="151" t="n">
        <v>410449.85</v>
      </c>
      <c r="AA24" s="151" t="n">
        <v>375851.67</v>
      </c>
      <c r="AB24" s="151" t="n">
        <v>364256.18</v>
      </c>
      <c r="AC24" s="151" t="n">
        <v>378788.84</v>
      </c>
      <c r="AD24" s="151" t="n">
        <v>388269.63</v>
      </c>
      <c r="AE24" s="151" t="n">
        <v>358202.42</v>
      </c>
      <c r="AF24" s="151" t="n">
        <v>371617.62</v>
      </c>
      <c r="AG24" s="151" t="n">
        <v>393816.43</v>
      </c>
      <c r="AH24" s="151" t="n">
        <v>410177.33805664</v>
      </c>
      <c r="AI24" s="151" t="n">
        <v>426410.65452855</v>
      </c>
      <c r="AJ24" s="151" t="n">
        <v>461133.33146579</v>
      </c>
      <c r="AK24" s="151" t="n">
        <v>468246.17948224</v>
      </c>
      <c r="AL24" s="151" t="n">
        <v>455773.07699164</v>
      </c>
      <c r="AM24" s="151" t="n">
        <v>465054</v>
      </c>
      <c r="AN24" s="151" t="n">
        <v>423145</v>
      </c>
      <c r="AO24" s="71" t="n">
        <v>504627</v>
      </c>
      <c r="AP24" s="151" t="n">
        <v>525933.45350359</v>
      </c>
      <c r="AQ24" s="151" t="n">
        <v>509630.37370318</v>
      </c>
      <c r="AR24" s="151" t="n">
        <v>549783.72816117</v>
      </c>
    </row>
    <row r="25" s="11" customFormat="true" ht="21" hidden="false" customHeight="true" outlineLevel="0" collapsed="false">
      <c r="A25" s="41"/>
      <c r="B25" s="42" t="s">
        <v>35</v>
      </c>
      <c r="C25" s="9"/>
      <c r="D25" s="150" t="s">
        <v>127</v>
      </c>
      <c r="E25" s="150"/>
      <c r="F25" s="150"/>
      <c r="G25" s="150"/>
      <c r="H25" s="68"/>
      <c r="I25" s="151" t="n">
        <v>28.06504998</v>
      </c>
      <c r="J25" s="151" t="n">
        <v>27.2572286</v>
      </c>
      <c r="K25" s="151" t="n">
        <v>30.30195366</v>
      </c>
      <c r="L25" s="151" t="n">
        <v>34.29342213</v>
      </c>
      <c r="M25" s="151" t="n">
        <v>31.13185054</v>
      </c>
      <c r="N25" s="151" t="n">
        <v>35.79797673</v>
      </c>
      <c r="O25" s="151" t="n">
        <v>34.54630995</v>
      </c>
      <c r="P25" s="151" t="n">
        <v>42.17602636</v>
      </c>
      <c r="Q25" s="151" t="n">
        <v>106.41100532</v>
      </c>
      <c r="R25" s="151" t="n">
        <v>38.20797247</v>
      </c>
      <c r="S25" s="151" t="n">
        <v>34.9576514</v>
      </c>
      <c r="T25" s="151" t="n">
        <v>53.53450354</v>
      </c>
      <c r="U25" s="151" t="n">
        <v>42.03938723</v>
      </c>
      <c r="V25" s="151" t="n">
        <v>40.01736521</v>
      </c>
      <c r="W25" s="151" t="n">
        <v>37.85647712</v>
      </c>
      <c r="X25" s="151" t="n">
        <v>55.14062147</v>
      </c>
      <c r="Y25" s="151" t="n">
        <v>53.52657162</v>
      </c>
      <c r="Z25" s="151" t="n">
        <v>49.43507206</v>
      </c>
      <c r="AA25" s="151" t="n">
        <v>53.2888949</v>
      </c>
      <c r="AB25" s="151" t="n">
        <v>68.2779936</v>
      </c>
      <c r="AC25" s="151" t="n">
        <v>72.69350327</v>
      </c>
      <c r="AD25" s="151" t="n">
        <v>43.33373822</v>
      </c>
      <c r="AE25" s="151" t="n">
        <v>49.39404752</v>
      </c>
      <c r="AF25" s="151" t="n">
        <v>77.9512467</v>
      </c>
      <c r="AG25" s="151" t="n">
        <v>84.61645095</v>
      </c>
      <c r="AH25" s="151" t="n">
        <v>84.82235256</v>
      </c>
      <c r="AI25" s="151" t="n">
        <v>97.37032683</v>
      </c>
      <c r="AJ25" s="151" t="n">
        <v>121.77170039</v>
      </c>
      <c r="AK25" s="151" t="n">
        <v>137.14731212</v>
      </c>
      <c r="AL25" s="151" t="n">
        <v>91.32751927</v>
      </c>
      <c r="AM25" s="151" t="n">
        <v>82.40866587</v>
      </c>
      <c r="AN25" s="151" t="n">
        <v>224.9642018</v>
      </c>
      <c r="AO25" s="71" t="n">
        <v>180.00771185</v>
      </c>
      <c r="AP25" s="151" t="n">
        <v>141.25617519</v>
      </c>
      <c r="AQ25" s="151" t="n">
        <v>152.47044158</v>
      </c>
      <c r="AR25" s="151" t="n">
        <v>196.90809996</v>
      </c>
    </row>
    <row r="26" s="11" customFormat="true" ht="21" hidden="false" customHeight="true" outlineLevel="0" collapsed="false">
      <c r="A26" s="41"/>
      <c r="B26" s="44" t="s">
        <v>13</v>
      </c>
      <c r="C26" s="9"/>
      <c r="D26" s="1" t="s">
        <v>128</v>
      </c>
      <c r="E26" s="150"/>
      <c r="F26" s="150"/>
      <c r="G26" s="150"/>
      <c r="H26" s="68"/>
      <c r="I26" s="151" t="n">
        <v>12584.48490594</v>
      </c>
      <c r="J26" s="151" t="n">
        <v>13535.5275395</v>
      </c>
      <c r="K26" s="151" t="n">
        <v>13497.78677238</v>
      </c>
      <c r="L26" s="151" t="n">
        <v>14173.5726105</v>
      </c>
      <c r="M26" s="151" t="n">
        <v>14058.85129418</v>
      </c>
      <c r="N26" s="151" t="n">
        <v>14422.03447148</v>
      </c>
      <c r="O26" s="151" t="n">
        <v>14606.92470368</v>
      </c>
      <c r="P26" s="151" t="n">
        <v>17045.76089094</v>
      </c>
      <c r="Q26" s="151" t="n">
        <v>17188.85169042</v>
      </c>
      <c r="R26" s="151" t="n">
        <v>17216.80849866</v>
      </c>
      <c r="S26" s="151" t="n">
        <v>17917.66332559</v>
      </c>
      <c r="T26" s="151" t="n">
        <v>18265.49057386</v>
      </c>
      <c r="U26" s="151" t="n">
        <v>18492.26170064</v>
      </c>
      <c r="V26" s="151" t="n">
        <v>18285.26342703</v>
      </c>
      <c r="W26" s="151" t="n">
        <v>19151.7431156</v>
      </c>
      <c r="X26" s="151" t="n">
        <v>21883.53600323</v>
      </c>
      <c r="Y26" s="151" t="n">
        <v>24030.4300693</v>
      </c>
      <c r="Z26" s="151" t="n">
        <v>25665.2840527</v>
      </c>
      <c r="AA26" s="151" t="n">
        <v>26702.05408052</v>
      </c>
      <c r="AB26" s="151" t="n">
        <v>28225.0241069</v>
      </c>
      <c r="AC26" s="151" t="n">
        <v>28467.41807586</v>
      </c>
      <c r="AD26" s="151" t="n">
        <v>31035.3524169</v>
      </c>
      <c r="AE26" s="151" t="n">
        <v>35103.66728197</v>
      </c>
      <c r="AF26" s="151" t="n">
        <v>36739.86033637</v>
      </c>
      <c r="AG26" s="151" t="n">
        <v>38159.88481463</v>
      </c>
      <c r="AH26" s="151" t="n">
        <v>40365.19623179</v>
      </c>
      <c r="AI26" s="151" t="n">
        <v>41112.2366139</v>
      </c>
      <c r="AJ26" s="151" t="n">
        <v>39820.05853099</v>
      </c>
      <c r="AK26" s="151" t="n">
        <v>40992.22582747</v>
      </c>
      <c r="AL26" s="151" t="n">
        <v>41626.3316785</v>
      </c>
      <c r="AM26" s="151" t="n">
        <v>42071.85237466</v>
      </c>
      <c r="AN26" s="151" t="n">
        <v>43493.67683889</v>
      </c>
      <c r="AO26" s="71" t="n">
        <v>49296.84295614</v>
      </c>
      <c r="AP26" s="151" t="n">
        <v>48569.72164104</v>
      </c>
      <c r="AQ26" s="151" t="n">
        <v>51105.67719679</v>
      </c>
      <c r="AR26" s="151" t="n">
        <v>51372.89494909</v>
      </c>
    </row>
    <row r="27" s="11" customFormat="true" ht="21" hidden="false" customHeight="true" outlineLevel="0" collapsed="false">
      <c r="A27" s="41"/>
      <c r="B27" s="44" t="s">
        <v>15</v>
      </c>
      <c r="C27" s="9"/>
      <c r="D27" s="1" t="s">
        <v>129</v>
      </c>
      <c r="E27" s="150"/>
      <c r="F27" s="150"/>
      <c r="G27" s="150"/>
      <c r="H27" s="68"/>
      <c r="I27" s="151" t="n">
        <v>1229</v>
      </c>
      <c r="J27" s="151" t="n">
        <v>844</v>
      </c>
      <c r="K27" s="151" t="n">
        <v>2264</v>
      </c>
      <c r="L27" s="151" t="n">
        <v>1146</v>
      </c>
      <c r="M27" s="151" t="n">
        <v>1774</v>
      </c>
      <c r="N27" s="151" t="n">
        <v>2691</v>
      </c>
      <c r="O27" s="151" t="n">
        <v>752</v>
      </c>
      <c r="P27" s="151" t="n">
        <v>627</v>
      </c>
      <c r="Q27" s="151" t="n">
        <v>895</v>
      </c>
      <c r="R27" s="151" t="n">
        <v>594</v>
      </c>
      <c r="S27" s="151" t="n">
        <v>1060</v>
      </c>
      <c r="T27" s="151" t="n">
        <v>937</v>
      </c>
      <c r="U27" s="151" t="n">
        <v>857</v>
      </c>
      <c r="V27" s="151" t="n">
        <v>492</v>
      </c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7"/>
      <c r="AP27" s="156"/>
      <c r="AQ27" s="156"/>
      <c r="AR27" s="156"/>
    </row>
    <row r="28" s="11" customFormat="true" ht="21" hidden="false" customHeight="true" outlineLevel="0" collapsed="false">
      <c r="A28" s="41"/>
      <c r="B28" s="44" t="s">
        <v>36</v>
      </c>
      <c r="C28" s="9"/>
      <c r="D28" s="150" t="s">
        <v>130</v>
      </c>
      <c r="E28" s="150"/>
      <c r="F28" s="150"/>
      <c r="G28" s="150"/>
      <c r="H28" s="68"/>
      <c r="I28" s="156"/>
      <c r="J28" s="156"/>
      <c r="K28" s="156"/>
      <c r="L28" s="156"/>
      <c r="M28" s="156"/>
      <c r="N28" s="156"/>
      <c r="O28" s="156"/>
      <c r="P28" s="156"/>
      <c r="Q28" s="156"/>
      <c r="R28" s="151" t="n">
        <v>5954.36</v>
      </c>
      <c r="S28" s="151" t="n">
        <v>5590.79</v>
      </c>
      <c r="T28" s="151" t="n">
        <v>6617.52</v>
      </c>
      <c r="U28" s="151" t="n">
        <v>6822.46</v>
      </c>
      <c r="V28" s="151" t="n">
        <v>6617.52</v>
      </c>
      <c r="W28" s="151" t="n">
        <v>6530.78</v>
      </c>
      <c r="X28" s="151" t="n">
        <v>7516.23</v>
      </c>
      <c r="Y28" s="151" t="n">
        <v>7353.69</v>
      </c>
      <c r="Z28" s="151" t="n">
        <v>7226.63</v>
      </c>
      <c r="AA28" s="151" t="n">
        <v>7969.6</v>
      </c>
      <c r="AB28" s="151" t="n">
        <v>7796.57</v>
      </c>
      <c r="AC28" s="151" t="n">
        <v>7510.24</v>
      </c>
      <c r="AD28" s="151" t="n">
        <v>7782.71</v>
      </c>
      <c r="AE28" s="151" t="n">
        <v>9057.63</v>
      </c>
      <c r="AF28" s="151" t="n">
        <v>10724.36</v>
      </c>
      <c r="AG28" s="151" t="n">
        <v>11174.48</v>
      </c>
      <c r="AH28" s="151" t="n">
        <v>11416.98</v>
      </c>
      <c r="AI28" s="151" t="n">
        <v>13059.66</v>
      </c>
      <c r="AJ28" s="151" t="n">
        <v>12283.79</v>
      </c>
      <c r="AK28" s="151" t="n">
        <v>11507.03</v>
      </c>
      <c r="AL28" s="151" t="n">
        <v>13916.85</v>
      </c>
      <c r="AM28" s="151" t="n">
        <v>12861.06</v>
      </c>
      <c r="AN28" s="151" t="n">
        <v>12689.39</v>
      </c>
      <c r="AO28" s="71" t="n">
        <v>13456.27</v>
      </c>
      <c r="AP28" s="151" t="n">
        <v>13250.03</v>
      </c>
      <c r="AQ28" s="151" t="n">
        <v>13431.94</v>
      </c>
      <c r="AR28" s="151" t="n">
        <v>16325.78</v>
      </c>
    </row>
    <row r="29" s="11" customFormat="true" ht="21" hidden="false" customHeight="true" outlineLevel="0" collapsed="false">
      <c r="A29" s="41"/>
      <c r="B29" s="44" t="s">
        <v>37</v>
      </c>
      <c r="C29" s="9"/>
      <c r="D29" s="150" t="s">
        <v>131</v>
      </c>
      <c r="E29" s="150"/>
      <c r="F29" s="150"/>
      <c r="G29" s="150"/>
      <c r="H29" s="68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1" t="n">
        <v>3</v>
      </c>
      <c r="AJ29" s="151" t="n">
        <v>3</v>
      </c>
      <c r="AK29" s="151" t="n">
        <v>8</v>
      </c>
      <c r="AL29" s="151" t="n">
        <v>8</v>
      </c>
      <c r="AM29" s="151" t="n">
        <v>7</v>
      </c>
      <c r="AN29" s="151" t="n">
        <v>11</v>
      </c>
      <c r="AO29" s="71" t="n">
        <v>13</v>
      </c>
      <c r="AP29" s="151" t="n">
        <v>8.94</v>
      </c>
      <c r="AQ29" s="151" t="n">
        <v>10.19</v>
      </c>
      <c r="AR29" s="151" t="n">
        <v>14.44301773</v>
      </c>
    </row>
    <row r="30" s="11" customFormat="true" ht="21" hidden="false" customHeight="true" outlineLevel="0" collapsed="false">
      <c r="A30" s="41"/>
      <c r="B30" s="42" t="s">
        <v>38</v>
      </c>
      <c r="C30" s="9"/>
      <c r="D30" s="158" t="s">
        <v>132</v>
      </c>
      <c r="E30" s="158"/>
      <c r="F30" s="158"/>
      <c r="G30" s="158"/>
      <c r="H30" s="159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  <c r="AI30" s="160"/>
      <c r="AJ30" s="160"/>
      <c r="AK30" s="160"/>
      <c r="AL30" s="160"/>
      <c r="AM30" s="160"/>
      <c r="AN30" s="161" t="n">
        <v>5.16</v>
      </c>
      <c r="AO30" s="165" t="n">
        <v>5.40825319</v>
      </c>
      <c r="AP30" s="161" t="n">
        <v>6.23777752</v>
      </c>
      <c r="AQ30" s="161" t="n">
        <v>6.21659397</v>
      </c>
      <c r="AR30" s="161" t="n">
        <v>7.01933624</v>
      </c>
    </row>
    <row r="31" s="11" customFormat="true" ht="21" hidden="false" customHeight="true" outlineLevel="0" collapsed="false">
      <c r="A31" s="41"/>
      <c r="B31" s="42" t="s">
        <v>39</v>
      </c>
      <c r="C31" s="9"/>
      <c r="D31" s="164" t="s">
        <v>133</v>
      </c>
      <c r="E31" s="59"/>
      <c r="F31" s="59"/>
      <c r="G31" s="59"/>
      <c r="H31" s="59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P31" s="166"/>
    </row>
    <row r="32" s="11" customFormat="true" ht="21" hidden="false" customHeight="true" outlineLevel="0" collapsed="false">
      <c r="A32" s="41"/>
      <c r="B32" s="42" t="s">
        <v>40</v>
      </c>
      <c r="C32" s="9"/>
      <c r="D32" s="164"/>
      <c r="E32" s="59"/>
      <c r="F32" s="59"/>
      <c r="G32" s="59"/>
      <c r="H32" s="59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0"/>
      <c r="AL32" s="140"/>
      <c r="AM32" s="140"/>
      <c r="AN32" s="140"/>
      <c r="AP32" s="166"/>
    </row>
    <row r="33" s="11" customFormat="true" ht="21" hidden="false" customHeight="true" outlineLevel="0" collapsed="false">
      <c r="A33" s="41"/>
      <c r="B33" s="42" t="s">
        <v>41</v>
      </c>
      <c r="C33" s="9"/>
      <c r="D33" s="64" t="s">
        <v>135</v>
      </c>
      <c r="E33" s="167"/>
      <c r="F33" s="64"/>
      <c r="G33" s="64"/>
      <c r="H33" s="64"/>
      <c r="I33" s="147" t="s">
        <v>49</v>
      </c>
      <c r="J33" s="147" t="s">
        <v>50</v>
      </c>
      <c r="K33" s="147" t="s">
        <v>51</v>
      </c>
      <c r="L33" s="147" t="s">
        <v>52</v>
      </c>
      <c r="M33" s="147" t="s">
        <v>53</v>
      </c>
      <c r="N33" s="147" t="s">
        <v>54</v>
      </c>
      <c r="O33" s="147" t="s">
        <v>55</v>
      </c>
      <c r="P33" s="147" t="s">
        <v>56</v>
      </c>
      <c r="Q33" s="147" t="s">
        <v>57</v>
      </c>
      <c r="R33" s="147" t="s">
        <v>58</v>
      </c>
      <c r="S33" s="147" t="s">
        <v>59</v>
      </c>
      <c r="T33" s="147" t="s">
        <v>60</v>
      </c>
      <c r="U33" s="147" t="s">
        <v>61</v>
      </c>
      <c r="V33" s="147" t="s">
        <v>62</v>
      </c>
      <c r="W33" s="147" t="s">
        <v>63</v>
      </c>
      <c r="X33" s="147" t="s">
        <v>123</v>
      </c>
      <c r="Y33" s="147" t="s">
        <v>64</v>
      </c>
      <c r="Z33" s="147" t="s">
        <v>65</v>
      </c>
      <c r="AA33" s="147" t="s">
        <v>66</v>
      </c>
      <c r="AB33" s="147" t="s">
        <v>67</v>
      </c>
      <c r="AC33" s="147" t="s">
        <v>68</v>
      </c>
      <c r="AD33" s="147" t="s">
        <v>69</v>
      </c>
      <c r="AE33" s="147" t="s">
        <v>70</v>
      </c>
      <c r="AF33" s="148" t="n">
        <v>2017</v>
      </c>
      <c r="AG33" s="147" t="s">
        <v>71</v>
      </c>
      <c r="AH33" s="147" t="s">
        <v>72</v>
      </c>
      <c r="AI33" s="147" t="s">
        <v>73</v>
      </c>
      <c r="AJ33" s="148" t="n">
        <v>2018</v>
      </c>
      <c r="AK33" s="147" t="s">
        <v>75</v>
      </c>
      <c r="AL33" s="147" t="s">
        <v>76</v>
      </c>
      <c r="AM33" s="147" t="s">
        <v>77</v>
      </c>
      <c r="AN33" s="147" t="s">
        <v>78</v>
      </c>
      <c r="AO33" s="147" t="s">
        <v>79</v>
      </c>
      <c r="AP33" s="149" t="s">
        <v>80</v>
      </c>
      <c r="AQ33" s="65" t="s">
        <v>81</v>
      </c>
      <c r="AR33" s="65" t="s">
        <v>82</v>
      </c>
    </row>
    <row r="34" s="11" customFormat="true" ht="21" hidden="false" customHeight="true" outlineLevel="0" collapsed="false">
      <c r="A34" s="41"/>
      <c r="B34" s="42" t="s">
        <v>42</v>
      </c>
      <c r="C34" s="9"/>
      <c r="D34" s="1" t="s">
        <v>124</v>
      </c>
      <c r="E34" s="150"/>
      <c r="F34" s="150"/>
      <c r="G34" s="150"/>
      <c r="H34" s="68"/>
      <c r="I34" s="151" t="n">
        <v>171036.51</v>
      </c>
      <c r="J34" s="151" t="n">
        <v>171073.93</v>
      </c>
      <c r="K34" s="151" t="n">
        <v>171032</v>
      </c>
      <c r="L34" s="151" t="n">
        <v>170926.24</v>
      </c>
      <c r="M34" s="151" t="n">
        <v>174421.3</v>
      </c>
      <c r="N34" s="151" t="n">
        <v>174427.62</v>
      </c>
      <c r="O34" s="151" t="n">
        <v>174328.47</v>
      </c>
      <c r="P34" s="151" t="n">
        <v>174120.06</v>
      </c>
      <c r="Q34" s="151" t="n">
        <v>172652.77</v>
      </c>
      <c r="R34" s="151" t="n">
        <v>172410.97</v>
      </c>
      <c r="S34" s="151" t="n">
        <v>172039.15</v>
      </c>
      <c r="T34" s="151" t="n">
        <v>171846.27</v>
      </c>
      <c r="U34" s="151" t="n">
        <v>174767</v>
      </c>
      <c r="V34" s="151" t="n">
        <v>174450.73</v>
      </c>
      <c r="W34" s="151" t="n">
        <v>174120.21</v>
      </c>
      <c r="X34" s="151" t="n">
        <v>173481.22</v>
      </c>
      <c r="Y34" s="151" t="n">
        <v>173102.5</v>
      </c>
      <c r="Z34" s="151" t="n">
        <v>172766.19</v>
      </c>
      <c r="AA34" s="151" t="n">
        <v>172426.96</v>
      </c>
      <c r="AB34" s="151" t="n">
        <v>172060.9</v>
      </c>
      <c r="AC34" s="151" t="n">
        <v>172124.15</v>
      </c>
      <c r="AD34" s="151" t="n">
        <v>171791.12</v>
      </c>
      <c r="AE34" s="151" t="n">
        <v>171447.18</v>
      </c>
      <c r="AF34" s="151" t="n">
        <v>171099.39</v>
      </c>
      <c r="AG34" s="151" t="n">
        <v>173551.5</v>
      </c>
      <c r="AH34" s="151" t="n">
        <v>175344.48469616</v>
      </c>
      <c r="AI34" s="151" t="n">
        <v>174990.38</v>
      </c>
      <c r="AJ34" s="151" t="n">
        <v>174628.06</v>
      </c>
      <c r="AK34" s="151" t="n">
        <v>180641.62366955</v>
      </c>
      <c r="AL34" s="151" t="n">
        <v>180278.02</v>
      </c>
      <c r="AM34" s="151" t="n">
        <v>181960.92</v>
      </c>
      <c r="AN34" s="151" t="n">
        <v>176458.41</v>
      </c>
      <c r="AO34" s="71" t="n">
        <v>180141.03</v>
      </c>
      <c r="AP34" s="151" t="n">
        <v>179810.34</v>
      </c>
      <c r="AQ34" s="151" t="n">
        <v>179465.84</v>
      </c>
      <c r="AR34" s="151" t="n">
        <v>179100.89</v>
      </c>
    </row>
    <row r="35" s="11" customFormat="true" ht="21" hidden="false" customHeight="true" outlineLevel="0" collapsed="false">
      <c r="A35" s="41"/>
      <c r="B35" s="42" t="s">
        <v>43</v>
      </c>
      <c r="C35" s="9"/>
      <c r="D35" s="1" t="s">
        <v>35</v>
      </c>
      <c r="E35" s="150"/>
      <c r="F35" s="150"/>
      <c r="G35" s="150"/>
      <c r="H35" s="68"/>
      <c r="I35" s="151" t="n">
        <v>126927.08</v>
      </c>
      <c r="J35" s="151" t="n">
        <v>128026.64</v>
      </c>
      <c r="K35" s="151" t="n">
        <v>129540.85</v>
      </c>
      <c r="L35" s="151" t="n">
        <v>130517.76</v>
      </c>
      <c r="M35" s="151" t="n">
        <v>132676.17</v>
      </c>
      <c r="N35" s="151" t="n">
        <v>130844.77</v>
      </c>
      <c r="O35" s="151" t="n">
        <v>135661.44</v>
      </c>
      <c r="P35" s="151" t="n">
        <v>139610.95</v>
      </c>
      <c r="Q35" s="151" t="n">
        <v>136197.99</v>
      </c>
      <c r="R35" s="151" t="n">
        <v>138200.53</v>
      </c>
      <c r="S35" s="151" t="n">
        <v>140309.11</v>
      </c>
      <c r="T35" s="151" t="n">
        <v>139439.2</v>
      </c>
      <c r="U35" s="151" t="n">
        <v>142648.08</v>
      </c>
      <c r="V35" s="151" t="n">
        <v>144929.32</v>
      </c>
      <c r="W35" s="151" t="n">
        <v>145956.64</v>
      </c>
      <c r="X35" s="151" t="n">
        <v>141348.81</v>
      </c>
      <c r="Y35" s="151" t="n">
        <v>141848.96601755</v>
      </c>
      <c r="Z35" s="151" t="n">
        <v>137715.67</v>
      </c>
      <c r="AA35" s="151" t="n">
        <v>139934.43</v>
      </c>
      <c r="AB35" s="151" t="n">
        <v>140042.74</v>
      </c>
      <c r="AC35" s="151" t="n">
        <v>141739.99</v>
      </c>
      <c r="AD35" s="151" t="n">
        <v>144250.86</v>
      </c>
      <c r="AE35" s="151" t="n">
        <v>145123</v>
      </c>
      <c r="AF35" s="151" t="n">
        <v>145762.52</v>
      </c>
      <c r="AG35" s="151" t="n">
        <v>146918.8</v>
      </c>
      <c r="AH35" s="151" t="n">
        <v>152139.69</v>
      </c>
      <c r="AI35" s="151" t="n">
        <v>155370.84</v>
      </c>
      <c r="AJ35" s="151" t="n">
        <v>158567.98</v>
      </c>
      <c r="AK35" s="151" t="n">
        <v>156632.91</v>
      </c>
      <c r="AL35" s="151" t="n">
        <v>161939.69</v>
      </c>
      <c r="AM35" s="151" t="n">
        <v>165716.28</v>
      </c>
      <c r="AN35" s="151" t="n">
        <v>167787</v>
      </c>
      <c r="AO35" s="71" t="n">
        <v>162958.31</v>
      </c>
      <c r="AP35" s="151" t="n">
        <v>167512</v>
      </c>
      <c r="AQ35" s="151" t="n">
        <v>171719.73</v>
      </c>
      <c r="AR35" s="68" t="n">
        <v>175171.98</v>
      </c>
    </row>
    <row r="36" s="11" customFormat="true" ht="21" hidden="false" customHeight="true" outlineLevel="0" collapsed="false">
      <c r="A36" s="41"/>
      <c r="B36" s="42" t="s">
        <v>44</v>
      </c>
      <c r="C36" s="9"/>
      <c r="D36" s="154" t="s">
        <v>38</v>
      </c>
      <c r="E36" s="155"/>
      <c r="F36" s="155"/>
      <c r="G36" s="155"/>
      <c r="H36" s="68"/>
      <c r="I36" s="151" t="n">
        <v>31385.3</v>
      </c>
      <c r="J36" s="151" t="n">
        <v>31397.47</v>
      </c>
      <c r="K36" s="151" t="n">
        <v>32070.8</v>
      </c>
      <c r="L36" s="151" t="n">
        <v>35179.39</v>
      </c>
      <c r="M36" s="151" t="n">
        <v>35509.01</v>
      </c>
      <c r="N36" s="151" t="n">
        <v>35756.08</v>
      </c>
      <c r="O36" s="151" t="n">
        <v>36269.07</v>
      </c>
      <c r="P36" s="151" t="n">
        <v>36469.52</v>
      </c>
      <c r="Q36" s="151" t="n">
        <v>35892.38</v>
      </c>
      <c r="R36" s="151" t="n">
        <v>36003.75</v>
      </c>
      <c r="S36" s="151" t="n">
        <v>36883.05</v>
      </c>
      <c r="T36" s="151" t="n">
        <v>37604.81</v>
      </c>
      <c r="U36" s="151" t="n">
        <v>37112.29</v>
      </c>
      <c r="V36" s="151" t="n">
        <v>37385.21</v>
      </c>
      <c r="W36" s="151" t="n">
        <v>37705.56</v>
      </c>
      <c r="X36" s="151" t="n">
        <v>38016.75</v>
      </c>
      <c r="Y36" s="151" t="n">
        <v>37867.5</v>
      </c>
      <c r="Z36" s="151" t="n">
        <v>38358.1</v>
      </c>
      <c r="AA36" s="151" t="n">
        <v>38753.14</v>
      </c>
      <c r="AB36" s="151" t="n">
        <v>38148.88</v>
      </c>
      <c r="AC36" s="151" t="n">
        <v>38460.14</v>
      </c>
      <c r="AD36" s="151" t="n">
        <v>38847.58</v>
      </c>
      <c r="AE36" s="151" t="n">
        <v>38918.56</v>
      </c>
      <c r="AF36" s="151" t="n">
        <v>38649</v>
      </c>
      <c r="AG36" s="151" t="n">
        <v>38577.99749461</v>
      </c>
      <c r="AH36" s="151" t="n">
        <v>38562.15151042</v>
      </c>
      <c r="AI36" s="151" t="n">
        <v>38216.7174777</v>
      </c>
      <c r="AJ36" s="151" t="n">
        <v>36282.31624925</v>
      </c>
      <c r="AK36" s="151" t="n">
        <v>36607.51290758</v>
      </c>
      <c r="AL36" s="151" t="n">
        <v>37136.02695882</v>
      </c>
      <c r="AM36" s="151" t="n">
        <v>37687.11814106</v>
      </c>
      <c r="AN36" s="151" t="n">
        <v>37475.11720497</v>
      </c>
      <c r="AO36" s="71" t="n">
        <v>37548.67767094</v>
      </c>
      <c r="AP36" s="151" t="n">
        <v>38484.37515692</v>
      </c>
      <c r="AQ36" s="151" t="n">
        <v>55086.98108436</v>
      </c>
      <c r="AR36" s="151" t="n">
        <v>50641.36955053</v>
      </c>
    </row>
    <row r="37" s="11" customFormat="true" ht="21" hidden="false" customHeight="true" outlineLevel="0" collapsed="false">
      <c r="A37" s="41"/>
      <c r="B37" s="44" t="s">
        <v>45</v>
      </c>
      <c r="C37" s="9"/>
      <c r="D37" s="1" t="s">
        <v>39</v>
      </c>
      <c r="E37" s="150"/>
      <c r="F37" s="150"/>
      <c r="G37" s="150"/>
      <c r="H37" s="68"/>
      <c r="I37" s="151" t="n">
        <v>3255.94</v>
      </c>
      <c r="J37" s="151" t="n">
        <v>3295.62</v>
      </c>
      <c r="K37" s="151" t="n">
        <v>3278.97</v>
      </c>
      <c r="L37" s="151" t="n">
        <v>3955.19</v>
      </c>
      <c r="M37" s="151" t="n">
        <v>4070.31</v>
      </c>
      <c r="N37" s="151" t="n">
        <v>4107.54</v>
      </c>
      <c r="O37" s="151" t="n">
        <v>4243.276</v>
      </c>
      <c r="P37" s="151" t="n">
        <v>4476.05</v>
      </c>
      <c r="Q37" s="151" t="n">
        <v>4263.24</v>
      </c>
      <c r="R37" s="151" t="n">
        <v>4348.31</v>
      </c>
      <c r="S37" s="151" t="n">
        <v>4505.74</v>
      </c>
      <c r="T37" s="151" t="n">
        <v>4706.44</v>
      </c>
      <c r="U37" s="151" t="n">
        <v>4660.51</v>
      </c>
      <c r="V37" s="151" t="n">
        <v>4682.18</v>
      </c>
      <c r="W37" s="151" t="n">
        <v>6219.32000000001</v>
      </c>
      <c r="X37" s="151" t="n">
        <v>6334.48979333</v>
      </c>
      <c r="Y37" s="151" t="n">
        <v>6332.3</v>
      </c>
      <c r="Z37" s="151" t="n">
        <v>6669.38139900001</v>
      </c>
      <c r="AA37" s="151" t="n">
        <v>6730.5</v>
      </c>
      <c r="AB37" s="151" t="n">
        <v>6278.133</v>
      </c>
      <c r="AC37" s="151" t="n">
        <v>6458.605</v>
      </c>
      <c r="AD37" s="151" t="n">
        <v>6674.69900000001</v>
      </c>
      <c r="AE37" s="151" t="n">
        <v>6618.25600000001</v>
      </c>
      <c r="AF37" s="151" t="n">
        <v>6668.99800000001</v>
      </c>
      <c r="AG37" s="151" t="n">
        <v>6624.567</v>
      </c>
      <c r="AH37" s="151" t="n">
        <v>6688.041</v>
      </c>
      <c r="AI37" s="151" t="n">
        <v>6536.15700846</v>
      </c>
      <c r="AJ37" s="151" t="n">
        <v>6541.18307637</v>
      </c>
      <c r="AK37" s="151" t="n">
        <v>6665.92147935</v>
      </c>
      <c r="AL37" s="151" t="n">
        <v>6772.16662546</v>
      </c>
      <c r="AM37" s="151" t="n">
        <v>8396.96995748</v>
      </c>
      <c r="AN37" s="151" t="n">
        <v>8493.93832974</v>
      </c>
      <c r="AO37" s="71" t="n">
        <v>8592.67493847</v>
      </c>
      <c r="AP37" s="151" t="n">
        <v>9332.16445036</v>
      </c>
      <c r="AQ37" s="151" t="n">
        <v>9354.20210788</v>
      </c>
      <c r="AR37" s="151" t="n">
        <v>8653.67127763</v>
      </c>
    </row>
    <row r="38" s="11" customFormat="true" ht="21" hidden="false" customHeight="true" outlineLevel="0" collapsed="false">
      <c r="A38" s="41"/>
      <c r="B38" s="44" t="s">
        <v>46</v>
      </c>
      <c r="C38" s="9"/>
      <c r="D38" s="1" t="s">
        <v>125</v>
      </c>
      <c r="E38" s="150"/>
      <c r="F38" s="150"/>
      <c r="G38" s="150"/>
      <c r="H38" s="68"/>
      <c r="I38" s="151" t="n">
        <v>5799</v>
      </c>
      <c r="J38" s="151" t="n">
        <v>5908</v>
      </c>
      <c r="K38" s="151" t="n">
        <v>5834</v>
      </c>
      <c r="L38" s="151" t="n">
        <v>7315</v>
      </c>
      <c r="M38" s="151" t="n">
        <v>7412</v>
      </c>
      <c r="N38" s="151" t="n">
        <v>8768</v>
      </c>
      <c r="O38" s="151" t="n">
        <v>8781</v>
      </c>
      <c r="P38" s="151" t="n">
        <v>8822</v>
      </c>
      <c r="Q38" s="151" t="n">
        <v>8824</v>
      </c>
      <c r="R38" s="151" t="n">
        <v>8662</v>
      </c>
      <c r="S38" s="151" t="n">
        <v>8825</v>
      </c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7"/>
      <c r="AP38" s="156"/>
      <c r="AQ38" s="156"/>
      <c r="AR38" s="156"/>
    </row>
    <row r="39" s="11" customFormat="true" ht="21" hidden="false" customHeight="true" outlineLevel="0" collapsed="false">
      <c r="A39" s="41"/>
      <c r="B39" s="44" t="s">
        <v>47</v>
      </c>
      <c r="C39" s="9"/>
      <c r="D39" s="150" t="s">
        <v>126</v>
      </c>
      <c r="E39" s="150"/>
      <c r="F39" s="150"/>
      <c r="G39" s="150"/>
      <c r="H39" s="68"/>
      <c r="I39" s="156"/>
      <c r="J39" s="156"/>
      <c r="K39" s="156"/>
      <c r="L39" s="156"/>
      <c r="M39" s="156"/>
      <c r="N39" s="156"/>
      <c r="O39" s="156"/>
      <c r="P39" s="156"/>
      <c r="Q39" s="156"/>
      <c r="R39" s="151" t="n">
        <v>34541.68</v>
      </c>
      <c r="S39" s="151" t="n">
        <v>35344.58</v>
      </c>
      <c r="T39" s="151" t="n">
        <v>43850.59</v>
      </c>
      <c r="U39" s="151" t="n">
        <v>44287.42</v>
      </c>
      <c r="V39" s="151" t="n">
        <v>44954.84</v>
      </c>
      <c r="W39" s="151" t="n">
        <v>45483.16</v>
      </c>
      <c r="X39" s="151" t="n">
        <v>45288.07</v>
      </c>
      <c r="Y39" s="151" t="n">
        <v>44709.81</v>
      </c>
      <c r="Z39" s="151" t="n">
        <v>45542.88</v>
      </c>
      <c r="AA39" s="151" t="n">
        <v>45787.38</v>
      </c>
      <c r="AB39" s="151" t="n">
        <v>45963.56</v>
      </c>
      <c r="AC39" s="151" t="n">
        <v>45966.04</v>
      </c>
      <c r="AD39" s="151" t="n">
        <v>46924.97</v>
      </c>
      <c r="AE39" s="151" t="n">
        <v>47588.78</v>
      </c>
      <c r="AF39" s="151" t="n">
        <v>48247.28</v>
      </c>
      <c r="AG39" s="151" t="n">
        <v>47810.65</v>
      </c>
      <c r="AH39" s="151" t="n">
        <v>48723.18405635</v>
      </c>
      <c r="AI39" s="151" t="n">
        <v>49767.3920689</v>
      </c>
      <c r="AJ39" s="151" t="n">
        <v>50108.74447085</v>
      </c>
      <c r="AK39" s="151" t="n">
        <v>50011.91452299</v>
      </c>
      <c r="AL39" s="151" t="n">
        <v>51222.88046953</v>
      </c>
      <c r="AM39" s="151" t="n">
        <v>52094</v>
      </c>
      <c r="AN39" s="151" t="n">
        <v>52866</v>
      </c>
      <c r="AO39" s="71" t="n">
        <v>52172</v>
      </c>
      <c r="AP39" s="151" t="n">
        <v>54014.33925812</v>
      </c>
      <c r="AQ39" s="151" t="n">
        <v>55813.58900461</v>
      </c>
      <c r="AR39" s="151" t="n">
        <v>56484.07977345</v>
      </c>
    </row>
    <row r="40" s="11" customFormat="true" ht="21" hidden="false" customHeight="true" outlineLevel="0" collapsed="false">
      <c r="A40" s="41"/>
      <c r="B40" s="60"/>
      <c r="C40" s="9"/>
      <c r="D40" s="150" t="s">
        <v>127</v>
      </c>
      <c r="E40" s="150"/>
      <c r="F40" s="150"/>
      <c r="G40" s="150"/>
      <c r="H40" s="68"/>
      <c r="I40" s="151" t="n">
        <v>502.76600565</v>
      </c>
      <c r="J40" s="151" t="n">
        <v>461.35331047</v>
      </c>
      <c r="K40" s="151" t="n">
        <v>482.19536169</v>
      </c>
      <c r="L40" s="151" t="n">
        <v>501.54093328</v>
      </c>
      <c r="M40" s="151" t="n">
        <v>530.08942584</v>
      </c>
      <c r="N40" s="151" t="n">
        <v>466.25408522</v>
      </c>
      <c r="O40" s="151" t="n">
        <v>493.0369386</v>
      </c>
      <c r="P40" s="151" t="n">
        <v>516.70464078</v>
      </c>
      <c r="Q40" s="151" t="n">
        <v>478.96679261</v>
      </c>
      <c r="R40" s="151" t="n">
        <v>511.47268114</v>
      </c>
      <c r="S40" s="151" t="n">
        <v>543.24727766</v>
      </c>
      <c r="T40" s="151" t="n">
        <v>568.87644365</v>
      </c>
      <c r="U40" s="151" t="n">
        <v>483.6009534</v>
      </c>
      <c r="V40" s="151" t="n">
        <v>511.00121625</v>
      </c>
      <c r="W40" s="151" t="n">
        <v>539.62018314</v>
      </c>
      <c r="X40" s="151" t="n">
        <v>925.01539191</v>
      </c>
      <c r="Y40" s="151" t="n">
        <v>861.16474098</v>
      </c>
      <c r="Z40" s="151" t="n">
        <v>892.55870447</v>
      </c>
      <c r="AA40" s="151" t="n">
        <v>934.18898883</v>
      </c>
      <c r="AB40" s="151" t="n">
        <v>969.89789492</v>
      </c>
      <c r="AC40" s="151" t="n">
        <v>855.84814803</v>
      </c>
      <c r="AD40" s="151" t="n">
        <v>896.96772108</v>
      </c>
      <c r="AE40" s="151" t="n">
        <v>930.94057298</v>
      </c>
      <c r="AF40" s="151" t="n">
        <v>965.55969823</v>
      </c>
      <c r="AG40" s="151" t="n">
        <v>873.32801279</v>
      </c>
      <c r="AH40" s="151" t="n">
        <v>925.76163481</v>
      </c>
      <c r="AI40" s="151" t="n">
        <v>962.93377139</v>
      </c>
      <c r="AJ40" s="151" t="n">
        <v>1000.21626649</v>
      </c>
      <c r="AK40" s="151" t="n">
        <v>883.89556435</v>
      </c>
      <c r="AL40" s="151" t="n">
        <v>930.4330593</v>
      </c>
      <c r="AM40" s="151" t="n">
        <v>975.11092125</v>
      </c>
      <c r="AN40" s="151" t="n">
        <v>1054.23118235</v>
      </c>
      <c r="AO40" s="71" t="n">
        <v>914.72620579</v>
      </c>
      <c r="AP40" s="151" t="n">
        <v>968.35764885</v>
      </c>
      <c r="AQ40" s="151" t="n">
        <v>1012.42862366</v>
      </c>
      <c r="AR40" s="151" t="n">
        <v>1058.06275802</v>
      </c>
    </row>
    <row r="41" s="11" customFormat="true" ht="21" hidden="false" customHeight="true" outlineLevel="0" collapsed="false">
      <c r="A41" s="41"/>
      <c r="B41" s="60"/>
      <c r="C41" s="9"/>
      <c r="D41" s="1" t="s">
        <v>128</v>
      </c>
      <c r="E41" s="150"/>
      <c r="F41" s="150"/>
      <c r="G41" s="150"/>
      <c r="H41" s="68"/>
      <c r="I41" s="151" t="n">
        <v>1026.55965135</v>
      </c>
      <c r="J41" s="151" t="n">
        <v>1053.5150481</v>
      </c>
      <c r="K41" s="151" t="n">
        <v>1067.26435109</v>
      </c>
      <c r="L41" s="151" t="n">
        <v>1384.53822667</v>
      </c>
      <c r="M41" s="151" t="n">
        <v>1399.08628532</v>
      </c>
      <c r="N41" s="151" t="n">
        <v>1478.18637634</v>
      </c>
      <c r="O41" s="151" t="n">
        <v>1479.66739612</v>
      </c>
      <c r="P41" s="151" t="n">
        <v>1516.5820846</v>
      </c>
      <c r="Q41" s="151" t="n">
        <v>1506.38511812</v>
      </c>
      <c r="R41" s="151" t="n">
        <v>2273.28483713</v>
      </c>
      <c r="S41" s="151" t="n">
        <v>2299.90674703</v>
      </c>
      <c r="T41" s="151" t="n">
        <v>2314.30867547</v>
      </c>
      <c r="U41" s="151" t="n">
        <v>2292.30630368</v>
      </c>
      <c r="V41" s="151" t="n">
        <v>2382.37899849</v>
      </c>
      <c r="W41" s="151" t="n">
        <v>2452.81104297</v>
      </c>
      <c r="X41" s="151" t="n">
        <v>2503.4790001</v>
      </c>
      <c r="Y41" s="151" t="n">
        <v>3003.61138928</v>
      </c>
      <c r="Z41" s="151" t="n">
        <v>3108.86472149</v>
      </c>
      <c r="AA41" s="151" t="n">
        <v>3207.02650576</v>
      </c>
      <c r="AB41" s="151" t="n">
        <v>3271.87936894</v>
      </c>
      <c r="AC41" s="151" t="n">
        <v>4223.98942946</v>
      </c>
      <c r="AD41" s="151" t="n">
        <v>4334.48439963</v>
      </c>
      <c r="AE41" s="151" t="n">
        <v>4446.19616031</v>
      </c>
      <c r="AF41" s="151" t="n">
        <v>4512.25164155</v>
      </c>
      <c r="AG41" s="151" t="n">
        <v>5337.92923574</v>
      </c>
      <c r="AH41" s="151" t="n">
        <v>5487.44088315</v>
      </c>
      <c r="AI41" s="151" t="n">
        <v>5635.78026888</v>
      </c>
      <c r="AJ41" s="151" t="n">
        <v>5722.77859539</v>
      </c>
      <c r="AK41" s="151" t="n">
        <v>5722.04673113</v>
      </c>
      <c r="AL41" s="151" t="n">
        <v>5879.21319087</v>
      </c>
      <c r="AM41" s="151" t="n">
        <v>6012.09162331</v>
      </c>
      <c r="AN41" s="151" t="n">
        <v>6109.27444214</v>
      </c>
      <c r="AO41" s="71" t="n">
        <v>6066.14978049001</v>
      </c>
      <c r="AP41" s="151" t="n">
        <v>6247</v>
      </c>
      <c r="AQ41" s="151" t="n">
        <v>6404.13471496</v>
      </c>
      <c r="AR41" s="151" t="n">
        <v>6542.12214758001</v>
      </c>
    </row>
    <row r="42" s="11" customFormat="true" ht="21" hidden="false" customHeight="true" outlineLevel="0" collapsed="false">
      <c r="A42" s="41"/>
      <c r="B42" s="61"/>
      <c r="C42" s="9"/>
      <c r="D42" s="1" t="s">
        <v>129</v>
      </c>
      <c r="E42" s="150"/>
      <c r="F42" s="150"/>
      <c r="G42" s="150"/>
      <c r="H42" s="68"/>
      <c r="I42" s="151" t="n">
        <v>614</v>
      </c>
      <c r="J42" s="151" t="n">
        <v>603</v>
      </c>
      <c r="K42" s="151" t="n">
        <v>601</v>
      </c>
      <c r="L42" s="151" t="n">
        <v>598</v>
      </c>
      <c r="M42" s="151" t="n">
        <v>596</v>
      </c>
      <c r="N42" s="151" t="n">
        <v>596</v>
      </c>
      <c r="O42" s="151" t="n">
        <v>596</v>
      </c>
      <c r="P42" s="151" t="n">
        <v>590</v>
      </c>
      <c r="Q42" s="151" t="n">
        <v>588</v>
      </c>
      <c r="R42" s="151" t="n">
        <v>585</v>
      </c>
      <c r="S42" s="151" t="n">
        <v>590</v>
      </c>
      <c r="T42" s="151" t="n">
        <v>416</v>
      </c>
      <c r="U42" s="151" t="n">
        <v>410</v>
      </c>
      <c r="V42" s="151" t="n">
        <v>412</v>
      </c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  <c r="AP42" s="156"/>
      <c r="AQ42" s="156"/>
      <c r="AR42" s="156"/>
    </row>
    <row r="43" s="11" customFormat="true" ht="21" hidden="false" customHeight="true" outlineLevel="0" collapsed="false">
      <c r="A43" s="41"/>
      <c r="B43" s="61"/>
      <c r="C43" s="9"/>
      <c r="D43" s="150" t="s">
        <v>130</v>
      </c>
      <c r="E43" s="150"/>
      <c r="F43" s="150"/>
      <c r="G43" s="150"/>
      <c r="H43" s="68"/>
      <c r="I43" s="156"/>
      <c r="J43" s="156"/>
      <c r="K43" s="156"/>
      <c r="L43" s="156"/>
      <c r="M43" s="156"/>
      <c r="N43" s="156"/>
      <c r="O43" s="156"/>
      <c r="P43" s="156"/>
      <c r="Q43" s="156"/>
      <c r="R43" s="151" t="n">
        <v>1209.94</v>
      </c>
      <c r="S43" s="151" t="n">
        <v>1225.39</v>
      </c>
      <c r="T43" s="151" t="n">
        <v>1283.81</v>
      </c>
      <c r="U43" s="151" t="n">
        <v>1265.69</v>
      </c>
      <c r="V43" s="151" t="n">
        <v>1283.81</v>
      </c>
      <c r="W43" s="151" t="n">
        <v>1295.96</v>
      </c>
      <c r="X43" s="151" t="n">
        <v>1313.47</v>
      </c>
      <c r="Y43" s="151" t="n">
        <v>1345.34</v>
      </c>
      <c r="Z43" s="151" t="n">
        <v>1373.4</v>
      </c>
      <c r="AA43" s="151" t="n">
        <v>1388.73</v>
      </c>
      <c r="AB43" s="151" t="n">
        <v>1408.75</v>
      </c>
      <c r="AC43" s="151" t="n">
        <v>1439.41</v>
      </c>
      <c r="AD43" s="151" t="n">
        <v>1463.9</v>
      </c>
      <c r="AE43" s="151" t="n">
        <v>1485.68</v>
      </c>
      <c r="AF43" s="151" t="n">
        <v>1503.97</v>
      </c>
      <c r="AG43" s="151" t="n">
        <v>1538.58</v>
      </c>
      <c r="AH43" s="151" t="n">
        <v>1566.47</v>
      </c>
      <c r="AI43" s="151" t="n">
        <v>1594.89</v>
      </c>
      <c r="AJ43" s="151" t="n">
        <v>1642.42</v>
      </c>
      <c r="AK43" s="151" t="n">
        <v>1690.61</v>
      </c>
      <c r="AL43" s="151" t="n">
        <v>1741.12</v>
      </c>
      <c r="AM43" s="151" t="n">
        <v>1771.87</v>
      </c>
      <c r="AN43" s="151" t="n">
        <v>1822.47</v>
      </c>
      <c r="AO43" s="71" t="n">
        <v>1869.94</v>
      </c>
      <c r="AP43" s="151" t="n">
        <v>1921.97</v>
      </c>
      <c r="AQ43" s="151" t="n">
        <v>1967.85</v>
      </c>
      <c r="AR43" s="151" t="n">
        <v>2027.4</v>
      </c>
    </row>
    <row r="44" s="11" customFormat="true" ht="21" hidden="false" customHeight="true" outlineLevel="0" collapsed="false">
      <c r="A44" s="41"/>
      <c r="B44" s="61"/>
      <c r="C44" s="9"/>
      <c r="D44" s="150" t="s">
        <v>131</v>
      </c>
      <c r="E44" s="150"/>
      <c r="F44" s="150"/>
      <c r="G44" s="150"/>
      <c r="H44" s="68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1" t="n">
        <v>291</v>
      </c>
      <c r="AJ44" s="151" t="n">
        <v>285</v>
      </c>
      <c r="AK44" s="151" t="n">
        <v>283</v>
      </c>
      <c r="AL44" s="151" t="n">
        <v>278</v>
      </c>
      <c r="AM44" s="151" t="n">
        <v>278</v>
      </c>
      <c r="AN44" s="151" t="n">
        <v>288</v>
      </c>
      <c r="AO44" s="71" t="n">
        <v>294</v>
      </c>
      <c r="AP44" s="151" t="n">
        <v>287.84</v>
      </c>
      <c r="AQ44" s="151" t="n">
        <v>287.21</v>
      </c>
      <c r="AR44" s="151" t="n">
        <v>293.44408239</v>
      </c>
    </row>
    <row r="45" s="11" customFormat="true" ht="21" hidden="false" customHeight="true" outlineLevel="0" collapsed="false">
      <c r="A45" s="41"/>
      <c r="B45" s="61"/>
      <c r="C45" s="9"/>
      <c r="D45" s="158" t="s">
        <v>132</v>
      </c>
      <c r="E45" s="158"/>
      <c r="F45" s="158"/>
      <c r="G45" s="158"/>
      <c r="H45" s="159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1" t="n">
        <v>294.58</v>
      </c>
      <c r="AO45" s="165" t="n">
        <v>292.56373455</v>
      </c>
      <c r="AP45" s="161" t="n">
        <v>288.45476118</v>
      </c>
      <c r="AQ45" s="161" t="n">
        <v>284.41</v>
      </c>
      <c r="AR45" s="161" t="n">
        <v>278.82453969</v>
      </c>
    </row>
    <row r="46" s="11" customFormat="true" ht="21" hidden="false" customHeight="true" outlineLevel="0" collapsed="false">
      <c r="A46" s="41"/>
      <c r="B46" s="61"/>
      <c r="C46" s="9"/>
      <c r="D46" s="164" t="s">
        <v>133</v>
      </c>
      <c r="E46" s="3"/>
      <c r="F46" s="3"/>
      <c r="G46" s="3"/>
      <c r="H46" s="3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P46" s="166"/>
    </row>
    <row r="47" s="11" customFormat="true" ht="21" hidden="false" customHeight="true" outlineLevel="0" collapsed="false">
      <c r="A47" s="41"/>
      <c r="B47" s="61"/>
      <c r="C47" s="9"/>
      <c r="D47" s="164"/>
      <c r="E47" s="3"/>
      <c r="F47" s="3"/>
      <c r="G47" s="3"/>
      <c r="H47" s="3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P47" s="166"/>
    </row>
    <row r="48" s="3" customFormat="true" ht="21" hidden="false" customHeight="true" outlineLevel="0" collapsed="false">
      <c r="A48" s="41"/>
      <c r="B48" s="61"/>
      <c r="C48" s="9"/>
      <c r="D48" s="64" t="s">
        <v>136</v>
      </c>
      <c r="E48" s="64"/>
      <c r="F48" s="64"/>
      <c r="G48" s="64"/>
      <c r="H48" s="64"/>
      <c r="I48" s="147" t="s">
        <v>49</v>
      </c>
      <c r="J48" s="147" t="s">
        <v>50</v>
      </c>
      <c r="K48" s="147" t="s">
        <v>51</v>
      </c>
      <c r="L48" s="147" t="s">
        <v>52</v>
      </c>
      <c r="M48" s="147" t="s">
        <v>53</v>
      </c>
      <c r="N48" s="147" t="s">
        <v>54</v>
      </c>
      <c r="O48" s="147" t="s">
        <v>55</v>
      </c>
      <c r="P48" s="147" t="s">
        <v>56</v>
      </c>
      <c r="Q48" s="147" t="s">
        <v>57</v>
      </c>
      <c r="R48" s="147" t="s">
        <v>58</v>
      </c>
      <c r="S48" s="147" t="s">
        <v>59</v>
      </c>
      <c r="T48" s="147" t="s">
        <v>60</v>
      </c>
      <c r="U48" s="147" t="s">
        <v>61</v>
      </c>
      <c r="V48" s="147" t="s">
        <v>62</v>
      </c>
      <c r="W48" s="147" t="s">
        <v>63</v>
      </c>
      <c r="X48" s="147" t="s">
        <v>123</v>
      </c>
      <c r="Y48" s="147" t="s">
        <v>64</v>
      </c>
      <c r="Z48" s="147" t="s">
        <v>65</v>
      </c>
      <c r="AA48" s="147" t="s">
        <v>66</v>
      </c>
      <c r="AB48" s="147" t="s">
        <v>67</v>
      </c>
      <c r="AC48" s="147" t="s">
        <v>68</v>
      </c>
      <c r="AD48" s="147" t="s">
        <v>69</v>
      </c>
      <c r="AE48" s="147" t="s">
        <v>70</v>
      </c>
      <c r="AF48" s="148" t="n">
        <v>2017</v>
      </c>
      <c r="AG48" s="147" t="s">
        <v>71</v>
      </c>
      <c r="AH48" s="147" t="s">
        <v>72</v>
      </c>
      <c r="AI48" s="147" t="s">
        <v>73</v>
      </c>
      <c r="AJ48" s="148" t="n">
        <v>2018</v>
      </c>
      <c r="AK48" s="147" t="s">
        <v>75</v>
      </c>
      <c r="AL48" s="147" t="s">
        <v>76</v>
      </c>
      <c r="AM48" s="147" t="s">
        <v>77</v>
      </c>
      <c r="AN48" s="147" t="s">
        <v>78</v>
      </c>
      <c r="AO48" s="147" t="s">
        <v>79</v>
      </c>
      <c r="AP48" s="149" t="s">
        <v>80</v>
      </c>
      <c r="AQ48" s="65" t="s">
        <v>81</v>
      </c>
      <c r="AR48" s="65" t="s">
        <v>82</v>
      </c>
    </row>
    <row r="49" s="11" customFormat="true" ht="21" hidden="false" customHeight="true" outlineLevel="0" collapsed="false">
      <c r="A49" s="41"/>
      <c r="B49" s="61"/>
      <c r="C49" s="9"/>
      <c r="D49" s="1" t="s">
        <v>124</v>
      </c>
      <c r="E49" s="150"/>
      <c r="F49" s="150"/>
      <c r="G49" s="150"/>
      <c r="H49" s="68"/>
      <c r="I49" s="151" t="n">
        <v>-8.97</v>
      </c>
      <c r="J49" s="151" t="n">
        <v>28.41</v>
      </c>
      <c r="K49" s="151" t="n">
        <v>-13.56</v>
      </c>
      <c r="L49" s="151" t="n">
        <v>-127.23</v>
      </c>
      <c r="M49" s="151" t="n">
        <v>3495.08</v>
      </c>
      <c r="N49" s="151" t="n">
        <v>3501.39</v>
      </c>
      <c r="O49" s="151" t="n">
        <v>3402.23</v>
      </c>
      <c r="P49" s="151" t="n">
        <v>3197.46</v>
      </c>
      <c r="Q49" s="151" t="n">
        <v>1262.84</v>
      </c>
      <c r="R49" s="151" t="n">
        <v>1021.12</v>
      </c>
      <c r="S49" s="151" t="n">
        <v>649.36</v>
      </c>
      <c r="T49" s="151" t="n">
        <v>477.02</v>
      </c>
      <c r="U49" s="151" t="n">
        <v>3345.86</v>
      </c>
      <c r="V49" s="151" t="n">
        <v>3029.67</v>
      </c>
      <c r="W49" s="151" t="n">
        <v>2699.23</v>
      </c>
      <c r="X49" s="151" t="n">
        <v>2054.86</v>
      </c>
      <c r="Y49" s="151" t="n">
        <v>1421.49</v>
      </c>
      <c r="Z49" s="151" t="n">
        <v>1085.21</v>
      </c>
      <c r="AA49" s="151" t="n">
        <v>746.21</v>
      </c>
      <c r="AB49" s="151" t="n">
        <v>393.52</v>
      </c>
      <c r="AC49" s="151" t="n">
        <v>421.49</v>
      </c>
      <c r="AD49" s="151" t="n">
        <v>88.56</v>
      </c>
      <c r="AE49" s="151" t="n">
        <v>-255.28</v>
      </c>
      <c r="AF49" s="151" t="n">
        <v>-603.64</v>
      </c>
      <c r="AG49" s="151" t="n">
        <v>2452.41</v>
      </c>
      <c r="AH49" s="151" t="n">
        <v>2060.76838562</v>
      </c>
      <c r="AI49" s="151" t="n">
        <v>1728.57</v>
      </c>
      <c r="AJ49" s="151" t="n">
        <v>1385.23</v>
      </c>
      <c r="AK49" s="151" t="n">
        <v>6620.89256334</v>
      </c>
      <c r="AL49" s="151" t="n">
        <v>6226.91</v>
      </c>
      <c r="AM49" s="151" t="n">
        <v>5923.35</v>
      </c>
      <c r="AN49" s="151" t="n">
        <v>450.91</v>
      </c>
      <c r="AO49" s="71" t="n">
        <v>8821.87</v>
      </c>
      <c r="AP49" s="151" t="n">
        <v>8527.83</v>
      </c>
      <c r="AQ49" s="151" t="n">
        <v>8219.97</v>
      </c>
      <c r="AR49" s="151" t="n">
        <v>7883.37</v>
      </c>
    </row>
    <row r="50" s="11" customFormat="true" ht="21" hidden="false" customHeight="true" outlineLevel="0" collapsed="false">
      <c r="A50" s="41"/>
      <c r="B50" s="61"/>
      <c r="C50" s="9"/>
      <c r="D50" s="1" t="s">
        <v>35</v>
      </c>
      <c r="E50" s="150"/>
      <c r="F50" s="150"/>
      <c r="G50" s="150"/>
      <c r="H50" s="68"/>
      <c r="I50" s="151" t="n">
        <v>664.63</v>
      </c>
      <c r="J50" s="151" t="n">
        <v>2201.62</v>
      </c>
      <c r="K50" s="151" t="n">
        <v>3536.91</v>
      </c>
      <c r="L50" s="151" t="n">
        <v>4272.89</v>
      </c>
      <c r="M50" s="151" t="n">
        <v>931.92</v>
      </c>
      <c r="N50" s="151" t="n">
        <v>740.37</v>
      </c>
      <c r="O50" s="151" t="n">
        <v>2235.82</v>
      </c>
      <c r="P50" s="151" t="n">
        <v>1624.42</v>
      </c>
      <c r="Q50" s="151" t="n">
        <v>-350.39</v>
      </c>
      <c r="R50" s="151" t="n">
        <v>1099.68253014</v>
      </c>
      <c r="S50" s="151" t="n">
        <v>2511.58</v>
      </c>
      <c r="T50" s="151" t="n">
        <v>3301.03</v>
      </c>
      <c r="U50" s="151" t="n">
        <v>597.61</v>
      </c>
      <c r="V50" s="151" t="n">
        <v>2826.56</v>
      </c>
      <c r="W50" s="151" t="n">
        <v>4191.31</v>
      </c>
      <c r="X50" s="151" t="n">
        <v>1744.91</v>
      </c>
      <c r="Y50" s="151" t="n">
        <v>151.46</v>
      </c>
      <c r="Z50" s="151" t="n">
        <v>-3494.88</v>
      </c>
      <c r="AA50" s="151" t="n">
        <v>-1065.03</v>
      </c>
      <c r="AB50" s="151" t="n">
        <v>579.97</v>
      </c>
      <c r="AC50" s="151" t="n">
        <v>1429.58</v>
      </c>
      <c r="AD50" s="151" t="n">
        <v>3473.58</v>
      </c>
      <c r="AE50" s="151" t="n">
        <v>5108.78</v>
      </c>
      <c r="AF50" s="151" t="n">
        <v>6513.3</v>
      </c>
      <c r="AG50" s="151" t="n">
        <v>3138.82</v>
      </c>
      <c r="AH50" s="151" t="n">
        <v>6656.64</v>
      </c>
      <c r="AI50" s="151" t="n">
        <v>9274.86</v>
      </c>
      <c r="AJ50" s="151" t="n">
        <v>12180.58</v>
      </c>
      <c r="AK50" s="151" t="n">
        <v>3587.47</v>
      </c>
      <c r="AL50" s="151" t="n">
        <v>8384.6</v>
      </c>
      <c r="AM50" s="151" t="n">
        <v>11893.51</v>
      </c>
      <c r="AN50" s="151" t="n">
        <v>15110</v>
      </c>
      <c r="AO50" s="71" t="n">
        <v>3209.75</v>
      </c>
      <c r="AP50" s="151" t="n">
        <v>7223.14</v>
      </c>
      <c r="AQ50" s="151" t="n">
        <v>11050.3</v>
      </c>
      <c r="AR50" s="68" t="n">
        <v>13527.12</v>
      </c>
    </row>
    <row r="51" s="11" customFormat="true" ht="21" hidden="false" customHeight="true" outlineLevel="0" collapsed="false">
      <c r="A51" s="41"/>
      <c r="B51" s="61"/>
      <c r="C51" s="9"/>
      <c r="D51" s="154" t="s">
        <v>38</v>
      </c>
      <c r="E51" s="155"/>
      <c r="F51" s="155"/>
      <c r="G51" s="155"/>
      <c r="H51" s="68"/>
      <c r="I51" s="151" t="n">
        <v>113.62</v>
      </c>
      <c r="J51" s="151" t="n">
        <v>471.12</v>
      </c>
      <c r="K51" s="151" t="n">
        <v>804.66</v>
      </c>
      <c r="L51" s="151" t="n">
        <v>1104.25</v>
      </c>
      <c r="M51" s="151" t="n">
        <v>545.51</v>
      </c>
      <c r="N51" s="151" t="n">
        <v>991.39</v>
      </c>
      <c r="O51" s="151" t="n">
        <v>1116.71</v>
      </c>
      <c r="P51" s="151" t="n">
        <v>1403.87</v>
      </c>
      <c r="Q51" s="151" t="n">
        <v>231.9</v>
      </c>
      <c r="R51" s="151" t="n">
        <v>482.83</v>
      </c>
      <c r="S51" s="151" t="n">
        <v>936.94</v>
      </c>
      <c r="T51" s="151" t="n">
        <v>1493.1</v>
      </c>
      <c r="U51" s="151" t="n">
        <v>13.64</v>
      </c>
      <c r="V51" s="151" t="n">
        <v>538.53</v>
      </c>
      <c r="W51" s="151" t="n">
        <v>405.87</v>
      </c>
      <c r="X51" s="151" t="n">
        <v>1554.82</v>
      </c>
      <c r="Y51" s="151" t="n">
        <v>322.04</v>
      </c>
      <c r="Z51" s="151" t="n">
        <v>670.65</v>
      </c>
      <c r="AA51" s="151" t="n">
        <v>1139.68</v>
      </c>
      <c r="AB51" s="151" t="n">
        <v>1514.77</v>
      </c>
      <c r="AC51" s="151" t="n">
        <v>321.18</v>
      </c>
      <c r="AD51" s="151" t="n">
        <v>694.8</v>
      </c>
      <c r="AE51" s="151" t="n">
        <v>1041.81</v>
      </c>
      <c r="AF51" s="151" t="n">
        <v>1009.16</v>
      </c>
      <c r="AG51" s="151" t="n">
        <v>204.24601511</v>
      </c>
      <c r="AH51" s="151" t="n">
        <v>479.4693598</v>
      </c>
      <c r="AI51" s="151" t="n">
        <v>242.1493258</v>
      </c>
      <c r="AJ51" s="151" t="n">
        <v>-1229.95899969</v>
      </c>
      <c r="AK51" s="151" t="n">
        <v>-14.12586614</v>
      </c>
      <c r="AL51" s="151" t="n">
        <v>125.602139</v>
      </c>
      <c r="AM51" s="151" t="n">
        <v>251.34151551</v>
      </c>
      <c r="AN51" s="151" t="n">
        <v>441.17173917</v>
      </c>
      <c r="AO51" s="71" t="n">
        <v>22.40851072</v>
      </c>
      <c r="AP51" s="151" t="n">
        <v>483.32787647</v>
      </c>
      <c r="AQ51" s="151" t="n">
        <v>722.74314263</v>
      </c>
      <c r="AR51" s="151" t="n">
        <v>691.21415748</v>
      </c>
    </row>
    <row r="52" s="11" customFormat="true" ht="21" hidden="false" customHeight="true" outlineLevel="0" collapsed="false">
      <c r="A52" s="41"/>
      <c r="B52" s="61"/>
      <c r="C52" s="9"/>
      <c r="D52" s="1" t="s">
        <v>39</v>
      </c>
      <c r="E52" s="150"/>
      <c r="F52" s="150"/>
      <c r="G52" s="150"/>
      <c r="H52" s="68"/>
      <c r="I52" s="151" t="n">
        <v>65.94</v>
      </c>
      <c r="J52" s="151" t="n">
        <v>110.97</v>
      </c>
      <c r="K52" s="151" t="n">
        <v>32.28</v>
      </c>
      <c r="L52" s="151" t="n">
        <v>127.37</v>
      </c>
      <c r="M52" s="151" t="n">
        <v>107.88</v>
      </c>
      <c r="N52" s="151" t="n">
        <v>290.28</v>
      </c>
      <c r="O52" s="151" t="n">
        <v>349.53</v>
      </c>
      <c r="P52" s="151" t="n">
        <v>557.09</v>
      </c>
      <c r="Q52" s="151" t="n">
        <v>150.65</v>
      </c>
      <c r="R52" s="151" t="n">
        <v>202.41</v>
      </c>
      <c r="S52" s="151" t="n">
        <v>253.37</v>
      </c>
      <c r="T52" s="151" t="n">
        <v>338.26</v>
      </c>
      <c r="U52" s="151" t="n">
        <v>48.01</v>
      </c>
      <c r="V52" s="151" t="n">
        <v>155.8</v>
      </c>
      <c r="W52" s="151" t="n">
        <v>230.17</v>
      </c>
      <c r="X52" s="151" t="n">
        <v>409.97</v>
      </c>
      <c r="Y52" s="151" t="n">
        <v>56.74</v>
      </c>
      <c r="Z52" s="151" t="n">
        <v>219.55</v>
      </c>
      <c r="AA52" s="151" t="n">
        <v>215.92</v>
      </c>
      <c r="AB52" s="151" t="n">
        <v>353.11</v>
      </c>
      <c r="AC52" s="151" t="n">
        <v>76.619</v>
      </c>
      <c r="AD52" s="151" t="n">
        <v>171.81</v>
      </c>
      <c r="AE52" s="151" t="n">
        <v>167.22</v>
      </c>
      <c r="AF52" s="151" t="n">
        <v>264.84</v>
      </c>
      <c r="AG52" s="151" t="n">
        <v>86.979</v>
      </c>
      <c r="AH52" s="151" t="n">
        <v>205.08</v>
      </c>
      <c r="AI52" s="151" t="n">
        <v>28.43901325</v>
      </c>
      <c r="AJ52" s="151" t="n">
        <v>19.66929031</v>
      </c>
      <c r="AK52" s="151" t="n">
        <v>19.65882153</v>
      </c>
      <c r="AL52" s="151" t="n">
        <v>58.72818992</v>
      </c>
      <c r="AM52" s="151" t="n">
        <v>39.7571507882251</v>
      </c>
      <c r="AN52" s="151" t="n">
        <v>68.46288751</v>
      </c>
      <c r="AO52" s="71" t="n">
        <v>89.22173156</v>
      </c>
      <c r="AP52" s="151" t="n">
        <v>419.00434614</v>
      </c>
      <c r="AQ52" s="151" t="n">
        <v>491.57221554</v>
      </c>
      <c r="AR52" s="151" t="n">
        <v>463.42358109</v>
      </c>
    </row>
    <row r="53" s="11" customFormat="true" ht="21" hidden="false" customHeight="true" outlineLevel="0" collapsed="false">
      <c r="A53" s="41"/>
      <c r="B53" s="61"/>
      <c r="C53" s="9"/>
      <c r="D53" s="1" t="s">
        <v>125</v>
      </c>
      <c r="E53" s="150"/>
      <c r="F53" s="150"/>
      <c r="G53" s="150"/>
      <c r="H53" s="68"/>
      <c r="I53" s="151" t="n">
        <v>-80</v>
      </c>
      <c r="J53" s="151" t="n">
        <v>47</v>
      </c>
      <c r="K53" s="151" t="n">
        <v>-25</v>
      </c>
      <c r="L53" s="151" t="n">
        <v>-14</v>
      </c>
      <c r="M53" s="151" t="n">
        <v>116</v>
      </c>
      <c r="N53" s="151" t="n">
        <v>100</v>
      </c>
      <c r="O53" s="151" t="n">
        <v>134</v>
      </c>
      <c r="P53" s="151" t="n">
        <v>201</v>
      </c>
      <c r="Q53" s="151" t="n">
        <v>68</v>
      </c>
      <c r="R53" s="151" t="n">
        <v>-80</v>
      </c>
      <c r="S53" s="151" t="n">
        <v>49</v>
      </c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  <c r="AQ53" s="156"/>
      <c r="AR53" s="156"/>
    </row>
    <row r="54" s="11" customFormat="true" ht="21" hidden="false" customHeight="true" outlineLevel="0" collapsed="false">
      <c r="A54" s="41"/>
      <c r="B54" s="61"/>
      <c r="C54" s="9"/>
      <c r="D54" s="150" t="s">
        <v>126</v>
      </c>
      <c r="E54" s="150"/>
      <c r="F54" s="150"/>
      <c r="G54" s="150"/>
      <c r="H54" s="68"/>
      <c r="I54" s="156"/>
      <c r="J54" s="156"/>
      <c r="K54" s="156"/>
      <c r="L54" s="156"/>
      <c r="M54" s="156"/>
      <c r="N54" s="156"/>
      <c r="O54" s="156"/>
      <c r="P54" s="156"/>
      <c r="Q54" s="156"/>
      <c r="R54" s="151" t="n">
        <v>-96.65</v>
      </c>
      <c r="S54" s="151" t="n">
        <v>611.17</v>
      </c>
      <c r="T54" s="151" t="n">
        <v>683.76</v>
      </c>
      <c r="U54" s="151" t="n">
        <v>841.48</v>
      </c>
      <c r="V54" s="151" t="n">
        <v>1568.4</v>
      </c>
      <c r="W54" s="151" t="n">
        <v>2136.9</v>
      </c>
      <c r="X54" s="151" t="n">
        <v>2045.69</v>
      </c>
      <c r="Y54" s="151" t="n">
        <v>665.97</v>
      </c>
      <c r="Z54" s="151" t="n">
        <v>1260.54</v>
      </c>
      <c r="AA54" s="151" t="n">
        <v>1940.54</v>
      </c>
      <c r="AB54" s="151" t="n">
        <v>2110.82</v>
      </c>
      <c r="AC54" s="151" t="n">
        <v>1132.91</v>
      </c>
      <c r="AD54" s="151" t="n">
        <v>2051.3</v>
      </c>
      <c r="AE54" s="151" t="n">
        <v>2814.72</v>
      </c>
      <c r="AF54" s="151" t="n">
        <v>3543.26</v>
      </c>
      <c r="AG54" s="151" t="n">
        <v>1276.03</v>
      </c>
      <c r="AH54" s="151" t="n">
        <v>2173.85001634</v>
      </c>
      <c r="AI54" s="151" t="n">
        <v>3085.99596337</v>
      </c>
      <c r="AJ54" s="151" t="n">
        <v>3241.4627365</v>
      </c>
      <c r="AK54" s="151" t="n">
        <v>1468.53883701</v>
      </c>
      <c r="AL54" s="151" t="n">
        <v>2415.97975876</v>
      </c>
      <c r="AM54" s="151" t="n">
        <v>3180</v>
      </c>
      <c r="AN54" s="151" t="n">
        <v>4302</v>
      </c>
      <c r="AO54" s="71" t="n">
        <v>625</v>
      </c>
      <c r="AP54" s="151" t="n">
        <v>2266.15521619</v>
      </c>
      <c r="AQ54" s="151" t="n">
        <v>4156.64414606</v>
      </c>
      <c r="AR54" s="151" t="n">
        <v>4892.11364934</v>
      </c>
    </row>
    <row r="55" s="11" customFormat="true" ht="21" hidden="false" customHeight="true" outlineLevel="0" collapsed="false">
      <c r="A55" s="41"/>
      <c r="B55" s="61"/>
      <c r="C55" s="9"/>
      <c r="D55" s="150" t="s">
        <v>127</v>
      </c>
      <c r="E55" s="150"/>
      <c r="F55" s="150"/>
      <c r="G55" s="150"/>
      <c r="H55" s="68"/>
      <c r="I55" s="151" t="n">
        <v>19.46702398</v>
      </c>
      <c r="J55" s="151" t="n">
        <v>43.0543288</v>
      </c>
      <c r="K55" s="151" t="n">
        <v>63.89638002</v>
      </c>
      <c r="L55" s="151" t="n">
        <v>83.24195161</v>
      </c>
      <c r="M55" s="151" t="n">
        <v>28.54849256</v>
      </c>
      <c r="N55" s="151" t="n">
        <v>54.71315194</v>
      </c>
      <c r="O55" s="151" t="n">
        <v>81.49600532</v>
      </c>
      <c r="P55" s="151" t="n">
        <v>105.1637075</v>
      </c>
      <c r="Q55" s="151" t="n">
        <v>32.26215183</v>
      </c>
      <c r="R55" s="151" t="n">
        <v>64.76804036</v>
      </c>
      <c r="S55" s="151" t="n">
        <v>96.54263688</v>
      </c>
      <c r="T55" s="151" t="n">
        <v>122.17180287</v>
      </c>
      <c r="U55" s="151" t="n">
        <v>24.72450975</v>
      </c>
      <c r="V55" s="151" t="n">
        <v>52.1247726</v>
      </c>
      <c r="W55" s="151" t="n">
        <v>80.74373949</v>
      </c>
      <c r="X55" s="151" t="n">
        <v>108.33894826</v>
      </c>
      <c r="Y55" s="151" t="n">
        <v>36.14934907</v>
      </c>
      <c r="Z55" s="151" t="n">
        <v>67.54331256</v>
      </c>
      <c r="AA55" s="151" t="n">
        <v>109.17696835</v>
      </c>
      <c r="AB55" s="151" t="n">
        <v>144.87407445</v>
      </c>
      <c r="AC55" s="151" t="n">
        <v>25.90325315</v>
      </c>
      <c r="AD55" s="151" t="n">
        <v>66.97145486</v>
      </c>
      <c r="AE55" s="151" t="n">
        <v>100.93636881</v>
      </c>
      <c r="AF55" s="151" t="n">
        <v>135.22758234</v>
      </c>
      <c r="AG55" s="151" t="n">
        <v>37.92488528</v>
      </c>
      <c r="AH55" s="151" t="n">
        <v>90.3585073</v>
      </c>
      <c r="AI55" s="151" t="n">
        <v>127.49619832</v>
      </c>
      <c r="AJ55" s="151" t="n">
        <v>165.55791342</v>
      </c>
      <c r="AK55" s="151" t="n">
        <v>43.67929786</v>
      </c>
      <c r="AL55" s="151" t="n">
        <v>90.21679281</v>
      </c>
      <c r="AM55" s="151" t="n">
        <v>134.89465476</v>
      </c>
      <c r="AN55" s="151" t="n">
        <v>217.43869186</v>
      </c>
      <c r="AO55" s="71" t="n">
        <v>60.67903325</v>
      </c>
      <c r="AP55" s="151" t="n">
        <v>114.51220558</v>
      </c>
      <c r="AQ55" s="151" t="n">
        <v>158.75901198</v>
      </c>
      <c r="AR55" s="151" t="n">
        <v>204.57715615</v>
      </c>
    </row>
    <row r="56" s="11" customFormat="true" ht="21" hidden="false" customHeight="true" outlineLevel="0" collapsed="false">
      <c r="A56" s="41"/>
      <c r="B56" s="61"/>
      <c r="C56" s="9"/>
      <c r="D56" s="1" t="s">
        <v>128</v>
      </c>
      <c r="E56" s="150"/>
      <c r="F56" s="150"/>
      <c r="G56" s="150"/>
      <c r="H56" s="68"/>
      <c r="I56" s="151" t="n">
        <v>50.75387857</v>
      </c>
      <c r="J56" s="151" t="n">
        <v>72.97615187</v>
      </c>
      <c r="K56" s="151" t="n">
        <v>29.5096711</v>
      </c>
      <c r="L56" s="151" t="n">
        <v>69.18195611</v>
      </c>
      <c r="M56" s="151" t="n">
        <v>19.66946953</v>
      </c>
      <c r="N56" s="151" t="n">
        <v>80.0711404</v>
      </c>
      <c r="O56" s="151" t="n">
        <v>109.61152475</v>
      </c>
      <c r="P56" s="151" t="n">
        <v>140.96933878</v>
      </c>
      <c r="Q56" s="151" t="n">
        <v>32.50828218</v>
      </c>
      <c r="R56" s="151" t="n">
        <v>98.52190124</v>
      </c>
      <c r="S56" s="151" t="n">
        <v>141.0854613</v>
      </c>
      <c r="T56" s="151" t="n">
        <v>156.62152552</v>
      </c>
      <c r="U56" s="151" t="n">
        <v>23.79385407</v>
      </c>
      <c r="V56" s="151" t="n">
        <v>107.53833634</v>
      </c>
      <c r="W56" s="151" t="n">
        <v>180.1253845</v>
      </c>
      <c r="X56" s="151" t="n">
        <v>226.73758701</v>
      </c>
      <c r="Y56" s="151" t="n">
        <v>58.14856346</v>
      </c>
      <c r="Z56" s="151" t="n">
        <v>138.43145513</v>
      </c>
      <c r="AA56" s="151" t="n">
        <v>227.33998646</v>
      </c>
      <c r="AB56" s="151" t="n">
        <v>300.21652515</v>
      </c>
      <c r="AC56" s="151" t="n">
        <v>71.77704532</v>
      </c>
      <c r="AD56" s="151" t="n">
        <v>179.64800773</v>
      </c>
      <c r="AE56" s="151" t="n">
        <v>285.81706663</v>
      </c>
      <c r="AF56" s="151" t="n">
        <v>353.03596065</v>
      </c>
      <c r="AG56" s="151" t="n">
        <v>115.39723365</v>
      </c>
      <c r="AH56" s="151" t="n">
        <v>266.62504935</v>
      </c>
      <c r="AI56" s="151" t="n">
        <v>415.7368499</v>
      </c>
      <c r="AJ56" s="151" t="n">
        <v>470.14566999</v>
      </c>
      <c r="AK56" s="151" t="n">
        <v>125.17286934</v>
      </c>
      <c r="AL56" s="151" t="n">
        <v>277.43071266</v>
      </c>
      <c r="AM56" s="151" t="n">
        <v>401.6894298</v>
      </c>
      <c r="AN56" s="151" t="n">
        <v>503.41102231</v>
      </c>
      <c r="AO56" s="71" t="n">
        <v>105.06103524</v>
      </c>
      <c r="AP56" s="151" t="n">
        <v>285.18917049</v>
      </c>
      <c r="AQ56" s="151" t="n">
        <v>447.4338162</v>
      </c>
      <c r="AR56" s="151" t="n">
        <v>583.71366656</v>
      </c>
    </row>
    <row r="57" s="11" customFormat="true" ht="21" hidden="false" customHeight="true" outlineLevel="0" collapsed="false">
      <c r="A57" s="41"/>
      <c r="B57" s="61"/>
      <c r="C57" s="9"/>
      <c r="D57" s="1" t="s">
        <v>129</v>
      </c>
      <c r="E57" s="150"/>
      <c r="F57" s="150"/>
      <c r="G57" s="150"/>
      <c r="H57" s="68"/>
      <c r="I57" s="151" t="n">
        <v>4</v>
      </c>
      <c r="J57" s="151" t="n">
        <v>4</v>
      </c>
      <c r="K57" s="151" t="n">
        <v>6</v>
      </c>
      <c r="L57" s="151" t="n">
        <v>4</v>
      </c>
      <c r="M57" s="151" t="n">
        <v>1</v>
      </c>
      <c r="N57" s="151" t="n">
        <v>2</v>
      </c>
      <c r="O57" s="151" t="n">
        <v>3</v>
      </c>
      <c r="P57" s="151" t="n">
        <v>3</v>
      </c>
      <c r="Q57" s="151" t="n">
        <v>1</v>
      </c>
      <c r="R57" s="151" t="n">
        <v>2</v>
      </c>
      <c r="S57" s="151" t="n">
        <v>3</v>
      </c>
      <c r="T57" s="151" t="n">
        <v>6</v>
      </c>
      <c r="U57" s="151" t="n">
        <v>1</v>
      </c>
      <c r="V57" s="151" t="n">
        <v>2</v>
      </c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7"/>
      <c r="AP57" s="156"/>
      <c r="AQ57" s="156"/>
      <c r="AR57" s="156"/>
    </row>
    <row r="58" s="11" customFormat="true" ht="21" hidden="false" customHeight="true" outlineLevel="0" collapsed="false">
      <c r="A58" s="41"/>
      <c r="B58" s="61"/>
      <c r="C58" s="9"/>
      <c r="D58" s="150" t="s">
        <v>130</v>
      </c>
      <c r="E58" s="150"/>
      <c r="F58" s="150"/>
      <c r="G58" s="150"/>
      <c r="H58" s="68"/>
      <c r="I58" s="156"/>
      <c r="J58" s="156"/>
      <c r="K58" s="156"/>
      <c r="L58" s="156"/>
      <c r="M58" s="156"/>
      <c r="N58" s="156"/>
      <c r="O58" s="156"/>
      <c r="P58" s="156"/>
      <c r="Q58" s="156"/>
      <c r="R58" s="151" t="n">
        <v>-243.03</v>
      </c>
      <c r="S58" s="151" t="n">
        <v>-204.56</v>
      </c>
      <c r="T58" s="151" t="n">
        <v>-204.56</v>
      </c>
      <c r="U58" s="151" t="n">
        <v>17.94</v>
      </c>
      <c r="V58" s="151" t="n">
        <v>35.45</v>
      </c>
      <c r="W58" s="151" t="n">
        <v>47.6</v>
      </c>
      <c r="X58" s="151" t="n">
        <v>65.11</v>
      </c>
      <c r="Y58" s="151" t="n">
        <v>31.87</v>
      </c>
      <c r="Z58" s="151" t="n">
        <v>59.94</v>
      </c>
      <c r="AA58" s="151" t="n">
        <v>74.79</v>
      </c>
      <c r="AB58" s="151" t="n">
        <v>95.27</v>
      </c>
      <c r="AC58" s="151" t="n">
        <v>30.19</v>
      </c>
      <c r="AD58" s="151" t="n">
        <v>55.89</v>
      </c>
      <c r="AE58" s="151" t="n">
        <v>76.98</v>
      </c>
      <c r="AF58" s="151" t="n">
        <v>94.77</v>
      </c>
      <c r="AG58" s="151" t="n">
        <v>34.46803106</v>
      </c>
      <c r="AH58" s="151" t="n">
        <v>63.18</v>
      </c>
      <c r="AI58" s="151" t="n">
        <v>89.75</v>
      </c>
      <c r="AJ58" s="151" t="n">
        <v>118.19</v>
      </c>
      <c r="AK58" s="151" t="n">
        <v>38.22</v>
      </c>
      <c r="AL58" s="151" t="n">
        <v>94</v>
      </c>
      <c r="AM58" s="151" t="n">
        <v>136</v>
      </c>
      <c r="AN58" s="151" t="n">
        <v>174.57</v>
      </c>
      <c r="AO58" s="71" t="n">
        <v>48.97</v>
      </c>
      <c r="AP58" s="151" t="n">
        <v>100.78</v>
      </c>
      <c r="AQ58" s="151" t="n">
        <v>146.57</v>
      </c>
      <c r="AR58" s="151" t="n">
        <v>206.98</v>
      </c>
    </row>
    <row r="59" s="3" customFormat="true" ht="21" hidden="false" customHeight="true" outlineLevel="0" collapsed="false">
      <c r="A59" s="41"/>
      <c r="B59" s="61"/>
      <c r="C59" s="9"/>
      <c r="D59" s="150" t="s">
        <v>131</v>
      </c>
      <c r="E59" s="150"/>
      <c r="F59" s="150"/>
      <c r="G59" s="150"/>
      <c r="H59" s="68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1" t="n">
        <v>-9</v>
      </c>
      <c r="AJ59" s="151" t="n">
        <v>-13</v>
      </c>
      <c r="AK59" s="151" t="n">
        <v>-1</v>
      </c>
      <c r="AL59" s="151" t="n">
        <v>-5</v>
      </c>
      <c r="AM59" s="151" t="n">
        <v>-10</v>
      </c>
      <c r="AN59" s="151" t="n">
        <v>4</v>
      </c>
      <c r="AO59" s="69" t="n">
        <v>6</v>
      </c>
      <c r="AP59" s="110" t="n">
        <v>0</v>
      </c>
      <c r="AQ59" s="110" t="n">
        <v>-0.42103107</v>
      </c>
      <c r="AR59" s="110" t="n">
        <v>6.36</v>
      </c>
    </row>
    <row r="60" s="3" customFormat="true" ht="21" hidden="false" customHeight="true" outlineLevel="0" collapsed="false">
      <c r="A60" s="41"/>
      <c r="B60" s="61"/>
      <c r="C60" s="9"/>
      <c r="D60" s="158" t="s">
        <v>132</v>
      </c>
      <c r="E60" s="158"/>
      <c r="F60" s="158"/>
      <c r="G60" s="158"/>
      <c r="H60" s="159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8" t="n">
        <v>0.06</v>
      </c>
      <c r="AO60" s="169" t="n">
        <v>-2.5532216</v>
      </c>
      <c r="AP60" s="169" t="n">
        <v>-5.9830305</v>
      </c>
      <c r="AQ60" s="169" t="n">
        <v>-9.29203815</v>
      </c>
      <c r="AR60" s="169" t="n">
        <v>-13.61937581</v>
      </c>
    </row>
    <row r="61" s="3" customFormat="true" ht="21" hidden="false" customHeight="true" outlineLevel="0" collapsed="false">
      <c r="A61" s="41"/>
      <c r="B61" s="61"/>
      <c r="C61" s="9"/>
      <c r="D61" s="164" t="s">
        <v>133</v>
      </c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40"/>
      <c r="AI61" s="140"/>
      <c r="AJ61" s="140"/>
      <c r="AK61" s="140"/>
      <c r="AL61" s="140"/>
      <c r="AM61" s="140"/>
      <c r="AN61" s="140"/>
      <c r="AP61" s="170"/>
    </row>
    <row r="62" s="3" customFormat="true" ht="21" hidden="false" customHeight="true" outlineLevel="0" collapsed="false">
      <c r="A62" s="41"/>
      <c r="B62" s="61"/>
      <c r="C62" s="9"/>
      <c r="D62" s="164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P62" s="170"/>
    </row>
    <row r="63" s="3" customFormat="true" ht="21" hidden="false" customHeight="true" outlineLevel="0" collapsed="false">
      <c r="A63" s="41"/>
      <c r="B63" s="61"/>
      <c r="C63" s="150"/>
      <c r="D63" s="171" t="s">
        <v>137</v>
      </c>
      <c r="E63" s="171"/>
      <c r="F63" s="171"/>
      <c r="G63" s="171"/>
      <c r="H63" s="171"/>
      <c r="I63" s="147" t="s">
        <v>49</v>
      </c>
      <c r="J63" s="147" t="s">
        <v>50</v>
      </c>
      <c r="K63" s="147" t="s">
        <v>51</v>
      </c>
      <c r="L63" s="147" t="s">
        <v>52</v>
      </c>
      <c r="M63" s="147" t="s">
        <v>53</v>
      </c>
      <c r="N63" s="147" t="s">
        <v>54</v>
      </c>
      <c r="O63" s="147" t="s">
        <v>55</v>
      </c>
      <c r="P63" s="147" t="s">
        <v>56</v>
      </c>
      <c r="Q63" s="147" t="s">
        <v>57</v>
      </c>
      <c r="R63" s="147" t="s">
        <v>58</v>
      </c>
      <c r="S63" s="147" t="s">
        <v>59</v>
      </c>
      <c r="T63" s="147" t="s">
        <v>60</v>
      </c>
      <c r="U63" s="147" t="s">
        <v>61</v>
      </c>
      <c r="V63" s="147" t="s">
        <v>62</v>
      </c>
      <c r="W63" s="147" t="s">
        <v>63</v>
      </c>
      <c r="X63" s="147" t="s">
        <v>123</v>
      </c>
      <c r="Y63" s="147" t="s">
        <v>64</v>
      </c>
      <c r="Z63" s="147" t="s">
        <v>65</v>
      </c>
      <c r="AA63" s="147" t="s">
        <v>66</v>
      </c>
      <c r="AB63" s="147" t="s">
        <v>67</v>
      </c>
      <c r="AC63" s="147" t="s">
        <v>68</v>
      </c>
      <c r="AD63" s="147" t="s">
        <v>69</v>
      </c>
      <c r="AE63" s="147" t="s">
        <v>70</v>
      </c>
      <c r="AF63" s="148" t="n">
        <v>2017</v>
      </c>
      <c r="AG63" s="147" t="s">
        <v>71</v>
      </c>
      <c r="AH63" s="147" t="s">
        <v>72</v>
      </c>
      <c r="AI63" s="147" t="s">
        <v>73</v>
      </c>
      <c r="AJ63" s="148" t="n">
        <v>2018</v>
      </c>
      <c r="AK63" s="147" t="s">
        <v>75</v>
      </c>
      <c r="AL63" s="147" t="s">
        <v>76</v>
      </c>
      <c r="AM63" s="147" t="s">
        <v>77</v>
      </c>
      <c r="AN63" s="147" t="s">
        <v>78</v>
      </c>
      <c r="AO63" s="147" t="s">
        <v>79</v>
      </c>
      <c r="AP63" s="149" t="s">
        <v>80</v>
      </c>
      <c r="AQ63" s="65" t="s">
        <v>81</v>
      </c>
      <c r="AR63" s="65" t="s">
        <v>82</v>
      </c>
    </row>
    <row r="64" s="3" customFormat="true" ht="21" hidden="false" customHeight="true" outlineLevel="0" collapsed="false">
      <c r="A64" s="41"/>
      <c r="B64" s="61"/>
      <c r="C64" s="9"/>
      <c r="D64" s="1" t="s">
        <v>35</v>
      </c>
      <c r="E64" s="150"/>
      <c r="F64" s="150"/>
      <c r="G64" s="150"/>
      <c r="H64" s="68"/>
      <c r="I64" s="151" t="n">
        <v>975.61</v>
      </c>
      <c r="J64" s="151" t="n">
        <v>3445.53</v>
      </c>
      <c r="K64" s="151" t="n">
        <v>5713.75</v>
      </c>
      <c r="L64" s="151" t="n">
        <v>7382.67</v>
      </c>
      <c r="M64" s="151" t="n">
        <v>1734.5</v>
      </c>
      <c r="N64" s="151" t="n">
        <v>2345.53</v>
      </c>
      <c r="O64" s="151" t="n">
        <v>4643.55</v>
      </c>
      <c r="P64" s="151" t="n">
        <v>4834.73</v>
      </c>
      <c r="Q64" s="151" t="n">
        <v>204.03</v>
      </c>
      <c r="R64" s="151" t="n">
        <v>2208.51677751</v>
      </c>
      <c r="S64" s="151" t="n">
        <v>4174.83</v>
      </c>
      <c r="T64" s="151" t="n">
        <v>5518.7</v>
      </c>
      <c r="U64" s="151" t="n">
        <v>1175.88</v>
      </c>
      <c r="V64" s="151" t="n">
        <v>3983.09</v>
      </c>
      <c r="W64" s="151" t="n">
        <v>5926.11</v>
      </c>
      <c r="X64" s="151" t="n">
        <v>4057.97</v>
      </c>
      <c r="Y64" s="151" t="n">
        <v>749.28</v>
      </c>
      <c r="Z64" s="151" t="n">
        <v>-2299.25</v>
      </c>
      <c r="AA64" s="151" t="n">
        <v>728.42</v>
      </c>
      <c r="AB64" s="151" t="n">
        <v>2971.24</v>
      </c>
      <c r="AC64" s="151" t="n">
        <v>1978.21</v>
      </c>
      <c r="AD64" s="151" t="n">
        <v>4570.85</v>
      </c>
      <c r="AE64" s="151" t="n">
        <v>6754.68</v>
      </c>
      <c r="AF64" s="151" t="n">
        <v>8707.82722538</v>
      </c>
      <c r="AG64" s="151" t="n">
        <v>3667.08</v>
      </c>
      <c r="AH64" s="151" t="n">
        <v>7713.17</v>
      </c>
      <c r="AI64" s="151" t="n">
        <v>10859.6375</v>
      </c>
      <c r="AJ64" s="151" t="n">
        <v>14293.61425</v>
      </c>
      <c r="AK64" s="151" t="n">
        <v>4130.74875</v>
      </c>
      <c r="AL64" s="151" t="n">
        <v>9471.1660405</v>
      </c>
      <c r="AM64" s="151" t="n">
        <v>13523.35906075</v>
      </c>
      <c r="AN64" s="151" t="n">
        <v>17283.132081</v>
      </c>
      <c r="AO64" s="69" t="n">
        <v>3760.75</v>
      </c>
      <c r="AP64" s="110" t="n">
        <v>8325.42</v>
      </c>
      <c r="AQ64" s="151" t="n">
        <v>12703.72945375</v>
      </c>
      <c r="AR64" s="151" t="n">
        <v>16567.89</v>
      </c>
    </row>
    <row r="65" s="3" customFormat="true" ht="21" hidden="false" customHeight="true" outlineLevel="0" collapsed="false">
      <c r="A65" s="41"/>
      <c r="B65" s="61"/>
      <c r="C65" s="9"/>
      <c r="D65" s="154" t="s">
        <v>38</v>
      </c>
      <c r="E65" s="155"/>
      <c r="F65" s="155"/>
      <c r="G65" s="155"/>
      <c r="H65" s="68"/>
      <c r="I65" s="151" t="n">
        <v>156.70100216918</v>
      </c>
      <c r="J65" s="151" t="n">
        <v>557.28200433836</v>
      </c>
      <c r="K65" s="151" t="n">
        <v>933.90300650754</v>
      </c>
      <c r="L65" s="151" t="n">
        <v>1276.57400867672</v>
      </c>
      <c r="M65" s="151" t="n">
        <v>595.925267178525</v>
      </c>
      <c r="N65" s="151" t="n">
        <v>1092.22053435705</v>
      </c>
      <c r="O65" s="151" t="n">
        <v>1267.95580153557</v>
      </c>
      <c r="P65" s="151" t="n">
        <v>1605.5310687141</v>
      </c>
      <c r="Q65" s="151" t="n">
        <v>286.47594315</v>
      </c>
      <c r="R65" s="151" t="n">
        <v>591.9818863</v>
      </c>
      <c r="S65" s="151" t="n">
        <v>1100.66782945</v>
      </c>
      <c r="T65" s="151" t="n">
        <v>1711.4037726</v>
      </c>
      <c r="U65" s="151" t="n">
        <v>70.951843715</v>
      </c>
      <c r="V65" s="151" t="n">
        <v>653.15368743</v>
      </c>
      <c r="W65" s="151" t="n">
        <v>577.805531145</v>
      </c>
      <c r="X65" s="151" t="n">
        <v>1784.06737486</v>
      </c>
      <c r="Y65" s="151" t="n">
        <v>416.081692585</v>
      </c>
      <c r="Z65" s="151" t="n">
        <v>858.73338517</v>
      </c>
      <c r="AA65" s="151" t="n">
        <v>1421.805077755</v>
      </c>
      <c r="AB65" s="151" t="n">
        <v>1890.93677034</v>
      </c>
      <c r="AC65" s="151" t="n">
        <v>420.87728408</v>
      </c>
      <c r="AD65" s="151" t="n">
        <v>894.19456816</v>
      </c>
      <c r="AE65" s="151" t="n">
        <v>1340.90185224</v>
      </c>
      <c r="AF65" s="151" t="n">
        <v>1407.94913632</v>
      </c>
      <c r="AG65" s="151" t="n">
        <v>318.09103465825</v>
      </c>
      <c r="AH65" s="151" t="n">
        <v>707.1593988965</v>
      </c>
      <c r="AI65" s="151" t="n">
        <v>583.68438444</v>
      </c>
      <c r="AJ65" s="151" t="n">
        <v>-774.5789214825</v>
      </c>
      <c r="AK65" s="151" t="n">
        <v>123.85651811</v>
      </c>
      <c r="AL65" s="151" t="n">
        <v>401.5669075145</v>
      </c>
      <c r="AM65" s="151" t="n">
        <v>665.28866826</v>
      </c>
      <c r="AN65" s="151" t="n">
        <v>993.10127617</v>
      </c>
      <c r="AO65" s="71" t="n">
        <v>167.14726422</v>
      </c>
      <c r="AP65" s="151" t="n">
        <v>772.80538347</v>
      </c>
      <c r="AQ65" s="151" t="n">
        <v>1156.95940313</v>
      </c>
      <c r="AR65" s="151" t="n">
        <v>1270.169188213</v>
      </c>
    </row>
    <row r="66" s="3" customFormat="true" ht="21" hidden="false" customHeight="true" outlineLevel="0" collapsed="false">
      <c r="A66" s="41"/>
      <c r="B66" s="61"/>
      <c r="C66" s="9"/>
      <c r="D66" s="1" t="s">
        <v>39</v>
      </c>
      <c r="E66" s="150"/>
      <c r="F66" s="150"/>
      <c r="G66" s="150"/>
      <c r="H66" s="68"/>
      <c r="I66" s="151" t="n">
        <v>66.15982</v>
      </c>
      <c r="J66" s="151" t="n">
        <v>111.8796</v>
      </c>
      <c r="K66" s="151" t="n">
        <v>33.86422</v>
      </c>
      <c r="L66" s="151" t="n">
        <v>129.63642</v>
      </c>
      <c r="M66" s="151" t="n">
        <v>108.73654</v>
      </c>
      <c r="N66" s="151" t="n">
        <v>292.00066</v>
      </c>
      <c r="O66" s="151" t="n">
        <v>352.105684</v>
      </c>
      <c r="P66" s="151" t="n">
        <v>560.524498</v>
      </c>
      <c r="Q66" s="151" t="n">
        <v>152.637476</v>
      </c>
      <c r="R66" s="151" t="n">
        <v>206.384952</v>
      </c>
      <c r="S66" s="151" t="n">
        <v>259.33167</v>
      </c>
      <c r="T66" s="151" t="n">
        <v>346.209146</v>
      </c>
      <c r="U66" s="151" t="n">
        <v>50.327964</v>
      </c>
      <c r="V66" s="151" t="n">
        <v>160.43517</v>
      </c>
      <c r="W66" s="151" t="n">
        <v>237.123134</v>
      </c>
      <c r="X66" s="151" t="n">
        <v>419.241098</v>
      </c>
      <c r="Y66" s="151" t="n">
        <v>59.558244</v>
      </c>
      <c r="Z66" s="151" t="n">
        <v>225.18573</v>
      </c>
      <c r="AA66" s="151" t="n">
        <v>224.373974</v>
      </c>
      <c r="AB66" s="151" t="n">
        <v>364.38146</v>
      </c>
      <c r="AC66" s="151" t="n">
        <v>79.049906</v>
      </c>
      <c r="AD66" s="151" t="n">
        <v>176.671812</v>
      </c>
      <c r="AE66" s="151" t="n">
        <v>174.512718</v>
      </c>
      <c r="AF66" s="151" t="n">
        <v>274.563624</v>
      </c>
      <c r="AG66" s="151" t="n">
        <v>102.0735</v>
      </c>
      <c r="AH66" s="151" t="n">
        <v>235.269</v>
      </c>
      <c r="AI66" s="151" t="n">
        <v>73.72312225</v>
      </c>
      <c r="AJ66" s="151" t="n">
        <v>80.04811206125</v>
      </c>
      <c r="AK66" s="151" t="n">
        <v>39.17812703</v>
      </c>
      <c r="AL66" s="151" t="n">
        <v>97.76680092</v>
      </c>
      <c r="AM66" s="151" t="n">
        <v>98.31506728</v>
      </c>
      <c r="AN66" s="151" t="n">
        <v>146.54010951</v>
      </c>
      <c r="AO66" s="71" t="n">
        <v>116.18695381</v>
      </c>
      <c r="AP66" s="151" t="n">
        <v>472.93479064</v>
      </c>
      <c r="AQ66" s="151" t="n">
        <v>572.46788229</v>
      </c>
      <c r="AR66" s="151" t="n">
        <v>571.28449203575</v>
      </c>
    </row>
    <row r="67" s="3" customFormat="true" ht="21" hidden="false" customHeight="true" outlineLevel="0" collapsed="false">
      <c r="A67" s="41"/>
      <c r="B67" s="61"/>
      <c r="C67" s="9"/>
      <c r="D67" s="1" t="s">
        <v>125</v>
      </c>
      <c r="E67" s="150"/>
      <c r="F67" s="150"/>
      <c r="G67" s="150"/>
      <c r="H67" s="68"/>
      <c r="I67" s="151" t="n">
        <v>-79</v>
      </c>
      <c r="J67" s="151" t="n">
        <v>51</v>
      </c>
      <c r="K67" s="151" t="n">
        <v>-17</v>
      </c>
      <c r="L67" s="151" t="n">
        <v>-4</v>
      </c>
      <c r="M67" s="151" t="n">
        <v>120</v>
      </c>
      <c r="N67" s="151" t="n">
        <v>109</v>
      </c>
      <c r="O67" s="151" t="n">
        <v>147</v>
      </c>
      <c r="P67" s="151" t="n">
        <v>219</v>
      </c>
      <c r="Q67" s="151" t="n">
        <v>73</v>
      </c>
      <c r="R67" s="151" t="n">
        <v>-69</v>
      </c>
      <c r="S67" s="151" t="n">
        <v>66</v>
      </c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7"/>
      <c r="AP67" s="156"/>
      <c r="AQ67" s="156"/>
      <c r="AR67" s="156"/>
    </row>
    <row r="68" s="3" customFormat="true" ht="21" hidden="false" customHeight="true" outlineLevel="0" collapsed="false">
      <c r="A68" s="41"/>
      <c r="B68" s="61"/>
      <c r="C68" s="9"/>
      <c r="D68" s="150" t="s">
        <v>126</v>
      </c>
      <c r="E68" s="150"/>
      <c r="F68" s="150"/>
      <c r="G68" s="150"/>
      <c r="H68" s="68"/>
      <c r="I68" s="156"/>
      <c r="J68" s="156"/>
      <c r="K68" s="156"/>
      <c r="L68" s="156"/>
      <c r="M68" s="156"/>
      <c r="N68" s="156"/>
      <c r="O68" s="156"/>
      <c r="P68" s="156"/>
      <c r="Q68" s="156"/>
      <c r="R68" s="151" t="n">
        <v>-96.65</v>
      </c>
      <c r="S68" s="151" t="n">
        <v>631.693685695</v>
      </c>
      <c r="T68" s="151" t="n">
        <v>724.80737139</v>
      </c>
      <c r="U68" s="151" t="n">
        <v>869.633888035</v>
      </c>
      <c r="V68" s="151" t="n">
        <v>1624.70777607</v>
      </c>
      <c r="W68" s="151" t="n">
        <v>2221.361664105</v>
      </c>
      <c r="X68" s="151" t="n">
        <v>2158.30555214</v>
      </c>
      <c r="Y68" s="151" t="n">
        <v>695.936258455</v>
      </c>
      <c r="Z68" s="151" t="n">
        <v>1320.47251691</v>
      </c>
      <c r="AA68" s="151" t="n">
        <v>2030.438775365</v>
      </c>
      <c r="AB68" s="151" t="n">
        <v>2230.68503382</v>
      </c>
      <c r="AC68" s="151" t="n">
        <v>1167.75895146</v>
      </c>
      <c r="AD68" s="151" t="n">
        <v>2120.99790292</v>
      </c>
      <c r="AE68" s="151" t="n">
        <v>2919.26685438</v>
      </c>
      <c r="AF68" s="151" t="n">
        <v>3682.65581471451</v>
      </c>
      <c r="AG68" s="151" t="n">
        <v>1316.109769</v>
      </c>
      <c r="AH68" s="151" t="n">
        <v>2254.00955434</v>
      </c>
      <c r="AI68" s="151" t="n">
        <v>3206.23527037</v>
      </c>
      <c r="AJ68" s="151" t="n">
        <v>3401.7818125</v>
      </c>
      <c r="AK68" s="151" t="n">
        <v>1515.35625576</v>
      </c>
      <c r="AL68" s="151" t="n">
        <v>2509.61459626</v>
      </c>
      <c r="AM68" s="151" t="n">
        <v>3320.45225625</v>
      </c>
      <c r="AN68" s="151" t="n">
        <v>4489.269675</v>
      </c>
      <c r="AO68" s="71" t="n">
        <v>675.6731935</v>
      </c>
      <c r="AP68" s="151" t="n">
        <v>2367.50160319</v>
      </c>
      <c r="AQ68" s="151" t="n">
        <v>4308.66372656</v>
      </c>
      <c r="AR68" s="151" t="n">
        <v>5094.8064495705</v>
      </c>
    </row>
    <row r="69" s="3" customFormat="true" ht="21" hidden="false" customHeight="true" outlineLevel="0" collapsed="false">
      <c r="A69" s="41"/>
      <c r="B69" s="61"/>
      <c r="C69" s="9"/>
      <c r="D69" s="150" t="s">
        <v>127</v>
      </c>
      <c r="E69" s="150"/>
      <c r="F69" s="150"/>
      <c r="G69" s="150"/>
      <c r="H69" s="68"/>
      <c r="I69" s="172" t="n">
        <v>19.5006975994</v>
      </c>
      <c r="J69" s="172" t="n">
        <v>43.18902326244</v>
      </c>
      <c r="K69" s="172" t="n">
        <v>64.1320953179</v>
      </c>
      <c r="L69" s="172" t="n">
        <v>83.57868775094</v>
      </c>
      <c r="M69" s="172" t="n">
        <v>28.65738846212</v>
      </c>
      <c r="N69" s="172" t="n">
        <v>54.93094374424</v>
      </c>
      <c r="O69" s="172" t="n">
        <v>81.82269302636</v>
      </c>
      <c r="P69" s="172" t="n">
        <v>105.59929110848</v>
      </c>
      <c r="Q69" s="172" t="n">
        <v>32.38382599</v>
      </c>
      <c r="R69" s="151" t="n">
        <v>65.01138868</v>
      </c>
      <c r="S69" s="151" t="n">
        <v>96.90765936</v>
      </c>
      <c r="T69" s="151" t="n">
        <v>122.65849951</v>
      </c>
      <c r="U69" s="151" t="n">
        <v>24.856653785</v>
      </c>
      <c r="V69" s="151" t="n">
        <v>52.38906067</v>
      </c>
      <c r="W69" s="151" t="n">
        <v>81.140171595</v>
      </c>
      <c r="X69" s="151" t="n">
        <v>108.8675244</v>
      </c>
      <c r="Y69" s="151" t="n">
        <v>36.298460935</v>
      </c>
      <c r="Z69" s="151" t="n">
        <v>67.84153629</v>
      </c>
      <c r="AA69" s="151" t="n">
        <v>109.624303945</v>
      </c>
      <c r="AB69" s="151" t="n">
        <v>145.47052191</v>
      </c>
      <c r="AC69" s="151" t="n">
        <v>26.06936885</v>
      </c>
      <c r="AD69" s="151" t="n">
        <v>67.30368626</v>
      </c>
      <c r="AE69" s="151" t="n">
        <v>101.43471591</v>
      </c>
      <c r="AF69" s="151" t="n">
        <v>135.8920362335</v>
      </c>
      <c r="AG69" s="151" t="n">
        <v>38.10636728</v>
      </c>
      <c r="AH69" s="151" t="n">
        <v>90.7214713</v>
      </c>
      <c r="AI69" s="151" t="n">
        <v>128.04064432</v>
      </c>
      <c r="AJ69" s="151" t="n">
        <v>166.28384811175</v>
      </c>
      <c r="AK69" s="151" t="n">
        <v>43.88220361</v>
      </c>
      <c r="AL69" s="151" t="n">
        <v>90.62260431</v>
      </c>
      <c r="AM69" s="151" t="n">
        <v>135.50337201</v>
      </c>
      <c r="AN69" s="151" t="n">
        <v>218.25031090875</v>
      </c>
      <c r="AO69" s="71" t="n">
        <v>60.9197985</v>
      </c>
      <c r="AP69" s="151" t="n">
        <v>114.99373608</v>
      </c>
      <c r="AQ69" s="151" t="n">
        <v>159.48130773</v>
      </c>
      <c r="AR69" s="151" t="n">
        <v>205.54023046825</v>
      </c>
    </row>
    <row r="70" s="3" customFormat="true" ht="21" hidden="false" customHeight="true" outlineLevel="0" collapsed="false">
      <c r="A70" s="41"/>
      <c r="B70" s="61"/>
      <c r="C70" s="9"/>
      <c r="D70" s="1" t="s">
        <v>128</v>
      </c>
      <c r="E70" s="150"/>
      <c r="F70" s="150"/>
      <c r="G70" s="150"/>
      <c r="H70" s="68"/>
      <c r="I70" s="172" t="n">
        <v>50.85642673756</v>
      </c>
      <c r="J70" s="172" t="n">
        <v>73.37972853432</v>
      </c>
      <c r="K70" s="172" t="n">
        <v>30.21593026256</v>
      </c>
      <c r="L70" s="172" t="n">
        <v>70.1908977708</v>
      </c>
      <c r="M70" s="172" t="n">
        <v>20.16014476798</v>
      </c>
      <c r="N70" s="172" t="n">
        <v>81.05249087596</v>
      </c>
      <c r="O70" s="172" t="n">
        <v>111.08355046394</v>
      </c>
      <c r="P70" s="172" t="n">
        <v>142.9320397016</v>
      </c>
      <c r="Q70" s="172" t="n">
        <v>33.232374945</v>
      </c>
      <c r="R70" s="151" t="n">
        <v>99.97008677</v>
      </c>
      <c r="S70" s="151" t="n">
        <v>143.257739595</v>
      </c>
      <c r="T70" s="151" t="n">
        <v>159.51789658</v>
      </c>
      <c r="U70" s="151" t="n">
        <v>24.7295937</v>
      </c>
      <c r="V70" s="151" t="n">
        <v>109.4098156</v>
      </c>
      <c r="W70" s="151" t="n">
        <v>182.93260339</v>
      </c>
      <c r="X70" s="151" t="n">
        <v>230.48054553</v>
      </c>
      <c r="Y70" s="151" t="n">
        <v>59.23478883758</v>
      </c>
      <c r="Z70" s="151" t="n">
        <v>140.60390588516</v>
      </c>
      <c r="AA70" s="151" t="n">
        <v>230.59866259274</v>
      </c>
      <c r="AB70" s="151" t="n">
        <v>304.56142663</v>
      </c>
      <c r="AC70" s="151" t="n">
        <v>72.9136739</v>
      </c>
      <c r="AD70" s="151" t="n">
        <v>181.92126489</v>
      </c>
      <c r="AE70" s="151" t="n">
        <v>289.22695237</v>
      </c>
      <c r="AF70" s="151" t="n">
        <v>357.58247497</v>
      </c>
      <c r="AG70" s="151" t="n">
        <v>116.6277834</v>
      </c>
      <c r="AH70" s="151" t="n">
        <v>269.08614885</v>
      </c>
      <c r="AI70" s="151" t="n">
        <v>419.42849915</v>
      </c>
      <c r="AJ70" s="151" t="n">
        <v>475.06786954825</v>
      </c>
      <c r="AK70" s="151" t="n">
        <v>126.570404309</v>
      </c>
      <c r="AL70" s="151" t="n">
        <v>280.225782598</v>
      </c>
      <c r="AM70" s="151" t="n">
        <v>405.8820282545</v>
      </c>
      <c r="AN70" s="151" t="n">
        <v>509.00115250725</v>
      </c>
      <c r="AO70" s="71" t="n">
        <v>106.708112135</v>
      </c>
      <c r="AP70" s="151" t="n">
        <v>288.48333084125</v>
      </c>
      <c r="AQ70" s="151" t="n">
        <v>452.3750600075</v>
      </c>
      <c r="AR70" s="151" t="n">
        <v>590.30200256</v>
      </c>
    </row>
    <row r="71" s="3" customFormat="true" ht="21" hidden="false" customHeight="true" outlineLevel="0" collapsed="false">
      <c r="A71" s="41"/>
      <c r="B71" s="61"/>
      <c r="C71" s="9"/>
      <c r="D71" s="1" t="s">
        <v>129</v>
      </c>
      <c r="E71" s="150"/>
      <c r="F71" s="150"/>
      <c r="G71" s="150"/>
      <c r="H71" s="68"/>
      <c r="I71" s="151" t="n">
        <v>4</v>
      </c>
      <c r="J71" s="151" t="n">
        <v>5</v>
      </c>
      <c r="K71" s="151" t="n">
        <v>6</v>
      </c>
      <c r="L71" s="151" t="n">
        <v>4</v>
      </c>
      <c r="M71" s="151" t="n">
        <v>1</v>
      </c>
      <c r="N71" s="151" t="n">
        <v>3</v>
      </c>
      <c r="O71" s="151" t="n">
        <v>4</v>
      </c>
      <c r="P71" s="151" t="n">
        <v>5</v>
      </c>
      <c r="Q71" s="151" t="n">
        <v>1</v>
      </c>
      <c r="R71" s="151" t="n">
        <v>2.758</v>
      </c>
      <c r="S71" s="151" t="n">
        <v>4</v>
      </c>
      <c r="T71" s="151" t="n">
        <v>7</v>
      </c>
      <c r="U71" s="151" t="n">
        <v>1</v>
      </c>
      <c r="V71" s="151" t="n">
        <v>2</v>
      </c>
      <c r="W71" s="156"/>
      <c r="X71" s="156"/>
      <c r="Y71" s="156"/>
      <c r="Z71" s="156"/>
      <c r="AA71" s="156"/>
      <c r="AB71" s="156"/>
      <c r="AC71" s="156"/>
      <c r="AD71" s="156"/>
      <c r="AE71" s="156"/>
      <c r="AF71" s="156"/>
      <c r="AG71" s="156"/>
      <c r="AH71" s="156"/>
      <c r="AI71" s="156"/>
      <c r="AJ71" s="156"/>
      <c r="AK71" s="156"/>
      <c r="AL71" s="156"/>
      <c r="AM71" s="156"/>
      <c r="AN71" s="156"/>
      <c r="AO71" s="157"/>
      <c r="AP71" s="156"/>
      <c r="AQ71" s="156"/>
      <c r="AR71" s="156"/>
    </row>
    <row r="72" s="3" customFormat="true" ht="21" hidden="false" customHeight="true" outlineLevel="0" collapsed="false">
      <c r="A72" s="41"/>
      <c r="B72" s="61"/>
      <c r="C72" s="9"/>
      <c r="D72" s="150" t="s">
        <v>130</v>
      </c>
      <c r="E72" s="150"/>
      <c r="F72" s="150"/>
      <c r="G72" s="150"/>
      <c r="H72" s="68"/>
      <c r="I72" s="156"/>
      <c r="J72" s="156"/>
      <c r="K72" s="156"/>
      <c r="L72" s="156"/>
      <c r="M72" s="156"/>
      <c r="N72" s="156"/>
      <c r="O72" s="156"/>
      <c r="P72" s="156"/>
      <c r="Q72" s="156"/>
      <c r="R72" s="151" t="n">
        <v>-242.71164</v>
      </c>
      <c r="S72" s="151" t="n">
        <v>-203.89296</v>
      </c>
      <c r="T72" s="151" t="n">
        <v>-203.55186</v>
      </c>
      <c r="U72" s="151" t="n">
        <v>18.37206</v>
      </c>
      <c r="V72" s="151" t="n">
        <v>36.30654</v>
      </c>
      <c r="W72" s="151" t="n">
        <v>48.8886</v>
      </c>
      <c r="X72" s="151" t="n">
        <v>66.83066</v>
      </c>
      <c r="Y72" s="151" t="n">
        <v>32.3248</v>
      </c>
      <c r="Z72" s="151" t="n">
        <v>60.84202</v>
      </c>
      <c r="AA72" s="151" t="n">
        <v>76.14682</v>
      </c>
      <c r="AB72" s="151" t="n">
        <v>97.08162</v>
      </c>
      <c r="AC72" s="151" t="n">
        <v>30.59932</v>
      </c>
      <c r="AD72" s="151" t="n">
        <v>56.70864</v>
      </c>
      <c r="AE72" s="151" t="n">
        <v>78.20796</v>
      </c>
      <c r="AF72" s="151" t="n">
        <v>96.41486</v>
      </c>
      <c r="AG72" s="151" t="n">
        <v>34.80878106</v>
      </c>
      <c r="AH72" s="151" t="n">
        <v>63.860224</v>
      </c>
      <c r="AI72" s="151" t="n">
        <v>90.77225</v>
      </c>
      <c r="AJ72" s="151" t="n">
        <v>119.553</v>
      </c>
      <c r="AK72" s="151" t="n">
        <v>38.561127</v>
      </c>
      <c r="AL72" s="151" t="n">
        <v>94.6815</v>
      </c>
      <c r="AM72" s="151" t="n">
        <v>137.02225</v>
      </c>
      <c r="AN72" s="151" t="n">
        <v>175.933377</v>
      </c>
      <c r="AO72" s="71" t="n">
        <v>49.36875</v>
      </c>
      <c r="AP72" s="151" t="n">
        <v>101.87</v>
      </c>
      <c r="AQ72" s="151" t="n">
        <v>147.759</v>
      </c>
      <c r="AR72" s="151" t="n">
        <v>208.5605</v>
      </c>
    </row>
    <row r="73" s="3" customFormat="true" ht="21" hidden="false" customHeight="true" outlineLevel="0" collapsed="false">
      <c r="A73" s="41"/>
      <c r="B73" s="61"/>
      <c r="C73" s="9"/>
      <c r="D73" s="150" t="s">
        <v>131</v>
      </c>
      <c r="E73" s="150"/>
      <c r="F73" s="150"/>
      <c r="G73" s="150"/>
      <c r="H73" s="68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H73" s="156"/>
      <c r="AI73" s="151" t="n">
        <v>-9</v>
      </c>
      <c r="AJ73" s="151" t="n">
        <v>-13</v>
      </c>
      <c r="AK73" s="151" t="n">
        <v>-1</v>
      </c>
      <c r="AL73" s="151" t="n">
        <v>-5</v>
      </c>
      <c r="AM73" s="151" t="n">
        <v>-9.69</v>
      </c>
      <c r="AN73" s="151" t="n">
        <v>4</v>
      </c>
      <c r="AO73" s="71" t="n">
        <v>6</v>
      </c>
      <c r="AP73" s="110" t="n">
        <v>0.0135575</v>
      </c>
      <c r="AQ73" s="110" t="n">
        <v>-0.39385807</v>
      </c>
      <c r="AR73" s="110" t="n">
        <v>6.40077840075</v>
      </c>
    </row>
    <row r="74" s="3" customFormat="true" ht="21" hidden="false" customHeight="true" outlineLevel="0" collapsed="false">
      <c r="A74" s="41"/>
      <c r="B74" s="61"/>
      <c r="C74" s="9"/>
      <c r="D74" s="158" t="s">
        <v>132</v>
      </c>
      <c r="E74" s="158"/>
      <c r="F74" s="158"/>
      <c r="G74" s="158"/>
      <c r="H74" s="159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8" t="n">
        <v>0.06</v>
      </c>
      <c r="AO74" s="169" t="n">
        <v>-2.5532216</v>
      </c>
      <c r="AP74" s="169" t="n">
        <v>-5.98279125</v>
      </c>
      <c r="AQ74" s="169" t="n">
        <v>-9.29155965</v>
      </c>
      <c r="AR74" s="169" t="n">
        <v>-13.61865020825</v>
      </c>
    </row>
    <row r="75" s="3" customFormat="true" ht="21" hidden="false" customHeight="true" outlineLevel="0" collapsed="false">
      <c r="A75" s="41"/>
      <c r="B75" s="61"/>
      <c r="C75" s="9"/>
      <c r="D75" s="164" t="s">
        <v>133</v>
      </c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140"/>
      <c r="AD75" s="140"/>
      <c r="AE75" s="140"/>
      <c r="AP75" s="170"/>
    </row>
    <row r="76" s="3" customFormat="true" ht="21" hidden="false" customHeight="true" outlineLevel="0" collapsed="false">
      <c r="A76" s="41"/>
      <c r="B76" s="61"/>
      <c r="C76" s="9"/>
      <c r="D76" s="1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P76" s="170"/>
    </row>
    <row r="77" s="3" customFormat="true" ht="12.75" hidden="false" customHeight="true" outlineLevel="0" collapsed="false">
      <c r="A77" s="41"/>
      <c r="B77" s="61"/>
      <c r="C77" s="9"/>
      <c r="D77" s="1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140"/>
      <c r="AD77" s="140"/>
      <c r="AE77" s="140"/>
      <c r="AP77" s="170"/>
    </row>
    <row r="78" s="3" customFormat="true" ht="12.75" hidden="false" customHeight="true" outlineLevel="0" collapsed="false">
      <c r="A78" s="41"/>
      <c r="B78" s="61"/>
      <c r="C78" s="9"/>
      <c r="D78" s="1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P78" s="170"/>
    </row>
    <row r="79" s="3" customFormat="true" ht="12.75" hidden="false" customHeight="true" outlineLevel="0" collapsed="false">
      <c r="A79" s="41"/>
      <c r="B79" s="61"/>
      <c r="C79" s="9"/>
      <c r="D79" s="1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140"/>
      <c r="AD79" s="140"/>
      <c r="AE79" s="140"/>
      <c r="AP79" s="170"/>
    </row>
    <row r="80" s="3" customFormat="true" ht="12.75" hidden="false" customHeight="true" outlineLevel="0" collapsed="false">
      <c r="A80" s="41"/>
      <c r="B80" s="61"/>
      <c r="C80" s="9"/>
      <c r="D80" s="1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0"/>
      <c r="AP80" s="170"/>
    </row>
    <row r="81" s="3" customFormat="true" ht="12.75" hidden="false" customHeight="true" outlineLevel="0" collapsed="false">
      <c r="A81" s="41"/>
      <c r="B81" s="61"/>
      <c r="C81" s="9"/>
      <c r="D81" s="1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0"/>
      <c r="AC81" s="140"/>
      <c r="AD81" s="140"/>
      <c r="AE81" s="140"/>
      <c r="AP81" s="170"/>
    </row>
    <row r="82" s="3" customFormat="true" ht="12.75" hidden="false" customHeight="true" outlineLevel="0" collapsed="false">
      <c r="A82" s="41"/>
      <c r="B82" s="61"/>
      <c r="C82" s="9"/>
      <c r="D82" s="1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P82" s="170"/>
    </row>
    <row r="83" s="3" customFormat="true" ht="12.75" hidden="false" customHeight="true" outlineLevel="0" collapsed="false">
      <c r="A83" s="41"/>
      <c r="B83" s="61"/>
      <c r="C83" s="9"/>
      <c r="D83" s="1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P83" s="170"/>
    </row>
    <row r="84" s="3" customFormat="true" ht="12.75" hidden="false" customHeight="true" outlineLevel="0" collapsed="false">
      <c r="A84" s="41"/>
      <c r="B84" s="61"/>
      <c r="C84" s="9"/>
      <c r="D84" s="1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0"/>
      <c r="AC84" s="140"/>
      <c r="AD84" s="140"/>
      <c r="AE84" s="140"/>
      <c r="AP84" s="170"/>
    </row>
    <row r="85" s="3" customFormat="true" ht="12.75" hidden="false" customHeight="true" outlineLevel="0" collapsed="false">
      <c r="A85" s="41"/>
      <c r="B85" s="61"/>
      <c r="C85" s="9"/>
      <c r="D85" s="1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0"/>
      <c r="AC85" s="140"/>
      <c r="AD85" s="140"/>
      <c r="AE85" s="140"/>
      <c r="AP85" s="170"/>
    </row>
    <row r="86" s="3" customFormat="true" ht="12.75" hidden="false" customHeight="true" outlineLevel="0" collapsed="false">
      <c r="A86" s="41"/>
      <c r="B86" s="61"/>
      <c r="C86" s="9"/>
      <c r="D86" s="1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P86" s="170"/>
    </row>
    <row r="87" customFormat="false" ht="16.5" hidden="false" customHeight="false" outlineLevel="0" collapsed="false">
      <c r="AL87" s="3"/>
      <c r="AM87" s="3"/>
      <c r="AN87" s="3"/>
    </row>
    <row r="88" customFormat="false" ht="16.5" hidden="false" customHeight="false" outlineLevel="0" collapsed="false">
      <c r="AL88" s="3"/>
      <c r="AM88" s="3"/>
      <c r="AN88" s="3"/>
    </row>
    <row r="89" customFormat="false" ht="16.5" hidden="false" customHeight="false" outlineLevel="0" collapsed="false">
      <c r="AL89" s="3"/>
      <c r="AM89" s="3"/>
      <c r="AN89" s="3"/>
    </row>
    <row r="90" customFormat="false" ht="16.5" hidden="false" customHeight="false" outlineLevel="0" collapsed="false">
      <c r="AL90" s="3"/>
      <c r="AM90" s="3"/>
      <c r="AN90" s="3"/>
    </row>
    <row r="91" customFormat="false" ht="16.5" hidden="false" customHeight="false" outlineLevel="0" collapsed="false">
      <c r="AL91" s="3"/>
      <c r="AM91" s="3"/>
    </row>
  </sheetData>
  <mergeCells count="1">
    <mergeCell ref="D63:H63"/>
  </mergeCells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R114"/>
  <sheetViews>
    <sheetView showFormulas="false" showGridLines="false" showRowColHeaders="true" showZeros="true" rightToLeft="false" tabSelected="false" showOutlineSymbols="false" defaultGridColor="true" view="pageBreakPreview" topLeftCell="A1" colorId="64" zoomScale="87" zoomScaleNormal="80" zoomScalePageLayoutView="87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N16" activeCellId="0" sqref="AN16"/>
    </sheetView>
  </sheetViews>
  <sheetFormatPr defaultColWidth="9.871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39"/>
    <col collapsed="false" customWidth="true" hidden="true" outlineLevel="0" max="9" min="9" style="140" width="11.45"/>
    <col collapsed="false" customWidth="true" hidden="true" outlineLevel="0" max="10" min="10" style="140" width="12.89"/>
    <col collapsed="false" customWidth="true" hidden="true" outlineLevel="0" max="11" min="11" style="140" width="12.44"/>
    <col collapsed="false" customWidth="true" hidden="true" outlineLevel="0" max="12" min="12" style="140" width="11.66"/>
    <col collapsed="false" customWidth="true" hidden="true" outlineLevel="0" max="19" min="13" style="140" width="9.44"/>
    <col collapsed="false" customWidth="true" hidden="true" outlineLevel="0" max="20" min="20" style="140" width="10"/>
    <col collapsed="false" customWidth="false" hidden="true" outlineLevel="0" max="21" min="21" style="140" width="9.89"/>
    <col collapsed="false" customWidth="true" hidden="true" outlineLevel="0" max="31" min="22" style="140" width="10.11"/>
    <col collapsed="false" customWidth="false" hidden="true" outlineLevel="0" max="32" min="32" style="3" width="9.89"/>
    <col collapsed="false" customWidth="false" hidden="false" outlineLevel="0" max="37" min="33" style="3" width="9.89"/>
    <col collapsed="false" customWidth="false" hidden="false" outlineLevel="0" max="41" min="38" style="12" width="9.89"/>
    <col collapsed="false" customWidth="false" hidden="false" outlineLevel="0" max="42" min="42" style="173" width="9.89"/>
    <col collapsed="false" customWidth="false" hidden="false" outlineLevel="0" max="1024" min="43" style="12" width="9.89"/>
  </cols>
  <sheetData>
    <row r="1" s="13" customFormat="true" ht="36" hidden="false" customHeight="true" outlineLevel="0" collapsed="false">
      <c r="B1" s="14"/>
      <c r="C1" s="14"/>
      <c r="D1" s="16" t="s">
        <v>138</v>
      </c>
      <c r="E1" s="62"/>
      <c r="F1" s="62"/>
      <c r="G1" s="62"/>
      <c r="H1" s="6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P1" s="174"/>
    </row>
    <row r="2" s="18" customFormat="true" ht="7.5" hidden="false" customHeight="true" outlineLevel="0" collapsed="false">
      <c r="B2" s="19"/>
      <c r="C2" s="20"/>
      <c r="D2" s="21"/>
      <c r="I2" s="144"/>
      <c r="J2" s="144"/>
      <c r="K2" s="144"/>
      <c r="L2" s="144"/>
      <c r="M2" s="144"/>
      <c r="N2" s="144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P2" s="144"/>
    </row>
    <row r="3" s="27" customFormat="true" ht="20.25" hidden="false" customHeight="true" outlineLevel="0" collapsed="false">
      <c r="A3" s="22"/>
      <c r="B3" s="23"/>
      <c r="C3" s="24"/>
      <c r="D3" s="64" t="s">
        <v>139</v>
      </c>
      <c r="E3" s="64"/>
      <c r="F3" s="64"/>
      <c r="G3" s="64"/>
      <c r="H3" s="64"/>
      <c r="I3" s="147" t="s">
        <v>49</v>
      </c>
      <c r="J3" s="147" t="s">
        <v>50</v>
      </c>
      <c r="K3" s="147" t="s">
        <v>51</v>
      </c>
      <c r="L3" s="147" t="s">
        <v>140</v>
      </c>
      <c r="M3" s="147" t="s">
        <v>53</v>
      </c>
      <c r="N3" s="147" t="s">
        <v>54</v>
      </c>
      <c r="O3" s="147" t="s">
        <v>55</v>
      </c>
      <c r="P3" s="147" t="s">
        <v>56</v>
      </c>
      <c r="Q3" s="147" t="s">
        <v>57</v>
      </c>
      <c r="R3" s="147" t="s">
        <v>58</v>
      </c>
      <c r="S3" s="147" t="s">
        <v>59</v>
      </c>
      <c r="T3" s="147" t="s">
        <v>60</v>
      </c>
      <c r="U3" s="147" t="s">
        <v>61</v>
      </c>
      <c r="V3" s="147" t="s">
        <v>62</v>
      </c>
      <c r="W3" s="147" t="s">
        <v>63</v>
      </c>
      <c r="X3" s="147" t="s">
        <v>123</v>
      </c>
      <c r="Y3" s="147" t="s">
        <v>64</v>
      </c>
      <c r="Z3" s="147" t="s">
        <v>65</v>
      </c>
      <c r="AA3" s="147" t="s">
        <v>66</v>
      </c>
      <c r="AB3" s="147" t="s">
        <v>67</v>
      </c>
      <c r="AC3" s="147" t="s">
        <v>68</v>
      </c>
      <c r="AD3" s="147" t="s">
        <v>69</v>
      </c>
      <c r="AE3" s="147" t="s">
        <v>70</v>
      </c>
      <c r="AF3" s="147" t="s">
        <v>114</v>
      </c>
      <c r="AG3" s="147" t="s">
        <v>71</v>
      </c>
      <c r="AH3" s="147" t="s">
        <v>72</v>
      </c>
      <c r="AI3" s="147" t="s">
        <v>73</v>
      </c>
      <c r="AJ3" s="147" t="s">
        <v>74</v>
      </c>
      <c r="AK3" s="147" t="s">
        <v>75</v>
      </c>
      <c r="AL3" s="147" t="s">
        <v>76</v>
      </c>
      <c r="AM3" s="147" t="s">
        <v>77</v>
      </c>
      <c r="AN3" s="147" t="s">
        <v>78</v>
      </c>
      <c r="AO3" s="147" t="s">
        <v>79</v>
      </c>
      <c r="AP3" s="147" t="s">
        <v>80</v>
      </c>
      <c r="AQ3" s="65" t="s">
        <v>81</v>
      </c>
      <c r="AR3" s="65" t="s">
        <v>82</v>
      </c>
    </row>
    <row r="4" customFormat="false" ht="20.1" hidden="false" customHeight="true" outlineLevel="0" collapsed="false">
      <c r="A4" s="28" t="s">
        <v>2</v>
      </c>
      <c r="B4" s="62"/>
      <c r="C4" s="29"/>
      <c r="D4" s="1" t="s">
        <v>35</v>
      </c>
      <c r="E4" s="150"/>
      <c r="F4" s="150"/>
      <c r="G4" s="150"/>
      <c r="H4" s="68"/>
      <c r="I4" s="151" t="n">
        <v>2027788.87</v>
      </c>
      <c r="J4" s="151" t="n">
        <v>1999579.04</v>
      </c>
      <c r="K4" s="151" t="n">
        <v>1940974.13</v>
      </c>
      <c r="L4" s="151" t="n">
        <v>1949304.49</v>
      </c>
      <c r="M4" s="151" t="n">
        <v>1982162.57</v>
      </c>
      <c r="N4" s="151" t="n">
        <v>1981072.78</v>
      </c>
      <c r="O4" s="151" t="n">
        <v>1976155.36</v>
      </c>
      <c r="P4" s="151" t="n">
        <v>1953468.82</v>
      </c>
      <c r="Q4" s="151" t="n">
        <v>2036167.12</v>
      </c>
      <c r="R4" s="151" t="n">
        <v>2070616.29</v>
      </c>
      <c r="S4" s="151" t="n">
        <v>2078168.07</v>
      </c>
      <c r="T4" s="151" t="n">
        <v>2116489.92</v>
      </c>
      <c r="U4" s="151" t="n">
        <v>2151199.71</v>
      </c>
      <c r="V4" s="151" t="n">
        <v>2207498.48</v>
      </c>
      <c r="W4" s="151" t="n">
        <v>2257398.9</v>
      </c>
      <c r="X4" s="151" t="n">
        <v>2319201.68</v>
      </c>
      <c r="Y4" s="151" t="n">
        <v>2410985.49</v>
      </c>
      <c r="Z4" s="151" t="n">
        <v>2456322.53</v>
      </c>
      <c r="AA4" s="151" t="n">
        <v>2514312.27</v>
      </c>
      <c r="AB4" s="151" t="n">
        <v>2508373.37</v>
      </c>
      <c r="AC4" s="151" t="n">
        <v>2557878.47</v>
      </c>
      <c r="AD4" s="151" t="n">
        <v>2600110.89</v>
      </c>
      <c r="AE4" s="151" t="n">
        <v>2643814.2</v>
      </c>
      <c r="AF4" s="151" t="n">
        <v>2673332.28</v>
      </c>
      <c r="AG4" s="151" t="n">
        <v>2695896.24</v>
      </c>
      <c r="AH4" s="151" t="n">
        <v>2764689.98</v>
      </c>
      <c r="AI4" s="151" t="n">
        <v>2864147.9</v>
      </c>
      <c r="AJ4" s="151" t="n">
        <v>2832506.28</v>
      </c>
      <c r="AK4" s="151" t="n">
        <v>2892025.74</v>
      </c>
      <c r="AL4" s="151" t="n">
        <v>3018305.16</v>
      </c>
      <c r="AM4" s="151" t="n">
        <v>3095533.14</v>
      </c>
      <c r="AN4" s="151" t="n">
        <v>2961843.62</v>
      </c>
      <c r="AO4" s="71" t="n">
        <v>3100940</v>
      </c>
      <c r="AP4" s="151" t="n">
        <v>3300725.12</v>
      </c>
      <c r="AQ4" s="151" t="n">
        <v>3323025.53</v>
      </c>
      <c r="AR4" s="151" t="n">
        <v>3376389.47</v>
      </c>
    </row>
    <row r="5" customFormat="false" ht="20.1" hidden="false" customHeight="true" outlineLevel="0" collapsed="false">
      <c r="A5" s="34"/>
      <c r="B5" s="35"/>
      <c r="C5" s="36"/>
      <c r="D5" s="150"/>
      <c r="E5" s="150" t="s">
        <v>141</v>
      </c>
      <c r="F5" s="150"/>
      <c r="G5" s="150"/>
      <c r="H5" s="68"/>
      <c r="I5" s="151" t="n">
        <v>108171.4</v>
      </c>
      <c r="J5" s="151" t="n">
        <v>103771.42</v>
      </c>
      <c r="K5" s="151" t="n">
        <v>111928.23</v>
      </c>
      <c r="L5" s="151" t="n">
        <v>117098.29</v>
      </c>
      <c r="M5" s="151" t="n">
        <v>143915.66</v>
      </c>
      <c r="N5" s="151" t="n">
        <v>170069.81</v>
      </c>
      <c r="O5" s="151" t="n">
        <v>181465.83</v>
      </c>
      <c r="P5" s="151" t="n">
        <v>194422.72</v>
      </c>
      <c r="Q5" s="151" t="n">
        <v>198956.23</v>
      </c>
      <c r="R5" s="151" t="n">
        <v>242728.6</v>
      </c>
      <c r="S5" s="151" t="n">
        <v>263227.35</v>
      </c>
      <c r="T5" s="151" t="n">
        <v>257380.27</v>
      </c>
      <c r="U5" s="151" t="n">
        <v>270669.75</v>
      </c>
      <c r="V5" s="151" t="n">
        <v>280094.62</v>
      </c>
      <c r="W5" s="151" t="n">
        <v>289396.76</v>
      </c>
      <c r="X5" s="151" t="n">
        <v>325783.42</v>
      </c>
      <c r="Y5" s="151" t="n">
        <v>335539.22</v>
      </c>
      <c r="Z5" s="151" t="n">
        <v>344689.07</v>
      </c>
      <c r="AA5" s="151" t="n">
        <v>342404.93</v>
      </c>
      <c r="AB5" s="151" t="n">
        <v>328458.57</v>
      </c>
      <c r="AC5" s="151" t="n">
        <v>327228.81</v>
      </c>
      <c r="AD5" s="151" t="n">
        <v>342124.54</v>
      </c>
      <c r="AE5" s="151" t="n">
        <v>324345.54</v>
      </c>
      <c r="AF5" s="151" t="n">
        <v>314828.57</v>
      </c>
      <c r="AG5" s="151" t="n">
        <v>322860.54</v>
      </c>
      <c r="AH5" s="151" t="n">
        <v>355964</v>
      </c>
      <c r="AI5" s="151" t="n">
        <v>386343.79</v>
      </c>
      <c r="AJ5" s="151" t="n">
        <v>380039.76</v>
      </c>
      <c r="AK5" s="151" t="n">
        <v>404834.31</v>
      </c>
      <c r="AL5" s="151" t="n">
        <v>405318.99</v>
      </c>
      <c r="AM5" s="151" t="n">
        <v>403876</v>
      </c>
      <c r="AN5" s="151" t="n">
        <v>410584.99</v>
      </c>
      <c r="AO5" s="152" t="n">
        <v>420955.58</v>
      </c>
      <c r="AP5" s="153" t="n">
        <v>441207.53</v>
      </c>
      <c r="AQ5" s="153" t="n">
        <v>443343.15</v>
      </c>
      <c r="AR5" s="153" t="n">
        <v>449179.38</v>
      </c>
    </row>
    <row r="6" customFormat="false" ht="20.1" hidden="false" customHeight="true" outlineLevel="0" collapsed="false">
      <c r="A6" s="37" t="s">
        <v>4</v>
      </c>
      <c r="B6" s="38"/>
      <c r="C6" s="36"/>
      <c r="D6" s="154" t="s">
        <v>38</v>
      </c>
      <c r="E6" s="155"/>
      <c r="F6" s="155"/>
      <c r="G6" s="155"/>
      <c r="H6" s="68"/>
      <c r="I6" s="151" t="n">
        <v>386010.91</v>
      </c>
      <c r="J6" s="151" t="n">
        <v>390456.21</v>
      </c>
      <c r="K6" s="151" t="n">
        <v>402220.24</v>
      </c>
      <c r="L6" s="151" t="n">
        <v>422748.77</v>
      </c>
      <c r="M6" s="151" t="n">
        <v>443153.66</v>
      </c>
      <c r="N6" s="151" t="n">
        <v>451565.89</v>
      </c>
      <c r="O6" s="151" t="n">
        <v>462071.17</v>
      </c>
      <c r="P6" s="151" t="n">
        <v>472004.97</v>
      </c>
      <c r="Q6" s="151" t="n">
        <v>482730.7</v>
      </c>
      <c r="R6" s="151" t="n">
        <v>446786.72</v>
      </c>
      <c r="S6" s="151" t="n">
        <v>504147.48</v>
      </c>
      <c r="T6" s="151" t="n">
        <v>517356.78</v>
      </c>
      <c r="U6" s="151" t="n">
        <v>535142.75</v>
      </c>
      <c r="V6" s="151" t="n">
        <v>544342.77</v>
      </c>
      <c r="W6" s="151" t="n">
        <v>560772.56</v>
      </c>
      <c r="X6" s="151" t="n">
        <v>572101.27</v>
      </c>
      <c r="Y6" s="151" t="n">
        <v>582845.56</v>
      </c>
      <c r="Z6" s="151" t="n">
        <v>593836.26</v>
      </c>
      <c r="AA6" s="151" t="n">
        <v>605191.67</v>
      </c>
      <c r="AB6" s="151" t="n">
        <v>617570.06</v>
      </c>
      <c r="AC6" s="151" t="n">
        <v>618062.01</v>
      </c>
      <c r="AD6" s="151" t="n">
        <v>628683.08</v>
      </c>
      <c r="AE6" s="151" t="n">
        <v>634145.85</v>
      </c>
      <c r="AF6" s="151" t="n">
        <v>637022.16</v>
      </c>
      <c r="AG6" s="151" t="n">
        <v>638782.19527277</v>
      </c>
      <c r="AH6" s="151" t="n">
        <v>644447.83239248</v>
      </c>
      <c r="AI6" s="151" t="n">
        <v>645356.42678838</v>
      </c>
      <c r="AJ6" s="151" t="n">
        <v>646995.10085256</v>
      </c>
      <c r="AK6" s="151" t="n">
        <v>649433.49979052</v>
      </c>
      <c r="AL6" s="151" t="n">
        <v>650130.51336187</v>
      </c>
      <c r="AM6" s="151" t="n">
        <v>652879.18108746</v>
      </c>
      <c r="AN6" s="151" t="n">
        <v>648159.21228677</v>
      </c>
      <c r="AO6" s="71" t="n">
        <v>650483.04957103</v>
      </c>
      <c r="AP6" s="151" t="n">
        <v>649210.32598959</v>
      </c>
      <c r="AQ6" s="151" t="n">
        <v>680659.48568011</v>
      </c>
      <c r="AR6" s="151" t="n">
        <v>671429.37894435</v>
      </c>
    </row>
    <row r="7" customFormat="false" ht="20.1" hidden="false" customHeight="true" outlineLevel="0" collapsed="false">
      <c r="A7" s="42"/>
      <c r="B7" s="42" t="s">
        <v>1</v>
      </c>
      <c r="C7" s="29"/>
      <c r="D7" s="1" t="s">
        <v>39</v>
      </c>
      <c r="E7" s="150"/>
      <c r="F7" s="150"/>
      <c r="G7" s="150"/>
      <c r="H7" s="68"/>
      <c r="I7" s="151" t="n">
        <v>21120.26</v>
      </c>
      <c r="J7" s="151" t="n">
        <v>22968.44</v>
      </c>
      <c r="K7" s="151" t="n">
        <v>27392.33</v>
      </c>
      <c r="L7" s="151" t="n">
        <v>25964.03</v>
      </c>
      <c r="M7" s="151" t="n">
        <v>32098.2</v>
      </c>
      <c r="N7" s="151" t="n">
        <v>34093.87</v>
      </c>
      <c r="O7" s="151" t="n">
        <v>37173.95</v>
      </c>
      <c r="P7" s="151" t="n">
        <v>38072.87</v>
      </c>
      <c r="Q7" s="151" t="n">
        <v>47297.58</v>
      </c>
      <c r="R7" s="151" t="n">
        <v>50385.41</v>
      </c>
      <c r="S7" s="151" t="n">
        <v>53304.33</v>
      </c>
      <c r="T7" s="151" t="n">
        <v>54310.33</v>
      </c>
      <c r="U7" s="151" t="n">
        <v>61728.328</v>
      </c>
      <c r="V7" s="151" t="n">
        <v>63700.392</v>
      </c>
      <c r="W7" s="151" t="n">
        <v>68050.212</v>
      </c>
      <c r="X7" s="151" t="n">
        <v>68328.664</v>
      </c>
      <c r="Y7" s="151" t="n">
        <v>75407.86</v>
      </c>
      <c r="Z7" s="151" t="n">
        <v>79445.39</v>
      </c>
      <c r="AA7" s="151" t="n">
        <v>82912.77</v>
      </c>
      <c r="AB7" s="151" t="n">
        <v>82554.92</v>
      </c>
      <c r="AC7" s="151" t="n">
        <v>88428.454</v>
      </c>
      <c r="AD7" s="151" t="n">
        <v>94577.251</v>
      </c>
      <c r="AE7" s="151" t="n">
        <v>94310.531</v>
      </c>
      <c r="AF7" s="151" t="n">
        <v>94279.543</v>
      </c>
      <c r="AG7" s="151" t="n">
        <v>98907.064</v>
      </c>
      <c r="AH7" s="151" t="n">
        <v>102739.579</v>
      </c>
      <c r="AI7" s="151" t="n">
        <v>102098.1168507</v>
      </c>
      <c r="AJ7" s="151" t="n">
        <v>104674.85692415</v>
      </c>
      <c r="AK7" s="151" t="n">
        <v>106994.5273535</v>
      </c>
      <c r="AL7" s="151" t="n">
        <v>112544.90580569</v>
      </c>
      <c r="AM7" s="151" t="n">
        <v>110434.9308732</v>
      </c>
      <c r="AN7" s="151" t="n">
        <v>106470.04168723</v>
      </c>
      <c r="AO7" s="71" t="n">
        <v>115603.22857795</v>
      </c>
      <c r="AP7" s="151" t="n">
        <v>119874.72155987</v>
      </c>
      <c r="AQ7" s="151" t="n">
        <v>119366.32696796</v>
      </c>
      <c r="AR7" s="151" t="n">
        <v>113627.24931788</v>
      </c>
    </row>
    <row r="8" customFormat="false" ht="20.1" hidden="false" customHeight="true" outlineLevel="0" collapsed="false">
      <c r="A8" s="41"/>
      <c r="B8" s="42" t="s">
        <v>5</v>
      </c>
      <c r="C8" s="29"/>
      <c r="D8" s="1" t="s">
        <v>125</v>
      </c>
      <c r="E8" s="150"/>
      <c r="F8" s="150"/>
      <c r="G8" s="150"/>
      <c r="H8" s="68"/>
      <c r="I8" s="151" t="n">
        <v>38899.5</v>
      </c>
      <c r="J8" s="151" t="n">
        <v>40930.88</v>
      </c>
      <c r="K8" s="151" t="n">
        <v>47706.63</v>
      </c>
      <c r="L8" s="151" t="n">
        <v>49780.35</v>
      </c>
      <c r="M8" s="151" t="n">
        <v>54783.2</v>
      </c>
      <c r="N8" s="151" t="n">
        <v>63470.36</v>
      </c>
      <c r="O8" s="151" t="n">
        <v>64192.05</v>
      </c>
      <c r="P8" s="151" t="n">
        <v>65826.66</v>
      </c>
      <c r="Q8" s="151" t="n">
        <v>76535.97</v>
      </c>
      <c r="R8" s="151" t="n">
        <v>81468.33</v>
      </c>
      <c r="S8" s="151" t="n">
        <v>77748.98</v>
      </c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7"/>
      <c r="AP8" s="156"/>
      <c r="AQ8" s="156"/>
      <c r="AR8" s="156"/>
    </row>
    <row r="9" customFormat="false" ht="20.1" hidden="false" customHeight="true" outlineLevel="0" collapsed="false">
      <c r="A9" s="41"/>
      <c r="B9" s="44" t="s">
        <v>7</v>
      </c>
      <c r="C9" s="29"/>
      <c r="D9" s="1"/>
      <c r="E9" s="150" t="s">
        <v>141</v>
      </c>
      <c r="F9" s="150"/>
      <c r="G9" s="150"/>
      <c r="H9" s="68"/>
      <c r="I9" s="151" t="n">
        <v>24452</v>
      </c>
      <c r="J9" s="151" t="n">
        <v>26676</v>
      </c>
      <c r="K9" s="151" t="n">
        <v>27161</v>
      </c>
      <c r="L9" s="151" t="n">
        <v>17987</v>
      </c>
      <c r="M9" s="140" t="n">
        <v>22666</v>
      </c>
      <c r="N9" s="140" t="n">
        <v>23272</v>
      </c>
      <c r="O9" s="140" t="n">
        <v>33801</v>
      </c>
      <c r="P9" s="151" t="n">
        <v>46381</v>
      </c>
      <c r="Q9" s="151" t="n">
        <v>60874</v>
      </c>
      <c r="R9" s="151" t="n">
        <v>57768</v>
      </c>
      <c r="S9" s="151" t="n">
        <v>65822</v>
      </c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7"/>
      <c r="AP9" s="156"/>
      <c r="AQ9" s="156"/>
      <c r="AR9" s="156"/>
    </row>
    <row r="10" s="43" customFormat="true" ht="20.1" hidden="false" customHeight="true" outlineLevel="0" collapsed="false">
      <c r="A10" s="41"/>
      <c r="B10" s="44" t="s">
        <v>9</v>
      </c>
      <c r="C10" s="45"/>
      <c r="D10" s="150" t="s">
        <v>126</v>
      </c>
      <c r="E10" s="150"/>
      <c r="F10" s="150"/>
      <c r="G10" s="150"/>
      <c r="H10" s="68"/>
      <c r="I10" s="156"/>
      <c r="J10" s="156"/>
      <c r="K10" s="156"/>
      <c r="L10" s="156"/>
      <c r="M10" s="156"/>
      <c r="N10" s="156"/>
      <c r="O10" s="156"/>
      <c r="P10" s="156"/>
      <c r="Q10" s="156"/>
      <c r="R10" s="151" t="n">
        <v>344352.15</v>
      </c>
      <c r="S10" s="151" t="n">
        <v>348271.79</v>
      </c>
      <c r="T10" s="151" t="n">
        <v>410591.75</v>
      </c>
      <c r="U10" s="151" t="n">
        <v>408266.92</v>
      </c>
      <c r="V10" s="151" t="n">
        <v>417472.14</v>
      </c>
      <c r="W10" s="151" t="n">
        <v>430310.09</v>
      </c>
      <c r="X10" s="151" t="n">
        <v>417063.16</v>
      </c>
      <c r="Y10" s="151" t="n">
        <v>468181.68</v>
      </c>
      <c r="Z10" s="151" t="n">
        <v>474305.15</v>
      </c>
      <c r="AA10" s="151" t="n">
        <v>441079.25</v>
      </c>
      <c r="AB10" s="151" t="n">
        <v>429705.95</v>
      </c>
      <c r="AC10" s="151" t="n">
        <v>445475.39</v>
      </c>
      <c r="AD10" s="151" t="n">
        <v>456444.26</v>
      </c>
      <c r="AE10" s="151" t="n">
        <v>423632.58</v>
      </c>
      <c r="AF10" s="151" t="n">
        <v>438927.39</v>
      </c>
      <c r="AG10" s="151" t="n">
        <v>460694.21</v>
      </c>
      <c r="AH10" s="151" t="n">
        <v>481202.01390923</v>
      </c>
      <c r="AI10" s="151" t="n">
        <v>499151.12526737</v>
      </c>
      <c r="AJ10" s="151" t="n">
        <v>534225.7165589</v>
      </c>
      <c r="AK10" s="151" t="n">
        <v>542234.04329059</v>
      </c>
      <c r="AL10" s="151" t="n">
        <v>532184.67814282</v>
      </c>
      <c r="AM10" s="151" t="n">
        <v>544318</v>
      </c>
      <c r="AN10" s="151" t="n">
        <v>500751</v>
      </c>
      <c r="AO10" s="71" t="n">
        <v>580678</v>
      </c>
      <c r="AP10" s="151" t="n">
        <v>606279.22553814</v>
      </c>
      <c r="AQ10" s="151" t="n">
        <v>589202.56861439</v>
      </c>
      <c r="AR10" s="151" t="n">
        <v>627384.33261829</v>
      </c>
    </row>
    <row r="11" s="43" customFormat="true" ht="20.1" hidden="false" customHeight="true" outlineLevel="0" collapsed="false">
      <c r="A11" s="41"/>
      <c r="B11" s="72" t="s">
        <v>11</v>
      </c>
      <c r="C11" s="29"/>
      <c r="D11" s="150" t="s">
        <v>0</v>
      </c>
      <c r="E11" s="150" t="s">
        <v>142</v>
      </c>
      <c r="F11" s="150"/>
      <c r="G11" s="150"/>
      <c r="H11" s="68"/>
      <c r="I11" s="156"/>
      <c r="J11" s="156"/>
      <c r="K11" s="156"/>
      <c r="L11" s="156"/>
      <c r="M11" s="156"/>
      <c r="N11" s="156"/>
      <c r="O11" s="156"/>
      <c r="P11" s="156"/>
      <c r="Q11" s="156"/>
      <c r="R11" s="151" t="n">
        <v>246871.5</v>
      </c>
      <c r="S11" s="151" t="n">
        <v>278094.74</v>
      </c>
      <c r="T11" s="151" t="n">
        <v>350514.24</v>
      </c>
      <c r="U11" s="151" t="n">
        <v>318255.73</v>
      </c>
      <c r="V11" s="151" t="n">
        <v>338771.68</v>
      </c>
      <c r="W11" s="151" t="n">
        <v>334646.52</v>
      </c>
      <c r="X11" s="151" t="n">
        <v>319985.46</v>
      </c>
      <c r="Y11" s="151" t="n">
        <v>325727.08</v>
      </c>
      <c r="Z11" s="151" t="n">
        <v>356663.77</v>
      </c>
      <c r="AA11" s="151" t="n">
        <v>379937.78</v>
      </c>
      <c r="AB11" s="151" t="n">
        <v>373609.12</v>
      </c>
      <c r="AC11" s="151" t="n">
        <v>373595.39</v>
      </c>
      <c r="AD11" s="151" t="n">
        <v>405581.52</v>
      </c>
      <c r="AE11" s="151" t="n">
        <v>414378.89</v>
      </c>
      <c r="AF11" s="151" t="n">
        <v>419066.7</v>
      </c>
      <c r="AG11" s="151" t="n">
        <v>439023.27</v>
      </c>
      <c r="AH11" s="151" t="n">
        <v>413967.51</v>
      </c>
      <c r="AI11" s="151" t="n">
        <v>595198.89181453</v>
      </c>
      <c r="AJ11" s="151" t="n">
        <v>597976.20391278</v>
      </c>
      <c r="AK11" s="151" t="n">
        <v>624068.22102113</v>
      </c>
      <c r="AL11" s="151" t="n">
        <v>620748.02082668</v>
      </c>
      <c r="AM11" s="151" t="n">
        <v>629171</v>
      </c>
      <c r="AN11" s="151" t="n">
        <v>666948</v>
      </c>
      <c r="AO11" s="175" t="n">
        <v>660099</v>
      </c>
      <c r="AP11" s="176" t="n">
        <v>672227.02554311</v>
      </c>
      <c r="AQ11" s="176" t="n">
        <v>692674.22900915</v>
      </c>
      <c r="AR11" s="176" t="n">
        <v>733691.98885495</v>
      </c>
    </row>
    <row r="12" customFormat="false" ht="20.1" hidden="false" customHeight="true" outlineLevel="0" collapsed="false">
      <c r="A12" s="41"/>
      <c r="B12" s="44" t="s">
        <v>13</v>
      </c>
      <c r="C12" s="47"/>
      <c r="D12" s="150" t="s">
        <v>127</v>
      </c>
      <c r="E12" s="150"/>
      <c r="F12" s="150"/>
      <c r="G12" s="150"/>
      <c r="H12" s="68"/>
      <c r="I12" s="151" t="n">
        <v>530.83105563</v>
      </c>
      <c r="J12" s="151" t="n">
        <v>488.61053907</v>
      </c>
      <c r="K12" s="151" t="n">
        <v>512.49731535</v>
      </c>
      <c r="L12" s="151" t="n">
        <v>535.83435541</v>
      </c>
      <c r="M12" s="151" t="n">
        <v>561.22127638</v>
      </c>
      <c r="N12" s="151" t="n">
        <v>502.05206195</v>
      </c>
      <c r="O12" s="151" t="n">
        <v>527.58324855</v>
      </c>
      <c r="P12" s="151" t="n">
        <v>558.88066714</v>
      </c>
      <c r="Q12" s="151" t="n">
        <v>585.37779793</v>
      </c>
      <c r="R12" s="151" t="n">
        <v>549.68065361</v>
      </c>
      <c r="S12" s="151" t="n">
        <v>578.20492906</v>
      </c>
      <c r="T12" s="151" t="n">
        <v>622.41094719</v>
      </c>
      <c r="U12" s="151" t="n">
        <v>525.64034063</v>
      </c>
      <c r="V12" s="151" t="n">
        <v>551.01858146</v>
      </c>
      <c r="W12" s="151" t="n">
        <v>577.47666026</v>
      </c>
      <c r="X12" s="151" t="n">
        <v>980.15601338</v>
      </c>
      <c r="Y12" s="151" t="n">
        <v>914.6913126</v>
      </c>
      <c r="Z12" s="151" t="n">
        <v>941.99377653</v>
      </c>
      <c r="AA12" s="151" t="n">
        <v>987.47788373</v>
      </c>
      <c r="AB12" s="151" t="n">
        <v>1038.17588852</v>
      </c>
      <c r="AC12" s="151" t="n">
        <v>928.5416513</v>
      </c>
      <c r="AD12" s="151" t="n">
        <v>940.3014593</v>
      </c>
      <c r="AE12" s="151" t="n">
        <v>980.3346205</v>
      </c>
      <c r="AF12" s="151" t="n">
        <v>1043.51094493</v>
      </c>
      <c r="AG12" s="151" t="n">
        <v>957.94446374</v>
      </c>
      <c r="AH12" s="151" t="n">
        <v>1010.58398737</v>
      </c>
      <c r="AI12" s="151" t="n">
        <v>1060.30409822</v>
      </c>
      <c r="AJ12" s="151" t="n">
        <v>1121.98796688</v>
      </c>
      <c r="AK12" s="151" t="n">
        <v>1021.04287647</v>
      </c>
      <c r="AL12" s="151" t="n">
        <v>1021.76057857</v>
      </c>
      <c r="AM12" s="151" t="n">
        <v>1057.51958712</v>
      </c>
      <c r="AN12" s="151" t="n">
        <v>1279.19538415</v>
      </c>
      <c r="AO12" s="71" t="n">
        <v>1094.73391764</v>
      </c>
      <c r="AP12" s="151" t="n">
        <v>1109.61382404</v>
      </c>
      <c r="AQ12" s="151" t="n">
        <v>1164.89906524</v>
      </c>
      <c r="AR12" s="151" t="n">
        <v>1254.97085798</v>
      </c>
    </row>
    <row r="13" customFormat="false" ht="20.1" hidden="false" customHeight="true" outlineLevel="0" collapsed="false">
      <c r="A13" s="41"/>
      <c r="B13" s="44" t="s">
        <v>15</v>
      </c>
      <c r="C13" s="47"/>
      <c r="D13" s="150" t="s">
        <v>143</v>
      </c>
      <c r="E13" s="150"/>
      <c r="F13" s="150"/>
      <c r="G13" s="150"/>
      <c r="H13" s="68"/>
      <c r="I13" s="151" t="n">
        <v>111558</v>
      </c>
      <c r="J13" s="151" t="n">
        <v>112706</v>
      </c>
      <c r="K13" s="151" t="n">
        <v>111443</v>
      </c>
      <c r="L13" s="151" t="n">
        <v>122620</v>
      </c>
      <c r="M13" s="151" t="n">
        <v>121043.79752016</v>
      </c>
      <c r="N13" s="151" t="n">
        <v>136706.94447017</v>
      </c>
      <c r="O13" s="151" t="n">
        <v>135477.21214367</v>
      </c>
      <c r="P13" s="151" t="n">
        <v>142482.11345846</v>
      </c>
      <c r="Q13" s="151" t="n">
        <v>160016.70718766</v>
      </c>
      <c r="R13" s="151" t="n">
        <v>163863.51777402</v>
      </c>
      <c r="S13" s="151" t="n">
        <v>164979.22458261</v>
      </c>
      <c r="T13" s="151" t="n">
        <v>168502.64750247</v>
      </c>
      <c r="U13" s="151" t="n">
        <v>177940.93163838</v>
      </c>
      <c r="V13" s="151" t="n">
        <v>225421.69246244</v>
      </c>
      <c r="W13" s="151" t="n">
        <v>270496.5718612</v>
      </c>
      <c r="X13" s="151" t="n">
        <v>272555.20253127</v>
      </c>
      <c r="Y13" s="151" t="n">
        <v>286005.318816352</v>
      </c>
      <c r="Z13" s="151" t="n">
        <v>297752.350481112</v>
      </c>
      <c r="AA13" s="151" t="n">
        <v>280831.75392623</v>
      </c>
      <c r="AB13" s="151" t="n">
        <v>272589.57898089</v>
      </c>
      <c r="AC13" s="151" t="n">
        <v>267306.956834448</v>
      </c>
      <c r="AD13" s="151" t="n">
        <v>277455</v>
      </c>
      <c r="AE13" s="151" t="n">
        <v>257854.38432222</v>
      </c>
      <c r="AF13" s="151" t="n">
        <v>285169.80188145</v>
      </c>
      <c r="AG13" s="151" t="n">
        <v>289035.59076453</v>
      </c>
      <c r="AH13" s="151" t="n">
        <v>331258.96113445</v>
      </c>
      <c r="AI13" s="151" t="n">
        <v>337582.14852302</v>
      </c>
      <c r="AJ13" s="151" t="n">
        <v>345125.2807352</v>
      </c>
      <c r="AK13" s="151" t="n">
        <v>353089.24618649</v>
      </c>
      <c r="AL13" s="151" t="n">
        <v>393299.29445544</v>
      </c>
      <c r="AM13" s="151" t="n">
        <v>400527.78248124</v>
      </c>
      <c r="AN13" s="151" t="n">
        <v>432938</v>
      </c>
      <c r="AO13" s="71" t="n">
        <v>462318</v>
      </c>
      <c r="AP13" s="153" t="n">
        <v>463868</v>
      </c>
      <c r="AQ13" s="153" t="n">
        <v>449999.07</v>
      </c>
      <c r="AR13" s="153" t="n">
        <v>448942</v>
      </c>
    </row>
    <row r="14" customFormat="false" ht="20.1" hidden="false" customHeight="true" outlineLevel="0" collapsed="false">
      <c r="A14" s="41"/>
      <c r="B14" s="44" t="s">
        <v>17</v>
      </c>
      <c r="C14" s="45"/>
      <c r="D14" s="1" t="s">
        <v>128</v>
      </c>
      <c r="E14" s="150"/>
      <c r="F14" s="150"/>
      <c r="G14" s="150"/>
      <c r="H14" s="68"/>
      <c r="I14" s="151" t="n">
        <v>13611.04455729</v>
      </c>
      <c r="J14" s="151" t="n">
        <v>14589.0425876</v>
      </c>
      <c r="K14" s="151" t="n">
        <v>14565.05112347</v>
      </c>
      <c r="L14" s="151" t="n">
        <v>15558.11083717</v>
      </c>
      <c r="M14" s="151" t="n">
        <v>15457.9375795</v>
      </c>
      <c r="N14" s="151" t="n">
        <v>15900.22084782</v>
      </c>
      <c r="O14" s="151" t="n">
        <v>16086.5920998</v>
      </c>
      <c r="P14" s="151" t="n">
        <v>18562.34297554</v>
      </c>
      <c r="Q14" s="151" t="n">
        <v>18695.23680854</v>
      </c>
      <c r="R14" s="151" t="n">
        <v>19490.09333579</v>
      </c>
      <c r="S14" s="151" t="n">
        <v>20217.57007262</v>
      </c>
      <c r="T14" s="151" t="n">
        <v>20579.79924933</v>
      </c>
      <c r="U14" s="151" t="n">
        <v>20784.56800432</v>
      </c>
      <c r="V14" s="151" t="n">
        <v>20667.64242552</v>
      </c>
      <c r="W14" s="151" t="n">
        <v>21604.55415857</v>
      </c>
      <c r="X14" s="151" t="n">
        <v>24387.01500333</v>
      </c>
      <c r="Y14" s="151" t="n">
        <v>27034.04145858</v>
      </c>
      <c r="Z14" s="151" t="n">
        <v>28774.14877419</v>
      </c>
      <c r="AA14" s="151" t="n">
        <v>29909.08058628</v>
      </c>
      <c r="AB14" s="151" t="n">
        <v>31496.90347584</v>
      </c>
      <c r="AC14" s="151" t="n">
        <v>32691.40750532</v>
      </c>
      <c r="AD14" s="151" t="n">
        <v>35369.83681653</v>
      </c>
      <c r="AE14" s="151" t="n">
        <v>39549.86344228</v>
      </c>
      <c r="AF14" s="151" t="n">
        <v>41252.11197792</v>
      </c>
      <c r="AG14" s="151" t="n">
        <v>43497.81405037</v>
      </c>
      <c r="AH14" s="151" t="n">
        <v>45852.63711494</v>
      </c>
      <c r="AI14" s="151" t="n">
        <v>46748.01688278</v>
      </c>
      <c r="AJ14" s="151" t="n">
        <v>45542.83712638</v>
      </c>
      <c r="AK14" s="151" t="n">
        <v>46714.2725586</v>
      </c>
      <c r="AL14" s="151" t="n">
        <v>47505.54486937</v>
      </c>
      <c r="AM14" s="151" t="n">
        <v>48083.94399797</v>
      </c>
      <c r="AN14" s="151" t="n">
        <v>49602.95128103</v>
      </c>
      <c r="AO14" s="71" t="n">
        <v>55362.99273663</v>
      </c>
      <c r="AP14" s="151" t="n">
        <v>54817.42515726</v>
      </c>
      <c r="AQ14" s="151" t="n">
        <v>57509.81191175</v>
      </c>
      <c r="AR14" s="151" t="n">
        <v>57915.01709667</v>
      </c>
    </row>
    <row r="15" customFormat="false" ht="20.1" hidden="false" customHeight="true" outlineLevel="0" collapsed="false">
      <c r="A15" s="41"/>
      <c r="B15" s="44" t="s">
        <v>19</v>
      </c>
      <c r="C15" s="29"/>
      <c r="D15" s="1" t="s">
        <v>129</v>
      </c>
      <c r="E15" s="150"/>
      <c r="F15" s="150"/>
      <c r="G15" s="150"/>
      <c r="H15" s="68"/>
      <c r="I15" s="151" t="n">
        <v>1843</v>
      </c>
      <c r="J15" s="151" t="n">
        <v>1447</v>
      </c>
      <c r="K15" s="151" t="n">
        <v>2865</v>
      </c>
      <c r="L15" s="151" t="n">
        <v>1744</v>
      </c>
      <c r="M15" s="151" t="n">
        <v>2370</v>
      </c>
      <c r="N15" s="151" t="n">
        <v>3287</v>
      </c>
      <c r="O15" s="151" t="n">
        <v>1348</v>
      </c>
      <c r="P15" s="151" t="n">
        <v>1217</v>
      </c>
      <c r="Q15" s="151" t="n">
        <v>1483</v>
      </c>
      <c r="R15" s="151" t="n">
        <v>1179</v>
      </c>
      <c r="S15" s="151" t="n">
        <v>1650</v>
      </c>
      <c r="T15" s="151" t="n">
        <v>1353</v>
      </c>
      <c r="U15" s="151" t="n">
        <v>1267</v>
      </c>
      <c r="V15" s="151" t="n">
        <v>904</v>
      </c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7"/>
      <c r="AP15" s="156"/>
      <c r="AQ15" s="156"/>
      <c r="AR15" s="156"/>
    </row>
    <row r="16" customFormat="false" ht="20.1" hidden="false" customHeight="true" outlineLevel="0" collapsed="false">
      <c r="A16" s="41"/>
      <c r="B16" s="44" t="s">
        <v>21</v>
      </c>
      <c r="C16" s="29"/>
      <c r="D16" s="150" t="s">
        <v>130</v>
      </c>
      <c r="E16" s="150"/>
      <c r="F16" s="150"/>
      <c r="G16" s="150"/>
      <c r="H16" s="68"/>
      <c r="I16" s="156"/>
      <c r="J16" s="156"/>
      <c r="K16" s="156"/>
      <c r="L16" s="156"/>
      <c r="M16" s="156"/>
      <c r="N16" s="156"/>
      <c r="O16" s="156"/>
      <c r="P16" s="156"/>
      <c r="Q16" s="156"/>
      <c r="R16" s="151" t="n">
        <v>6970.77</v>
      </c>
      <c r="S16" s="151" t="n">
        <v>6781.57</v>
      </c>
      <c r="T16" s="151" t="n">
        <v>7105.95</v>
      </c>
      <c r="U16" s="151" t="n">
        <v>7931.38</v>
      </c>
      <c r="V16" s="151" t="n">
        <v>7780.69</v>
      </c>
      <c r="W16" s="151" t="n">
        <v>7728.08</v>
      </c>
      <c r="X16" s="151" t="n">
        <v>8728.48</v>
      </c>
      <c r="Y16" s="151" t="n">
        <v>8591.49</v>
      </c>
      <c r="Z16" s="151" t="n">
        <v>8526.9</v>
      </c>
      <c r="AA16" s="151" t="n">
        <v>9279.79</v>
      </c>
      <c r="AB16" s="151" t="n">
        <v>9137.15</v>
      </c>
      <c r="AC16" s="151" t="n">
        <v>8882.79</v>
      </c>
      <c r="AD16" s="151" t="n">
        <v>9183.55</v>
      </c>
      <c r="AE16" s="151" t="n">
        <v>10479.36</v>
      </c>
      <c r="AF16" s="151" t="n">
        <v>12166.06</v>
      </c>
      <c r="AG16" s="151" t="n">
        <v>12643.78</v>
      </c>
      <c r="AH16" s="151" t="n">
        <v>12921.57</v>
      </c>
      <c r="AI16" s="151" t="n">
        <v>14595.79</v>
      </c>
      <c r="AJ16" s="151" t="n">
        <v>13872.08</v>
      </c>
      <c r="AK16" s="151" t="n">
        <v>13172.77</v>
      </c>
      <c r="AL16" s="151" t="n">
        <v>15615.21</v>
      </c>
      <c r="AM16" s="151" t="n">
        <v>14608.29</v>
      </c>
      <c r="AN16" s="151" t="n">
        <v>14485.74</v>
      </c>
      <c r="AO16" s="71" t="n">
        <v>15350.01</v>
      </c>
      <c r="AP16" s="151" t="n">
        <v>15150.76</v>
      </c>
      <c r="AQ16" s="151" t="n">
        <v>15387.3</v>
      </c>
      <c r="AR16" s="151" t="n">
        <v>18212.85</v>
      </c>
    </row>
    <row r="17" customFormat="false" ht="20.1" hidden="false" customHeight="true" outlineLevel="0" collapsed="false">
      <c r="A17" s="41"/>
      <c r="B17" s="44" t="s">
        <v>23</v>
      </c>
      <c r="C17" s="29"/>
      <c r="D17" s="150" t="s">
        <v>131</v>
      </c>
      <c r="E17" s="150"/>
      <c r="F17" s="150"/>
      <c r="G17" s="150"/>
      <c r="H17" s="68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1" t="n">
        <v>294</v>
      </c>
      <c r="AJ17" s="151" t="n">
        <v>288</v>
      </c>
      <c r="AK17" s="151" t="n">
        <v>291</v>
      </c>
      <c r="AL17" s="151" t="n">
        <v>286</v>
      </c>
      <c r="AM17" s="151" t="n">
        <v>279.687</v>
      </c>
      <c r="AN17" s="151" t="n">
        <v>299</v>
      </c>
      <c r="AO17" s="152" t="n">
        <v>307</v>
      </c>
      <c r="AP17" s="153" t="n">
        <v>296.79</v>
      </c>
      <c r="AQ17" s="153" t="n">
        <v>297.41</v>
      </c>
      <c r="AR17" s="153" t="n">
        <v>307.88710012</v>
      </c>
    </row>
    <row r="18" customFormat="false" ht="20.1" hidden="false" customHeight="true" outlineLevel="0" collapsed="false">
      <c r="A18" s="41"/>
      <c r="B18" s="44" t="s">
        <v>25</v>
      </c>
      <c r="C18" s="47"/>
      <c r="D18" s="150" t="s">
        <v>132</v>
      </c>
      <c r="E18" s="150"/>
      <c r="F18" s="150"/>
      <c r="G18" s="150"/>
      <c r="H18" s="68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1" t="n">
        <v>299.74</v>
      </c>
      <c r="AO18" s="152" t="n">
        <v>297.97198774</v>
      </c>
      <c r="AP18" s="153" t="n">
        <v>294.6925387</v>
      </c>
      <c r="AQ18" s="153" t="n">
        <v>290.63055059</v>
      </c>
      <c r="AR18" s="153" t="n">
        <v>285.84387593</v>
      </c>
    </row>
    <row r="19" customFormat="false" ht="20.1" hidden="false" customHeight="true" outlineLevel="0" collapsed="false">
      <c r="A19" s="41"/>
      <c r="B19" s="44" t="s">
        <v>27</v>
      </c>
      <c r="C19" s="47"/>
      <c r="D19" s="1" t="s">
        <v>44</v>
      </c>
      <c r="E19" s="150"/>
      <c r="F19" s="150"/>
      <c r="G19" s="150"/>
      <c r="H19" s="68"/>
      <c r="I19" s="151" t="n">
        <v>-5244.90561292031</v>
      </c>
      <c r="J19" s="151" t="n">
        <v>-5195.01312666963</v>
      </c>
      <c r="K19" s="151" t="n">
        <v>-5915.98843881975</v>
      </c>
      <c r="L19" s="151" t="n">
        <v>19357.9148074195</v>
      </c>
      <c r="M19" s="151" t="n">
        <v>-6112.06885588006</v>
      </c>
      <c r="N19" s="151" t="n">
        <v>-9100.73290976986</v>
      </c>
      <c r="O19" s="151" t="n">
        <v>-3502.78534834993</v>
      </c>
      <c r="P19" s="151" t="n">
        <v>-4361.76364267954</v>
      </c>
      <c r="Q19" s="151" t="n">
        <v>1660.52539352988</v>
      </c>
      <c r="R19" s="151" t="n">
        <v>87244.6860105991</v>
      </c>
      <c r="S19" s="151" t="n">
        <v>39964.2249983202</v>
      </c>
      <c r="T19" s="151" t="n">
        <v>28732.4498034806</v>
      </c>
      <c r="U19" s="151" t="n">
        <v>-17619.9263449507</v>
      </c>
      <c r="V19" s="151" t="n">
        <v>-16765.6330069795</v>
      </c>
      <c r="W19" s="151" t="n">
        <v>-14986.0553236935</v>
      </c>
      <c r="X19" s="151" t="n">
        <v>-12378.6750167102</v>
      </c>
      <c r="Y19" s="151" t="n">
        <v>-13679.5727711796</v>
      </c>
      <c r="Z19" s="151" t="n">
        <v>-10204.1025507203</v>
      </c>
      <c r="AA19" s="151" t="n">
        <v>-9018.16847000949</v>
      </c>
      <c r="AB19" s="151" t="n">
        <v>-10428.55936436</v>
      </c>
      <c r="AC19" s="151" t="n">
        <v>-10979.2031566209</v>
      </c>
      <c r="AD19" s="151" t="n">
        <v>-8986.78927583019</v>
      </c>
      <c r="AE19" s="151" t="n">
        <v>-6193.65906277968</v>
      </c>
      <c r="AF19" s="151" t="n">
        <v>-10606.0759228503</v>
      </c>
      <c r="AG19" s="151" t="n">
        <v>-11042.3877868813</v>
      </c>
      <c r="AH19" s="151" t="n">
        <v>-11213.0456644606</v>
      </c>
      <c r="AI19" s="151" t="n">
        <v>-6771.80988745077</v>
      </c>
      <c r="AJ19" s="151" t="n">
        <v>-9208.44942887058</v>
      </c>
      <c r="AK19" s="151" t="n">
        <v>-6192.51586967906</v>
      </c>
      <c r="AL19" s="151" t="n">
        <v>-7708.34275831994</v>
      </c>
      <c r="AM19" s="151" t="n">
        <v>-10974.4325457494</v>
      </c>
      <c r="AN19" s="151" t="n">
        <v>-12461.8706391802</v>
      </c>
      <c r="AO19" s="151" t="n">
        <v>-11575.9367909902</v>
      </c>
      <c r="AP19" s="151" t="n">
        <v>-9268.29460760035</v>
      </c>
      <c r="AQ19" s="151" t="n">
        <v>-39137.7027900391</v>
      </c>
      <c r="AR19" s="151" t="n">
        <v>-32200.0298112187</v>
      </c>
    </row>
    <row r="20" customFormat="false" ht="20.1" hidden="false" customHeight="true" outlineLevel="0" collapsed="false">
      <c r="A20" s="41"/>
      <c r="B20" s="44" t="s">
        <v>29</v>
      </c>
      <c r="C20" s="47"/>
      <c r="D20" s="177" t="s">
        <v>144</v>
      </c>
      <c r="E20" s="178"/>
      <c r="F20" s="178"/>
      <c r="G20" s="178"/>
      <c r="H20" s="179"/>
      <c r="I20" s="180" t="n">
        <v>2484559.51</v>
      </c>
      <c r="J20" s="180" t="n">
        <v>2465264.21</v>
      </c>
      <c r="K20" s="180" t="n">
        <v>2430319.89</v>
      </c>
      <c r="L20" s="180" t="n">
        <v>2484993.5</v>
      </c>
      <c r="M20" s="180" t="n">
        <v>2524474.72</v>
      </c>
      <c r="N20" s="180" t="n">
        <v>2540791.44</v>
      </c>
      <c r="O20" s="180" t="n">
        <v>2554051.92</v>
      </c>
      <c r="P20" s="180" t="n">
        <v>2545349.78</v>
      </c>
      <c r="Q20" s="180" t="n">
        <v>2665155.51</v>
      </c>
      <c r="R20" s="180" t="n">
        <v>3109043.13</v>
      </c>
      <c r="S20" s="180" t="n">
        <v>3130832.22</v>
      </c>
      <c r="T20" s="180" t="n">
        <v>3157142.39</v>
      </c>
      <c r="U20" s="180" t="n">
        <v>3169226.37</v>
      </c>
      <c r="V20" s="180" t="n">
        <v>3246151.5</v>
      </c>
      <c r="W20" s="180" t="n">
        <v>3331455.81749514</v>
      </c>
      <c r="X20" s="180" t="n">
        <v>3398411.75</v>
      </c>
      <c r="Y20" s="180" t="n">
        <v>3560281.24</v>
      </c>
      <c r="Z20" s="180" t="n">
        <v>3631948.27</v>
      </c>
      <c r="AA20" s="180" t="n">
        <v>3674654.14</v>
      </c>
      <c r="AB20" s="180" t="n">
        <v>3669447.97</v>
      </c>
      <c r="AC20" s="180" t="n">
        <v>3741367.86</v>
      </c>
      <c r="AD20" s="180" t="n">
        <v>3816322.38</v>
      </c>
      <c r="AE20" s="180" t="n">
        <v>3840719.06</v>
      </c>
      <c r="AF20" s="180" t="n">
        <v>3887416.98</v>
      </c>
      <c r="AG20" s="180" t="n">
        <v>3940336.86</v>
      </c>
      <c r="AH20" s="180" t="n">
        <v>4041651.15073956</v>
      </c>
      <c r="AI20" s="180" t="n">
        <v>4166679.87</v>
      </c>
      <c r="AJ20" s="180" t="n">
        <v>4170018.41</v>
      </c>
      <c r="AK20" s="180" t="n">
        <v>4245694.38</v>
      </c>
      <c r="AL20" s="180" t="n">
        <v>4369885.43</v>
      </c>
      <c r="AM20" s="180" t="n">
        <v>4456220.26</v>
      </c>
      <c r="AN20" s="180" t="n">
        <v>4270728.63</v>
      </c>
      <c r="AO20" s="181" t="n">
        <v>4508541.05</v>
      </c>
      <c r="AP20" s="180" t="n">
        <v>4738490.38</v>
      </c>
      <c r="AQ20" s="180" t="n">
        <v>4747766.26</v>
      </c>
      <c r="AR20" s="180" t="n">
        <v>4834606.97</v>
      </c>
    </row>
    <row r="21" s="11" customFormat="true" ht="20.1" hidden="false" customHeight="true" outlineLevel="0" collapsed="false">
      <c r="A21" s="41"/>
      <c r="B21" s="44" t="s">
        <v>31</v>
      </c>
      <c r="C21" s="47"/>
      <c r="D21" s="182" t="s">
        <v>145</v>
      </c>
      <c r="E21" s="183"/>
      <c r="F21" s="183"/>
      <c r="G21" s="183"/>
      <c r="H21" s="184"/>
      <c r="I21" s="185" t="n">
        <v>2728740.91</v>
      </c>
      <c r="J21" s="185" t="n">
        <v>2708417.63</v>
      </c>
      <c r="K21" s="185" t="n">
        <v>2680852.12</v>
      </c>
      <c r="L21" s="185" t="n">
        <v>2742698.79</v>
      </c>
      <c r="M21" s="185" t="n">
        <v>2812100.17752016</v>
      </c>
      <c r="N21" s="185" t="n">
        <v>2870840.19447017</v>
      </c>
      <c r="O21" s="185" t="n">
        <v>2904795.96214367</v>
      </c>
      <c r="P21" s="185" t="n">
        <v>2928635.61345846</v>
      </c>
      <c r="Q21" s="185" t="n">
        <v>3085002.44718766</v>
      </c>
      <c r="R21" s="185" t="n">
        <v>3820274.74777402</v>
      </c>
      <c r="S21" s="185" t="n">
        <v>3902955.53458261</v>
      </c>
      <c r="T21" s="185" t="n">
        <v>3933539.54750247</v>
      </c>
      <c r="U21" s="185" t="n">
        <v>3936092.78163838</v>
      </c>
      <c r="V21" s="185" t="n">
        <v>4090439.49246244</v>
      </c>
      <c r="W21" s="185" t="n">
        <v>4225995.66935634</v>
      </c>
      <c r="X21" s="185" t="n">
        <v>4316735.83253127</v>
      </c>
      <c r="Y21" s="185" t="n">
        <v>4507552.85881635</v>
      </c>
      <c r="Z21" s="185" t="n">
        <v>4631053.46048111</v>
      </c>
      <c r="AA21" s="185" t="n">
        <v>4677828.60392623</v>
      </c>
      <c r="AB21" s="185" t="n">
        <v>4644105.23898089</v>
      </c>
      <c r="AC21" s="185" t="n">
        <v>4709499.01683445</v>
      </c>
      <c r="AD21" s="185" t="n">
        <v>4841483.44</v>
      </c>
      <c r="AE21" s="185" t="n">
        <v>4837297.87432222</v>
      </c>
      <c r="AF21" s="185" t="n">
        <v>4906482.05188145</v>
      </c>
      <c r="AG21" s="185" t="n">
        <v>4991256.26076453</v>
      </c>
      <c r="AH21" s="185" t="n">
        <v>5142841.62187401</v>
      </c>
      <c r="AI21" s="185" t="n">
        <v>5485804.70033755</v>
      </c>
      <c r="AJ21" s="185" t="n">
        <v>5493159.65464798</v>
      </c>
      <c r="AK21" s="185" t="n">
        <v>5627686.15720762</v>
      </c>
      <c r="AL21" s="185" t="n">
        <v>5789251.73528212</v>
      </c>
      <c r="AM21" s="185" t="n">
        <v>5889795.04248124</v>
      </c>
      <c r="AN21" s="185" t="n">
        <v>5781199.62</v>
      </c>
      <c r="AO21" s="186" t="n">
        <v>6051913.63</v>
      </c>
      <c r="AP21" s="185" t="n">
        <v>6315792.93554311</v>
      </c>
      <c r="AQ21" s="185" t="n">
        <v>6333782.70900915</v>
      </c>
      <c r="AR21" s="185" t="n">
        <v>6466420.33885495</v>
      </c>
    </row>
    <row r="22" customFormat="false" ht="20.1" hidden="false" customHeight="true" outlineLevel="0" collapsed="false">
      <c r="A22" s="41"/>
      <c r="B22" s="44" t="s">
        <v>32</v>
      </c>
      <c r="C22" s="55"/>
      <c r="D22" s="1" t="s">
        <v>146</v>
      </c>
      <c r="E22" s="187"/>
      <c r="F22" s="187"/>
      <c r="G22" s="187"/>
      <c r="H22" s="188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</row>
    <row r="23" customFormat="false" ht="20.1" hidden="false" customHeight="true" outlineLevel="0" collapsed="false">
      <c r="A23" s="41"/>
      <c r="B23" s="44" t="s">
        <v>33</v>
      </c>
      <c r="C23" s="55"/>
      <c r="D23" s="150" t="s">
        <v>147</v>
      </c>
      <c r="E23" s="106"/>
      <c r="F23" s="106"/>
      <c r="G23" s="106"/>
      <c r="H23" s="106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51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</row>
    <row r="24" customFormat="false" ht="20.1" hidden="false" customHeight="true" outlineLevel="0" collapsed="false">
      <c r="A24" s="41"/>
      <c r="B24" s="44" t="s">
        <v>34</v>
      </c>
      <c r="C24" s="55"/>
      <c r="D24" s="150"/>
      <c r="E24" s="106"/>
      <c r="F24" s="106"/>
      <c r="G24" s="106"/>
      <c r="H24" s="106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51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</row>
    <row r="25" customFormat="false" ht="20.1" hidden="false" customHeight="true" outlineLevel="0" collapsed="false">
      <c r="A25" s="41"/>
      <c r="B25" s="42" t="s">
        <v>35</v>
      </c>
      <c r="C25" s="55"/>
      <c r="D25" s="64" t="s">
        <v>148</v>
      </c>
      <c r="E25" s="64"/>
      <c r="F25" s="64"/>
      <c r="G25" s="64"/>
      <c r="H25" s="64"/>
      <c r="I25" s="147" t="s">
        <v>49</v>
      </c>
      <c r="J25" s="147" t="s">
        <v>50</v>
      </c>
      <c r="K25" s="147" t="s">
        <v>51</v>
      </c>
      <c r="L25" s="147" t="s">
        <v>140</v>
      </c>
      <c r="M25" s="147" t="s">
        <v>53</v>
      </c>
      <c r="N25" s="147" t="s">
        <v>54</v>
      </c>
      <c r="O25" s="147" t="s">
        <v>55</v>
      </c>
      <c r="P25" s="147" t="s">
        <v>56</v>
      </c>
      <c r="Q25" s="147" t="s">
        <v>57</v>
      </c>
      <c r="R25" s="147" t="s">
        <v>58</v>
      </c>
      <c r="S25" s="147" t="s">
        <v>59</v>
      </c>
      <c r="T25" s="147" t="s">
        <v>60</v>
      </c>
      <c r="U25" s="147" t="s">
        <v>61</v>
      </c>
      <c r="V25" s="147" t="s">
        <v>62</v>
      </c>
      <c r="W25" s="147" t="s">
        <v>63</v>
      </c>
      <c r="X25" s="147" t="s">
        <v>123</v>
      </c>
      <c r="Y25" s="147" t="s">
        <v>64</v>
      </c>
      <c r="Z25" s="147" t="s">
        <v>65</v>
      </c>
      <c r="AA25" s="147" t="s">
        <v>66</v>
      </c>
      <c r="AB25" s="147" t="s">
        <v>67</v>
      </c>
      <c r="AC25" s="147" t="s">
        <v>68</v>
      </c>
      <c r="AD25" s="147" t="s">
        <v>69</v>
      </c>
      <c r="AE25" s="147" t="s">
        <v>70</v>
      </c>
      <c r="AF25" s="147" t="s">
        <v>114</v>
      </c>
      <c r="AG25" s="147" t="s">
        <v>71</v>
      </c>
      <c r="AH25" s="147" t="s">
        <v>72</v>
      </c>
      <c r="AI25" s="147" t="s">
        <v>73</v>
      </c>
      <c r="AJ25" s="147" t="s">
        <v>74</v>
      </c>
      <c r="AK25" s="147" t="s">
        <v>75</v>
      </c>
      <c r="AL25" s="147" t="s">
        <v>76</v>
      </c>
      <c r="AM25" s="147" t="s">
        <v>77</v>
      </c>
      <c r="AN25" s="147" t="s">
        <v>78</v>
      </c>
      <c r="AO25" s="147" t="s">
        <v>79</v>
      </c>
      <c r="AP25" s="147" t="s">
        <v>80</v>
      </c>
      <c r="AQ25" s="65" t="s">
        <v>81</v>
      </c>
      <c r="AR25" s="65" t="s">
        <v>82</v>
      </c>
    </row>
    <row r="26" s="3" customFormat="true" ht="20.1" hidden="false" customHeight="true" outlineLevel="0" collapsed="false">
      <c r="A26" s="41"/>
      <c r="B26" s="44" t="s">
        <v>13</v>
      </c>
      <c r="C26" s="55"/>
      <c r="D26" s="1" t="s">
        <v>35</v>
      </c>
      <c r="E26" s="150"/>
      <c r="F26" s="150"/>
      <c r="G26" s="150"/>
      <c r="H26" s="68"/>
      <c r="I26" s="151" t="n">
        <v>1901455.64</v>
      </c>
      <c r="J26" s="151" t="n">
        <v>1872071.61</v>
      </c>
      <c r="K26" s="151" t="n">
        <v>1811869.27</v>
      </c>
      <c r="L26" s="151" t="n">
        <v>1819360.01</v>
      </c>
      <c r="M26" s="151" t="n">
        <v>1849961.51</v>
      </c>
      <c r="N26" s="151" t="n">
        <v>1850037.34</v>
      </c>
      <c r="O26" s="151" t="n">
        <v>1840491.33</v>
      </c>
      <c r="P26" s="151" t="n">
        <v>1813719.57</v>
      </c>
      <c r="Q26" s="151" t="n">
        <v>1899811.06</v>
      </c>
      <c r="R26" s="151" t="n">
        <v>1932171.09</v>
      </c>
      <c r="S26" s="151" t="n">
        <v>1937538.45</v>
      </c>
      <c r="T26" s="151" t="n">
        <v>1976854.8</v>
      </c>
      <c r="U26" s="151" t="n">
        <v>2008196.86</v>
      </c>
      <c r="V26" s="151" t="n">
        <v>2062071.16</v>
      </c>
      <c r="W26" s="151" t="n">
        <v>2110987.13</v>
      </c>
      <c r="X26" s="151" t="n">
        <v>2177540.77</v>
      </c>
      <c r="Y26" s="151" t="n">
        <v>2268718.84</v>
      </c>
      <c r="Z26" s="151" t="n">
        <v>2318111.3</v>
      </c>
      <c r="AA26" s="151" t="n">
        <v>2373661.43</v>
      </c>
      <c r="AB26" s="151" t="n">
        <v>2367542.82</v>
      </c>
      <c r="AC26" s="151" t="n">
        <v>2415362.37</v>
      </c>
      <c r="AD26" s="151" t="n">
        <v>2455096.61</v>
      </c>
      <c r="AE26" s="151" t="n">
        <v>2497958</v>
      </c>
      <c r="AF26" s="151" t="n">
        <v>2526818.32</v>
      </c>
      <c r="AG26" s="151" t="n">
        <v>2548187.79</v>
      </c>
      <c r="AH26" s="151" t="n">
        <v>2611770.41</v>
      </c>
      <c r="AI26" s="151" t="n">
        <v>2707974.89</v>
      </c>
      <c r="AJ26" s="151" t="n">
        <v>2673152.34</v>
      </c>
      <c r="AK26" s="151" t="n">
        <v>2734522.19</v>
      </c>
      <c r="AL26" s="151" t="n">
        <v>2855492.96</v>
      </c>
      <c r="AM26" s="151" t="n">
        <v>2928979.14</v>
      </c>
      <c r="AN26" s="151" t="n">
        <v>2793190.03</v>
      </c>
      <c r="AO26" s="151" t="n">
        <v>2937131</v>
      </c>
      <c r="AP26" s="151" t="n">
        <v>3132267.45</v>
      </c>
      <c r="AQ26" s="151" t="n">
        <v>3150298.13</v>
      </c>
      <c r="AR26" s="151" t="n">
        <v>3200188.56</v>
      </c>
    </row>
    <row r="27" s="3" customFormat="true" ht="20.1" hidden="false" customHeight="true" outlineLevel="0" collapsed="false">
      <c r="A27" s="41"/>
      <c r="B27" s="44" t="s">
        <v>15</v>
      </c>
      <c r="C27" s="55"/>
      <c r="D27" s="154" t="s">
        <v>38</v>
      </c>
      <c r="E27" s="155"/>
      <c r="F27" s="155"/>
      <c r="G27" s="155"/>
      <c r="H27" s="68"/>
      <c r="I27" s="151" t="n">
        <v>354753.96</v>
      </c>
      <c r="J27" s="151" t="n">
        <v>359314.98</v>
      </c>
      <c r="K27" s="151" t="n">
        <v>370311.71</v>
      </c>
      <c r="L27" s="151" t="n">
        <v>387440.44</v>
      </c>
      <c r="M27" s="151" t="n">
        <v>407501.91</v>
      </c>
      <c r="N27" s="151" t="n">
        <v>415755.93</v>
      </c>
      <c r="O27" s="151" t="n">
        <v>425837.76</v>
      </c>
      <c r="P27" s="151" t="n">
        <v>435537.67</v>
      </c>
      <c r="Q27" s="151" t="n">
        <v>446786.72</v>
      </c>
      <c r="R27" s="151" t="n">
        <v>456751.12</v>
      </c>
      <c r="S27" s="151" t="n">
        <v>467209.86</v>
      </c>
      <c r="T27" s="151" t="n">
        <v>479822.2</v>
      </c>
      <c r="U27" s="151" t="n">
        <v>498022.71</v>
      </c>
      <c r="V27" s="151" t="n">
        <v>506962.88</v>
      </c>
      <c r="W27" s="151" t="n">
        <v>523182.05</v>
      </c>
      <c r="X27" s="151" t="n">
        <v>534259.93</v>
      </c>
      <c r="Y27" s="151" t="n">
        <v>545131.04</v>
      </c>
      <c r="Z27" s="151" t="n">
        <v>555592.9</v>
      </c>
      <c r="AA27" s="151" t="n">
        <v>566623.85</v>
      </c>
      <c r="AB27" s="151" t="n">
        <v>579341.49</v>
      </c>
      <c r="AC27" s="151" t="n">
        <v>579520.66</v>
      </c>
      <c r="AD27" s="151" t="n">
        <v>589765.12</v>
      </c>
      <c r="AE27" s="151" t="n">
        <v>595170.57</v>
      </c>
      <c r="AF27" s="151" t="n">
        <v>598354.15</v>
      </c>
      <c r="AG27" s="151" t="n">
        <v>600166.02311677</v>
      </c>
      <c r="AH27" s="151" t="n">
        <v>605856.79324961</v>
      </c>
      <c r="AI27" s="151" t="n">
        <v>607107.90112819</v>
      </c>
      <c r="AJ27" s="151" t="n">
        <v>610661.2551483</v>
      </c>
      <c r="AK27" s="151" t="n">
        <v>612760.64181242</v>
      </c>
      <c r="AL27" s="151" t="n">
        <v>612940.04356707</v>
      </c>
      <c r="AM27" s="151" t="n">
        <v>615137.05120007</v>
      </c>
      <c r="AN27" s="151" t="n">
        <v>610648.49298476</v>
      </c>
      <c r="AO27" s="151" t="n">
        <v>612877.51804188</v>
      </c>
      <c r="AP27" s="151" t="n">
        <v>610714.64609533</v>
      </c>
      <c r="AQ27" s="151" t="n">
        <v>625561.16605792</v>
      </c>
      <c r="AR27" s="151" t="n">
        <v>620776.49105605</v>
      </c>
    </row>
    <row r="28" s="3" customFormat="true" ht="20.1" hidden="false" customHeight="true" outlineLevel="0" collapsed="false">
      <c r="A28" s="41"/>
      <c r="B28" s="44" t="s">
        <v>36</v>
      </c>
      <c r="C28" s="9"/>
      <c r="D28" s="1" t="s">
        <v>39</v>
      </c>
      <c r="E28" s="150"/>
      <c r="F28" s="150"/>
      <c r="G28" s="150"/>
      <c r="H28" s="68"/>
      <c r="I28" s="151" t="n">
        <v>17864.32</v>
      </c>
      <c r="J28" s="151" t="n">
        <v>19672.85</v>
      </c>
      <c r="K28" s="151" t="n">
        <v>24113.41</v>
      </c>
      <c r="L28" s="151" t="n">
        <v>22009.29</v>
      </c>
      <c r="M28" s="151" t="n">
        <v>28028</v>
      </c>
      <c r="N28" s="151" t="n">
        <v>29986.35</v>
      </c>
      <c r="O28" s="151" t="n">
        <v>32930.25</v>
      </c>
      <c r="P28" s="151" t="n">
        <v>33597.32</v>
      </c>
      <c r="Q28" s="151" t="n">
        <v>43033.91</v>
      </c>
      <c r="R28" s="151" t="n">
        <v>46037.66</v>
      </c>
      <c r="S28" s="151" t="n">
        <v>48798.17</v>
      </c>
      <c r="T28" s="151" t="n">
        <v>49606.89</v>
      </c>
      <c r="U28" s="151" t="n">
        <v>57029.013</v>
      </c>
      <c r="V28" s="151" t="n">
        <v>59018.046</v>
      </c>
      <c r="W28" s="151" t="n">
        <v>61830.464</v>
      </c>
      <c r="X28" s="151" t="n">
        <v>61997.135</v>
      </c>
      <c r="Y28" s="151" t="n">
        <v>69065.14</v>
      </c>
      <c r="Z28" s="151" t="n">
        <v>72775.73</v>
      </c>
      <c r="AA28" s="151" t="n">
        <v>76182.27</v>
      </c>
      <c r="AB28" s="151" t="n">
        <v>76276.787</v>
      </c>
      <c r="AC28" s="151" t="n">
        <v>81969.849</v>
      </c>
      <c r="AD28" s="151" t="n">
        <v>87902.552</v>
      </c>
      <c r="AE28" s="151" t="n">
        <v>87692.275</v>
      </c>
      <c r="AF28" s="151" t="n">
        <v>87610.545</v>
      </c>
      <c r="AG28" s="151" t="n">
        <v>92282.497</v>
      </c>
      <c r="AH28" s="151" t="n">
        <v>96051.537</v>
      </c>
      <c r="AI28" s="151" t="n">
        <v>95561.95984224</v>
      </c>
      <c r="AJ28" s="151" t="n">
        <v>98133.67384778</v>
      </c>
      <c r="AK28" s="151" t="n">
        <v>100328.60587415</v>
      </c>
      <c r="AL28" s="151" t="n">
        <v>105772.73918023</v>
      </c>
      <c r="AM28" s="151" t="n">
        <v>102037.96091572</v>
      </c>
      <c r="AN28" s="151" t="n">
        <v>97976.10335749</v>
      </c>
      <c r="AO28" s="151" t="n">
        <v>107010.55363948</v>
      </c>
      <c r="AP28" s="151" t="n">
        <v>110542.55710951</v>
      </c>
      <c r="AQ28" s="151" t="n">
        <v>110012.12486008</v>
      </c>
      <c r="AR28" s="151" t="n">
        <v>104973.57804025</v>
      </c>
    </row>
    <row r="29" s="11" customFormat="true" ht="20.1" hidden="false" customHeight="true" outlineLevel="0" collapsed="false">
      <c r="A29" s="41"/>
      <c r="B29" s="44" t="s">
        <v>37</v>
      </c>
      <c r="C29" s="9"/>
      <c r="D29" s="1" t="s">
        <v>125</v>
      </c>
      <c r="E29" s="150"/>
      <c r="F29" s="150"/>
      <c r="G29" s="150"/>
      <c r="H29" s="68"/>
      <c r="I29" s="151" t="n">
        <v>33109.65</v>
      </c>
      <c r="J29" s="151" t="n">
        <v>35041.01</v>
      </c>
      <c r="K29" s="151" t="n">
        <v>41866.3</v>
      </c>
      <c r="L29" s="151" t="n">
        <v>42463.09</v>
      </c>
      <c r="M29" s="151" t="n">
        <v>47358.39</v>
      </c>
      <c r="N29" s="151" t="n">
        <v>54689.02</v>
      </c>
      <c r="O29" s="151" t="n">
        <v>55400.06</v>
      </c>
      <c r="P29" s="151" t="n">
        <v>57000.59</v>
      </c>
      <c r="Q29" s="151" t="n">
        <v>67693.62</v>
      </c>
      <c r="R29" s="151" t="n">
        <v>72789.67</v>
      </c>
      <c r="S29" s="151" t="n">
        <v>68919.23</v>
      </c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</row>
    <row r="30" s="11" customFormat="true" ht="20.1" hidden="false" customHeight="true" outlineLevel="0" collapsed="false">
      <c r="A30" s="41"/>
      <c r="B30" s="42" t="s">
        <v>38</v>
      </c>
      <c r="C30" s="9"/>
      <c r="D30" s="150" t="s">
        <v>126</v>
      </c>
      <c r="E30" s="150"/>
      <c r="F30" s="150"/>
      <c r="G30" s="150"/>
      <c r="H30" s="68"/>
      <c r="I30" s="156"/>
      <c r="J30" s="156"/>
      <c r="K30" s="156"/>
      <c r="L30" s="156"/>
      <c r="M30" s="156"/>
      <c r="N30" s="156"/>
      <c r="O30" s="156"/>
      <c r="P30" s="156"/>
      <c r="Q30" s="156"/>
      <c r="R30" s="151" t="n">
        <v>310105.76</v>
      </c>
      <c r="S30" s="151" t="n">
        <v>313151.44</v>
      </c>
      <c r="T30" s="151" t="n">
        <v>366810.87</v>
      </c>
      <c r="U30" s="151" t="n">
        <v>364054.17</v>
      </c>
      <c r="V30" s="151" t="n">
        <v>372493.23</v>
      </c>
      <c r="W30" s="151" t="n">
        <v>384266.05</v>
      </c>
      <c r="X30" s="151" t="n">
        <v>371557.72</v>
      </c>
      <c r="Y30" s="151" t="n">
        <v>423336.73</v>
      </c>
      <c r="Z30" s="151" t="n">
        <v>428483.93</v>
      </c>
      <c r="AA30" s="151" t="n">
        <v>395177.56</v>
      </c>
      <c r="AB30" s="151" t="n">
        <v>383218.17</v>
      </c>
      <c r="AC30" s="151" t="n">
        <v>399327.78</v>
      </c>
      <c r="AD30" s="151" t="n">
        <v>409166.52</v>
      </c>
      <c r="AE30" s="151" t="n">
        <v>375703.16</v>
      </c>
      <c r="AF30" s="151" t="n">
        <v>390565.32</v>
      </c>
      <c r="AG30" s="151" t="n">
        <v>412833.67</v>
      </c>
      <c r="AH30" s="151" t="n">
        <v>432126.08341071</v>
      </c>
      <c r="AI30" s="151" t="n">
        <v>448922.30332242</v>
      </c>
      <c r="AJ30" s="151" t="n">
        <v>483687.68883685</v>
      </c>
      <c r="AK30" s="151" t="n">
        <v>491484.27068344</v>
      </c>
      <c r="AL30" s="151" t="n">
        <v>479992.58508248</v>
      </c>
      <c r="AM30" s="151" t="n">
        <v>491015</v>
      </c>
      <c r="AN30" s="151" t="n">
        <v>446830</v>
      </c>
      <c r="AO30" s="151" t="n">
        <v>527584</v>
      </c>
      <c r="AP30" s="151" t="n">
        <v>550681.3079893</v>
      </c>
      <c r="AQ30" s="151" t="n">
        <v>531466.86841846</v>
      </c>
      <c r="AR30" s="151" t="n">
        <v>569355.59524291</v>
      </c>
    </row>
    <row r="31" s="11" customFormat="true" ht="20.1" hidden="false" customHeight="true" outlineLevel="0" collapsed="false">
      <c r="A31" s="41"/>
      <c r="B31" s="42" t="s">
        <v>39</v>
      </c>
      <c r="C31" s="9"/>
      <c r="D31" s="150" t="s">
        <v>127</v>
      </c>
      <c r="E31" s="150"/>
      <c r="F31" s="150"/>
      <c r="G31" s="150"/>
      <c r="H31" s="68"/>
      <c r="I31" s="151" t="n">
        <v>28.06504998</v>
      </c>
      <c r="J31" s="151" t="n">
        <v>27.2572286</v>
      </c>
      <c r="K31" s="151" t="n">
        <v>30.30195366</v>
      </c>
      <c r="L31" s="151" t="n">
        <v>34.29342213</v>
      </c>
      <c r="M31" s="151" t="n">
        <v>31.13185054</v>
      </c>
      <c r="N31" s="151" t="n">
        <v>35.79797673</v>
      </c>
      <c r="O31" s="151" t="n">
        <v>34.54630995</v>
      </c>
      <c r="P31" s="151" t="n">
        <v>42.17602636</v>
      </c>
      <c r="Q31" s="151" t="n">
        <v>106.41100532</v>
      </c>
      <c r="R31" s="151" t="n">
        <v>38.20797247</v>
      </c>
      <c r="S31" s="151" t="n">
        <v>34.9576514</v>
      </c>
      <c r="T31" s="151" t="n">
        <v>53.53450354</v>
      </c>
      <c r="U31" s="151" t="n">
        <v>42.03938723</v>
      </c>
      <c r="V31" s="151" t="n">
        <v>40.01736521</v>
      </c>
      <c r="W31" s="151" t="n">
        <v>37.85647712</v>
      </c>
      <c r="X31" s="151" t="n">
        <v>55.14062147</v>
      </c>
      <c r="Y31" s="151" t="n">
        <v>53.52657162</v>
      </c>
      <c r="Z31" s="151" t="n">
        <v>49.43507206</v>
      </c>
      <c r="AA31" s="151" t="n">
        <v>53.2888949</v>
      </c>
      <c r="AB31" s="151" t="n">
        <v>68.2779936</v>
      </c>
      <c r="AC31" s="151" t="n">
        <v>72.69350327</v>
      </c>
      <c r="AD31" s="151" t="n">
        <v>43.33373822</v>
      </c>
      <c r="AE31" s="151" t="n">
        <v>49.39404752</v>
      </c>
      <c r="AF31" s="151" t="n">
        <v>77.9512467</v>
      </c>
      <c r="AG31" s="151" t="n">
        <v>84.61645095</v>
      </c>
      <c r="AH31" s="151" t="n">
        <v>84.82235256</v>
      </c>
      <c r="AI31" s="151" t="n">
        <v>97.37032683</v>
      </c>
      <c r="AJ31" s="151" t="n">
        <v>121.77170039</v>
      </c>
      <c r="AK31" s="151" t="n">
        <v>137.14731212</v>
      </c>
      <c r="AL31" s="151" t="n">
        <v>91.32751927</v>
      </c>
      <c r="AM31" s="151" t="n">
        <v>82.40866587</v>
      </c>
      <c r="AN31" s="151" t="n">
        <v>224.9642018</v>
      </c>
      <c r="AO31" s="151" t="n">
        <v>180.00771185</v>
      </c>
      <c r="AP31" s="151" t="n">
        <v>141.25617519</v>
      </c>
      <c r="AQ31" s="151" t="n">
        <v>152.47044158</v>
      </c>
      <c r="AR31" s="151" t="n">
        <v>196.90809996</v>
      </c>
    </row>
    <row r="32" s="11" customFormat="true" ht="20.1" hidden="false" customHeight="true" outlineLevel="0" collapsed="false">
      <c r="A32" s="41"/>
      <c r="B32" s="42" t="s">
        <v>40</v>
      </c>
      <c r="C32" s="9"/>
      <c r="D32" s="1" t="s">
        <v>128</v>
      </c>
      <c r="E32" s="150"/>
      <c r="F32" s="150"/>
      <c r="G32" s="150"/>
      <c r="H32" s="68"/>
      <c r="I32" s="151" t="n">
        <v>12584.48490594</v>
      </c>
      <c r="J32" s="151" t="n">
        <v>13535.5275395</v>
      </c>
      <c r="K32" s="151" t="n">
        <v>13497.78677238</v>
      </c>
      <c r="L32" s="151" t="n">
        <v>14173.5726105</v>
      </c>
      <c r="M32" s="151" t="n">
        <v>14058.85129418</v>
      </c>
      <c r="N32" s="151" t="n">
        <v>14422.03447148</v>
      </c>
      <c r="O32" s="151" t="n">
        <v>14606.92470368</v>
      </c>
      <c r="P32" s="151" t="n">
        <v>17045.76089094</v>
      </c>
      <c r="Q32" s="151" t="n">
        <v>17188.85169042</v>
      </c>
      <c r="R32" s="151" t="n">
        <v>17216.80849866</v>
      </c>
      <c r="S32" s="151" t="n">
        <v>17917.66332559</v>
      </c>
      <c r="T32" s="151" t="n">
        <v>18265.49057386</v>
      </c>
      <c r="U32" s="151" t="n">
        <v>18492.26170064</v>
      </c>
      <c r="V32" s="151" t="n">
        <v>18285.26342703</v>
      </c>
      <c r="W32" s="151" t="n">
        <v>19151.7431156</v>
      </c>
      <c r="X32" s="151" t="n">
        <v>21883.53600323</v>
      </c>
      <c r="Y32" s="151" t="n">
        <v>24030.4300693</v>
      </c>
      <c r="Z32" s="151" t="n">
        <v>25665.2840527</v>
      </c>
      <c r="AA32" s="151" t="n">
        <v>26702.05408052</v>
      </c>
      <c r="AB32" s="151" t="n">
        <v>28225.0241069</v>
      </c>
      <c r="AC32" s="151" t="n">
        <v>28467.41807586</v>
      </c>
      <c r="AD32" s="151" t="n">
        <v>31035.3524169</v>
      </c>
      <c r="AE32" s="151" t="n">
        <v>35103.66728197</v>
      </c>
      <c r="AF32" s="151" t="n">
        <v>36739.86033637</v>
      </c>
      <c r="AG32" s="151" t="n">
        <v>38159.88481463</v>
      </c>
      <c r="AH32" s="151" t="n">
        <v>40365.19623179</v>
      </c>
      <c r="AI32" s="151" t="n">
        <v>41112.2366139</v>
      </c>
      <c r="AJ32" s="151" t="n">
        <v>39820.05853099</v>
      </c>
      <c r="AK32" s="151" t="n">
        <v>40992.22582747</v>
      </c>
      <c r="AL32" s="151" t="n">
        <v>41626.3316785</v>
      </c>
      <c r="AM32" s="151" t="n">
        <v>42071.85237466</v>
      </c>
      <c r="AN32" s="151" t="n">
        <v>43493.67683889</v>
      </c>
      <c r="AO32" s="151" t="n">
        <v>49296.84295614</v>
      </c>
      <c r="AP32" s="151" t="n">
        <v>48569.72164104</v>
      </c>
      <c r="AQ32" s="151" t="n">
        <v>51105.67719679</v>
      </c>
      <c r="AR32" s="151" t="n">
        <v>51372.89494909</v>
      </c>
    </row>
    <row r="33" s="11" customFormat="true" ht="20.1" hidden="false" customHeight="true" outlineLevel="0" collapsed="false">
      <c r="A33" s="41"/>
      <c r="B33" s="42" t="s">
        <v>41</v>
      </c>
      <c r="C33" s="9"/>
      <c r="D33" s="1" t="s">
        <v>129</v>
      </c>
      <c r="E33" s="150"/>
      <c r="F33" s="150"/>
      <c r="G33" s="150"/>
      <c r="H33" s="68"/>
      <c r="I33" s="151" t="n">
        <v>1229</v>
      </c>
      <c r="J33" s="151" t="n">
        <v>844</v>
      </c>
      <c r="K33" s="151" t="n">
        <v>2264</v>
      </c>
      <c r="L33" s="151" t="n">
        <v>1146</v>
      </c>
      <c r="M33" s="151" t="n">
        <v>1774</v>
      </c>
      <c r="N33" s="151" t="n">
        <v>2691</v>
      </c>
      <c r="O33" s="151" t="n">
        <v>752</v>
      </c>
      <c r="P33" s="151" t="n">
        <v>627</v>
      </c>
      <c r="Q33" s="151" t="n">
        <v>895</v>
      </c>
      <c r="R33" s="151" t="n">
        <v>594</v>
      </c>
      <c r="S33" s="151" t="n">
        <v>1060</v>
      </c>
      <c r="T33" s="151" t="n">
        <v>937</v>
      </c>
      <c r="U33" s="151" t="n">
        <v>857</v>
      </c>
      <c r="V33" s="151" t="n">
        <v>492</v>
      </c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</row>
    <row r="34" s="11" customFormat="true" ht="20.1" hidden="false" customHeight="true" outlineLevel="0" collapsed="false">
      <c r="A34" s="41"/>
      <c r="B34" s="42" t="s">
        <v>42</v>
      </c>
      <c r="C34" s="9"/>
      <c r="D34" s="150" t="s">
        <v>130</v>
      </c>
      <c r="E34" s="150"/>
      <c r="F34" s="150"/>
      <c r="G34" s="150"/>
      <c r="H34" s="68"/>
      <c r="I34" s="156"/>
      <c r="J34" s="156"/>
      <c r="K34" s="156"/>
      <c r="L34" s="156"/>
      <c r="M34" s="156"/>
      <c r="N34" s="156"/>
      <c r="O34" s="156"/>
      <c r="P34" s="156"/>
      <c r="Q34" s="156"/>
      <c r="R34" s="151" t="n">
        <v>5976.49</v>
      </c>
      <c r="S34" s="151" t="n">
        <v>5672.27</v>
      </c>
      <c r="T34" s="151" t="n">
        <v>5984.38</v>
      </c>
      <c r="U34" s="151" t="n">
        <v>6830.5</v>
      </c>
      <c r="V34" s="151" t="n">
        <v>6621.51</v>
      </c>
      <c r="W34" s="151" t="n">
        <v>6536.24</v>
      </c>
      <c r="X34" s="151" t="n">
        <v>7519.28</v>
      </c>
      <c r="Y34" s="151" t="n">
        <v>7355.87</v>
      </c>
      <c r="Z34" s="151" t="n">
        <v>7228.24</v>
      </c>
      <c r="AA34" s="151" t="n">
        <v>7969.43</v>
      </c>
      <c r="AB34" s="151" t="n">
        <v>7797.28</v>
      </c>
      <c r="AC34" s="151" t="n">
        <v>7512.54</v>
      </c>
      <c r="AD34" s="151" t="n">
        <v>7784.37</v>
      </c>
      <c r="AE34" s="151" t="n">
        <v>9062.18</v>
      </c>
      <c r="AF34" s="151" t="n">
        <v>10728.19</v>
      </c>
      <c r="AG34" s="151" t="n">
        <v>12180.05</v>
      </c>
      <c r="AH34" s="151" t="n">
        <v>11423.89</v>
      </c>
      <c r="AI34" s="151" t="n">
        <v>13062.39</v>
      </c>
      <c r="AJ34" s="151" t="n">
        <v>12288.97</v>
      </c>
      <c r="AK34" s="151" t="n">
        <v>11535.89</v>
      </c>
      <c r="AL34" s="151" t="n">
        <v>13943.12</v>
      </c>
      <c r="AM34" s="151" t="n">
        <v>12889.87</v>
      </c>
      <c r="AN34" s="151" t="n">
        <v>12720.08</v>
      </c>
      <c r="AO34" s="151" t="n">
        <v>13484.45</v>
      </c>
      <c r="AP34" s="151" t="n">
        <v>13279.14</v>
      </c>
      <c r="AQ34" s="151" t="n">
        <v>13460.79</v>
      </c>
      <c r="AR34" s="151" t="n">
        <v>16355.54</v>
      </c>
    </row>
    <row r="35" s="11" customFormat="true" ht="20.1" hidden="false" customHeight="true" outlineLevel="0" collapsed="false">
      <c r="A35" s="41"/>
      <c r="B35" s="42" t="s">
        <v>43</v>
      </c>
      <c r="C35" s="9"/>
      <c r="D35" s="150" t="s">
        <v>131</v>
      </c>
      <c r="E35" s="150"/>
      <c r="F35" s="150"/>
      <c r="G35" s="150"/>
      <c r="H35" s="68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1" t="n">
        <v>3</v>
      </c>
      <c r="AJ35" s="151" t="n">
        <v>3</v>
      </c>
      <c r="AK35" s="151" t="n">
        <v>8</v>
      </c>
      <c r="AL35" s="151" t="n">
        <v>8</v>
      </c>
      <c r="AM35" s="151" t="n">
        <v>7</v>
      </c>
      <c r="AN35" s="151" t="n">
        <v>11</v>
      </c>
      <c r="AO35" s="68" t="n">
        <v>13</v>
      </c>
      <c r="AP35" s="151" t="n">
        <v>8.94</v>
      </c>
      <c r="AQ35" s="151" t="n">
        <v>10.19</v>
      </c>
      <c r="AR35" s="151" t="n">
        <v>14.44301773</v>
      </c>
    </row>
    <row r="36" s="11" customFormat="true" ht="20.1" hidden="false" customHeight="true" outlineLevel="0" collapsed="false">
      <c r="A36" s="41"/>
      <c r="B36" s="42" t="s">
        <v>44</v>
      </c>
      <c r="C36" s="9"/>
      <c r="D36" s="150" t="s">
        <v>132</v>
      </c>
      <c r="E36" s="150"/>
      <c r="F36" s="150"/>
      <c r="G36" s="150"/>
      <c r="H36" s="68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1" t="n">
        <v>5.16</v>
      </c>
      <c r="AO36" s="189" t="n">
        <v>5.40825319</v>
      </c>
      <c r="AP36" s="190" t="n">
        <v>6.23777752</v>
      </c>
      <c r="AQ36" s="190" t="n">
        <v>6.21659397</v>
      </c>
      <c r="AR36" s="190" t="n">
        <v>7.01933624</v>
      </c>
    </row>
    <row r="37" s="11" customFormat="true" ht="20.1" hidden="false" customHeight="true" outlineLevel="0" collapsed="false">
      <c r="A37" s="41"/>
      <c r="B37" s="44" t="s">
        <v>45</v>
      </c>
      <c r="C37" s="9"/>
      <c r="D37" s="191" t="s">
        <v>149</v>
      </c>
      <c r="E37" s="192"/>
      <c r="F37" s="192"/>
      <c r="G37" s="192"/>
      <c r="H37" s="193"/>
      <c r="I37" s="194" t="n">
        <v>2316012.33</v>
      </c>
      <c r="J37" s="194" t="n">
        <v>2295443.48</v>
      </c>
      <c r="K37" s="194" t="n">
        <v>2258219.59</v>
      </c>
      <c r="L37" s="194" t="n">
        <v>2311842.34</v>
      </c>
      <c r="M37" s="194" t="n">
        <v>2350402.02</v>
      </c>
      <c r="N37" s="194" t="n">
        <v>2368492.91</v>
      </c>
      <c r="O37" s="194" t="n">
        <v>2376615.78</v>
      </c>
      <c r="P37" s="194" t="n">
        <v>2368203</v>
      </c>
      <c r="Q37" s="194" t="n">
        <v>2493668.39</v>
      </c>
      <c r="R37" s="194" t="n">
        <v>2908097.36</v>
      </c>
      <c r="S37" s="194" t="n">
        <v>2926384.3</v>
      </c>
      <c r="T37" s="194" t="n">
        <v>2954296.93</v>
      </c>
      <c r="U37" s="194" t="n">
        <v>2964494.48</v>
      </c>
      <c r="V37" s="194" t="n">
        <v>3038328.51</v>
      </c>
      <c r="W37" s="194" t="n">
        <v>3122076.99498604</v>
      </c>
      <c r="X37" s="194" t="n">
        <v>3194026.71</v>
      </c>
      <c r="Y37" s="194" t="n">
        <v>3356527.2981352</v>
      </c>
      <c r="Z37" s="194" t="n">
        <v>3429959.38</v>
      </c>
      <c r="AA37" s="194" t="n">
        <v>3470613.47</v>
      </c>
      <c r="AB37" s="194" t="n">
        <v>3465759.49</v>
      </c>
      <c r="AC37" s="194" t="n">
        <v>3535823.52</v>
      </c>
      <c r="AD37" s="194" t="n">
        <v>3606843.14</v>
      </c>
      <c r="AE37" s="194" t="n">
        <v>3630030.89</v>
      </c>
      <c r="AF37" s="194" t="n">
        <v>3676225.25</v>
      </c>
      <c r="AG37" s="194" t="n">
        <v>3728330.05</v>
      </c>
      <c r="AH37" s="194" t="n">
        <v>3823299.87309008</v>
      </c>
      <c r="AI37" s="194" t="n">
        <v>3944214.11</v>
      </c>
      <c r="AJ37" s="194" t="n">
        <v>3945612.78</v>
      </c>
      <c r="AK37" s="194" t="n">
        <v>4016013.27</v>
      </c>
      <c r="AL37" s="194" t="n">
        <v>4132565.78</v>
      </c>
      <c r="AM37" s="194" t="n">
        <v>4211760.29</v>
      </c>
      <c r="AN37" s="194" t="n">
        <v>4024093.25</v>
      </c>
      <c r="AO37" s="194" t="n">
        <v>4263570.495</v>
      </c>
      <c r="AP37" s="194" t="n">
        <v>4484826.78</v>
      </c>
      <c r="AQ37" s="194" t="n">
        <v>4487971.96</v>
      </c>
      <c r="AR37" s="194" t="n">
        <v>4574178.52</v>
      </c>
    </row>
    <row r="38" s="11" customFormat="true" ht="20.1" hidden="false" customHeight="true" outlineLevel="0" collapsed="false">
      <c r="A38" s="41"/>
      <c r="B38" s="44" t="s">
        <v>46</v>
      </c>
      <c r="C38" s="9"/>
      <c r="D38" s="10"/>
      <c r="E38" s="3"/>
      <c r="F38" s="3"/>
      <c r="G38" s="3"/>
      <c r="H38" s="3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P38" s="140"/>
    </row>
    <row r="39" s="11" customFormat="true" ht="20.1" hidden="false" customHeight="true" outlineLevel="0" collapsed="false">
      <c r="A39" s="41"/>
      <c r="B39" s="44" t="s">
        <v>47</v>
      </c>
      <c r="C39" s="55"/>
      <c r="D39" s="64" t="s">
        <v>135</v>
      </c>
      <c r="E39" s="64"/>
      <c r="F39" s="64"/>
      <c r="G39" s="64"/>
      <c r="H39" s="64"/>
      <c r="I39" s="147" t="s">
        <v>49</v>
      </c>
      <c r="J39" s="147" t="s">
        <v>50</v>
      </c>
      <c r="K39" s="147" t="s">
        <v>51</v>
      </c>
      <c r="L39" s="147" t="s">
        <v>140</v>
      </c>
      <c r="M39" s="147" t="s">
        <v>53</v>
      </c>
      <c r="N39" s="147" t="s">
        <v>54</v>
      </c>
      <c r="O39" s="147" t="s">
        <v>55</v>
      </c>
      <c r="P39" s="147" t="s">
        <v>56</v>
      </c>
      <c r="Q39" s="147" t="s">
        <v>57</v>
      </c>
      <c r="R39" s="147" t="s">
        <v>58</v>
      </c>
      <c r="S39" s="147" t="s">
        <v>59</v>
      </c>
      <c r="T39" s="147" t="s">
        <v>60</v>
      </c>
      <c r="U39" s="147" t="s">
        <v>61</v>
      </c>
      <c r="V39" s="147" t="s">
        <v>62</v>
      </c>
      <c r="W39" s="147" t="s">
        <v>63</v>
      </c>
      <c r="X39" s="147" t="s">
        <v>123</v>
      </c>
      <c r="Y39" s="147" t="s">
        <v>64</v>
      </c>
      <c r="Z39" s="147" t="s">
        <v>65</v>
      </c>
      <c r="AA39" s="147" t="s">
        <v>66</v>
      </c>
      <c r="AB39" s="147" t="s">
        <v>67</v>
      </c>
      <c r="AC39" s="147" t="s">
        <v>68</v>
      </c>
      <c r="AD39" s="147" t="s">
        <v>69</v>
      </c>
      <c r="AE39" s="147" t="s">
        <v>70</v>
      </c>
      <c r="AF39" s="147" t="s">
        <v>114</v>
      </c>
      <c r="AG39" s="147" t="s">
        <v>71</v>
      </c>
      <c r="AH39" s="147" t="s">
        <v>72</v>
      </c>
      <c r="AI39" s="147" t="s">
        <v>73</v>
      </c>
      <c r="AJ39" s="147" t="s">
        <v>74</v>
      </c>
      <c r="AK39" s="147" t="s">
        <v>75</v>
      </c>
      <c r="AL39" s="147" t="s">
        <v>76</v>
      </c>
      <c r="AM39" s="147" t="s">
        <v>77</v>
      </c>
      <c r="AN39" s="147" t="s">
        <v>78</v>
      </c>
      <c r="AO39" s="147" t="s">
        <v>79</v>
      </c>
      <c r="AP39" s="147" t="s">
        <v>80</v>
      </c>
      <c r="AQ39" s="65" t="s">
        <v>81</v>
      </c>
      <c r="AR39" s="65" t="s">
        <v>82</v>
      </c>
    </row>
    <row r="40" s="11" customFormat="true" ht="20.1" hidden="false" customHeight="true" outlineLevel="0" collapsed="false">
      <c r="A40" s="41"/>
      <c r="B40" s="60"/>
      <c r="C40" s="55"/>
      <c r="D40" s="1" t="s">
        <v>35</v>
      </c>
      <c r="E40" s="150"/>
      <c r="F40" s="150"/>
      <c r="G40" s="150"/>
      <c r="H40" s="68"/>
      <c r="I40" s="151" t="n">
        <v>126333.23</v>
      </c>
      <c r="J40" s="151" t="n">
        <v>127507.43</v>
      </c>
      <c r="K40" s="151" t="n">
        <v>129104.77</v>
      </c>
      <c r="L40" s="151" t="n">
        <v>129944.48</v>
      </c>
      <c r="M40" s="151" t="n">
        <v>132201.06</v>
      </c>
      <c r="N40" s="151" t="n">
        <v>131035.44</v>
      </c>
      <c r="O40" s="151" t="n">
        <v>135664.03</v>
      </c>
      <c r="P40" s="151" t="n">
        <v>139749.4</v>
      </c>
      <c r="Q40" s="151" t="n">
        <v>136356.21</v>
      </c>
      <c r="R40" s="151" t="n">
        <v>138445.35</v>
      </c>
      <c r="S40" s="151" t="n">
        <v>140629.77</v>
      </c>
      <c r="T40" s="151" t="n">
        <v>139635.27</v>
      </c>
      <c r="U40" s="151" t="n">
        <v>143002.85</v>
      </c>
      <c r="V40" s="151" t="n">
        <v>145427.26</v>
      </c>
      <c r="W40" s="151" t="n">
        <v>146411.77</v>
      </c>
      <c r="X40" s="151" t="n">
        <v>141660.9</v>
      </c>
      <c r="Y40" s="151" t="n">
        <v>142266.54</v>
      </c>
      <c r="Z40" s="151" t="n">
        <v>138211.22</v>
      </c>
      <c r="AA40" s="151" t="n">
        <v>140650.84</v>
      </c>
      <c r="AB40" s="151" t="n">
        <v>140830.33</v>
      </c>
      <c r="AC40" s="151" t="n">
        <v>142515.88</v>
      </c>
      <c r="AD40" s="151" t="n">
        <v>145013.98</v>
      </c>
      <c r="AE40" s="151" t="n">
        <v>145856.19</v>
      </c>
      <c r="AF40" s="151" t="n">
        <v>146513.95382</v>
      </c>
      <c r="AG40" s="151" t="n">
        <v>147708.45</v>
      </c>
      <c r="AH40" s="151" t="n">
        <v>152919.57</v>
      </c>
      <c r="AI40" s="151" t="n">
        <v>156173.01</v>
      </c>
      <c r="AJ40" s="151" t="n">
        <v>159353.87</v>
      </c>
      <c r="AK40" s="151" t="n">
        <v>157503.49</v>
      </c>
      <c r="AL40" s="151" t="n">
        <v>162811.97</v>
      </c>
      <c r="AM40" s="151" t="n">
        <v>166553.92</v>
      </c>
      <c r="AN40" s="151" t="n">
        <v>168653.36</v>
      </c>
      <c r="AO40" s="151" t="n">
        <v>163809</v>
      </c>
      <c r="AP40" s="151" t="n">
        <v>168457.67</v>
      </c>
      <c r="AQ40" s="151" t="n">
        <v>172727.4</v>
      </c>
      <c r="AR40" s="151" t="n">
        <v>176200.91</v>
      </c>
    </row>
    <row r="41" s="11" customFormat="true" ht="20.1" hidden="false" customHeight="true" outlineLevel="0" collapsed="false">
      <c r="A41" s="41"/>
      <c r="B41" s="60"/>
      <c r="C41" s="9"/>
      <c r="D41" s="154" t="s">
        <v>38</v>
      </c>
      <c r="E41" s="155"/>
      <c r="F41" s="155"/>
      <c r="G41" s="155"/>
      <c r="H41" s="68"/>
      <c r="I41" s="151" t="n">
        <v>31256.95</v>
      </c>
      <c r="J41" s="151" t="n">
        <v>31141.23</v>
      </c>
      <c r="K41" s="151" t="n">
        <v>31908.53</v>
      </c>
      <c r="L41" s="151" t="n">
        <v>35308.33</v>
      </c>
      <c r="M41" s="151" t="n">
        <v>35651.75</v>
      </c>
      <c r="N41" s="151" t="n">
        <v>35809.96</v>
      </c>
      <c r="O41" s="151" t="n">
        <v>36233.41</v>
      </c>
      <c r="P41" s="151" t="n">
        <v>36467.3</v>
      </c>
      <c r="Q41" s="151" t="n">
        <v>35943.98</v>
      </c>
      <c r="R41" s="151" t="n">
        <v>36092.11</v>
      </c>
      <c r="S41" s="151" t="n">
        <v>36937.62</v>
      </c>
      <c r="T41" s="151" t="n">
        <v>37534.58</v>
      </c>
      <c r="U41" s="151" t="n">
        <v>37120.04</v>
      </c>
      <c r="V41" s="151" t="n">
        <v>37379.89</v>
      </c>
      <c r="W41" s="151" t="n">
        <v>37590.51</v>
      </c>
      <c r="X41" s="151" t="n">
        <v>37841.34</v>
      </c>
      <c r="Y41" s="151" t="n">
        <v>37714.52</v>
      </c>
      <c r="Z41" s="151" t="n">
        <v>38243.36</v>
      </c>
      <c r="AA41" s="151" t="n">
        <v>38567.82</v>
      </c>
      <c r="AB41" s="151" t="n">
        <v>38228.57</v>
      </c>
      <c r="AC41" s="151" t="n">
        <v>38541.35</v>
      </c>
      <c r="AD41" s="151" t="n">
        <v>38917.96</v>
      </c>
      <c r="AE41" s="151" t="n">
        <v>38975.28</v>
      </c>
      <c r="AF41" s="151" t="n">
        <v>38668.01</v>
      </c>
      <c r="AG41" s="151" t="n">
        <v>38616.172156</v>
      </c>
      <c r="AH41" s="151" t="n">
        <v>38591.03914287</v>
      </c>
      <c r="AI41" s="151" t="n">
        <v>38248.52566019</v>
      </c>
      <c r="AJ41" s="151" t="n">
        <v>36333.84570426</v>
      </c>
      <c r="AK41" s="151" t="n">
        <v>36672.8579781</v>
      </c>
      <c r="AL41" s="151" t="n">
        <v>37190.4697948</v>
      </c>
      <c r="AM41" s="151" t="n">
        <v>37742.12988739</v>
      </c>
      <c r="AN41" s="151" t="n">
        <v>37510.71930201</v>
      </c>
      <c r="AO41" s="151" t="n">
        <v>37605.53152915</v>
      </c>
      <c r="AP41" s="151" t="n">
        <v>38495.67989426</v>
      </c>
      <c r="AQ41" s="151" t="n">
        <v>55098.31962219</v>
      </c>
      <c r="AR41" s="151" t="n">
        <v>50652.8878883</v>
      </c>
    </row>
    <row r="42" s="11" customFormat="true" ht="20.1" hidden="false" customHeight="true" outlineLevel="0" collapsed="false">
      <c r="A42" s="41"/>
      <c r="B42" s="61"/>
      <c r="C42" s="9"/>
      <c r="D42" s="1" t="s">
        <v>39</v>
      </c>
      <c r="E42" s="150"/>
      <c r="F42" s="150"/>
      <c r="G42" s="150"/>
      <c r="H42" s="68"/>
      <c r="I42" s="151" t="n">
        <v>3255.94</v>
      </c>
      <c r="J42" s="151" t="n">
        <v>3295.59</v>
      </c>
      <c r="K42" s="151" t="n">
        <v>3278.92</v>
      </c>
      <c r="L42" s="151" t="n">
        <v>3954.74</v>
      </c>
      <c r="M42" s="151" t="n">
        <v>4070.2</v>
      </c>
      <c r="N42" s="151" t="n">
        <v>4107.52</v>
      </c>
      <c r="O42" s="151" t="n">
        <v>4243.7</v>
      </c>
      <c r="P42" s="151" t="n">
        <v>4475.55</v>
      </c>
      <c r="Q42" s="151" t="n">
        <v>4263.67</v>
      </c>
      <c r="R42" s="151" t="n">
        <v>4347.75</v>
      </c>
      <c r="S42" s="151" t="n">
        <v>4506.16</v>
      </c>
      <c r="T42" s="151" t="n">
        <v>4703.44</v>
      </c>
      <c r="U42" s="151" t="n">
        <v>4699.315</v>
      </c>
      <c r="V42" s="151" t="n">
        <v>4682.346</v>
      </c>
      <c r="W42" s="151" t="n">
        <v>6219.748</v>
      </c>
      <c r="X42" s="151" t="n">
        <v>6331.529</v>
      </c>
      <c r="Y42" s="151" t="n">
        <v>6342.72</v>
      </c>
      <c r="Z42" s="151" t="n">
        <v>6669.66</v>
      </c>
      <c r="AA42" s="151" t="n">
        <v>6730.5</v>
      </c>
      <c r="AB42" s="151" t="n">
        <v>6278.133</v>
      </c>
      <c r="AC42" s="151" t="n">
        <v>6458.605</v>
      </c>
      <c r="AD42" s="151" t="n">
        <v>6674.69900000001</v>
      </c>
      <c r="AE42" s="151" t="n">
        <v>6618.25600000001</v>
      </c>
      <c r="AF42" s="151" t="n">
        <v>6668.99800000001</v>
      </c>
      <c r="AG42" s="151" t="n">
        <v>6624.567</v>
      </c>
      <c r="AH42" s="151" t="n">
        <v>6688.041</v>
      </c>
      <c r="AI42" s="151" t="n">
        <v>6536.15700846</v>
      </c>
      <c r="AJ42" s="151" t="n">
        <v>6541.18307637</v>
      </c>
      <c r="AK42" s="151" t="n">
        <v>6665.92147935</v>
      </c>
      <c r="AL42" s="151" t="n">
        <v>6772.16662546</v>
      </c>
      <c r="AM42" s="151" t="n">
        <v>8396.96995748</v>
      </c>
      <c r="AN42" s="151" t="n">
        <v>8493.93832974</v>
      </c>
      <c r="AO42" s="151" t="n">
        <v>8592.67493847</v>
      </c>
      <c r="AP42" s="151" t="n">
        <v>9332.16445036</v>
      </c>
      <c r="AQ42" s="151" t="n">
        <v>9354.20210788</v>
      </c>
      <c r="AR42" s="151" t="n">
        <v>8653.67127763</v>
      </c>
    </row>
    <row r="43" s="11" customFormat="true" ht="20.1" hidden="false" customHeight="true" outlineLevel="0" collapsed="false">
      <c r="A43" s="41"/>
      <c r="B43" s="61"/>
      <c r="C43" s="9"/>
      <c r="D43" s="1" t="s">
        <v>125</v>
      </c>
      <c r="E43" s="150"/>
      <c r="F43" s="150"/>
      <c r="G43" s="150"/>
      <c r="H43" s="68"/>
      <c r="I43" s="151" t="n">
        <v>5789.85</v>
      </c>
      <c r="J43" s="151" t="n">
        <v>5889.86</v>
      </c>
      <c r="K43" s="151" t="n">
        <v>5840.33</v>
      </c>
      <c r="L43" s="151" t="n">
        <v>7317.26</v>
      </c>
      <c r="M43" s="151" t="n">
        <v>7424.81</v>
      </c>
      <c r="N43" s="151" t="n">
        <v>8781.33</v>
      </c>
      <c r="O43" s="151" t="n">
        <v>8791.99</v>
      </c>
      <c r="P43" s="151" t="n">
        <v>8826.08</v>
      </c>
      <c r="Q43" s="151" t="n">
        <v>8842.35</v>
      </c>
      <c r="R43" s="151" t="n">
        <v>8678.66</v>
      </c>
      <c r="S43" s="151" t="n">
        <v>8829.74</v>
      </c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6"/>
    </row>
    <row r="44" s="11" customFormat="true" ht="20.1" hidden="false" customHeight="true" outlineLevel="0" collapsed="false">
      <c r="A44" s="41"/>
      <c r="B44" s="61"/>
      <c r="C44" s="9"/>
      <c r="D44" s="150" t="s">
        <v>126</v>
      </c>
      <c r="E44" s="150"/>
      <c r="F44" s="150"/>
      <c r="G44" s="150"/>
      <c r="H44" s="68"/>
      <c r="I44" s="156"/>
      <c r="J44" s="156"/>
      <c r="K44" s="156"/>
      <c r="L44" s="156"/>
      <c r="M44" s="156"/>
      <c r="N44" s="156"/>
      <c r="O44" s="156"/>
      <c r="P44" s="156"/>
      <c r="Q44" s="156"/>
      <c r="R44" s="151" t="n">
        <v>34246.39</v>
      </c>
      <c r="S44" s="151" t="n">
        <v>35120.35</v>
      </c>
      <c r="T44" s="151" t="n">
        <v>43780.88</v>
      </c>
      <c r="U44" s="151" t="n">
        <v>44212.75</v>
      </c>
      <c r="V44" s="151" t="n">
        <v>44978.91</v>
      </c>
      <c r="W44" s="151" t="n">
        <v>46044.04</v>
      </c>
      <c r="X44" s="151" t="n">
        <v>45505.44</v>
      </c>
      <c r="Y44" s="151" t="n">
        <v>44844.95</v>
      </c>
      <c r="Z44" s="151" t="n">
        <v>45821.22</v>
      </c>
      <c r="AA44" s="151" t="n">
        <v>45901.69</v>
      </c>
      <c r="AB44" s="151" t="n">
        <v>46487.78</v>
      </c>
      <c r="AC44" s="151" t="n">
        <v>46147.61</v>
      </c>
      <c r="AD44" s="151" t="n">
        <v>47277.74</v>
      </c>
      <c r="AE44" s="151" t="n">
        <v>47929.42</v>
      </c>
      <c r="AF44" s="151" t="n">
        <v>48362.07</v>
      </c>
      <c r="AG44" s="151" t="n">
        <v>47860.53</v>
      </c>
      <c r="AH44" s="151" t="n">
        <v>49075.93049852</v>
      </c>
      <c r="AI44" s="151" t="n">
        <v>50228.82194495</v>
      </c>
      <c r="AJ44" s="151" t="n">
        <v>50538.02772205</v>
      </c>
      <c r="AK44" s="151" t="n">
        <v>50749.77260715</v>
      </c>
      <c r="AL44" s="151" t="n">
        <v>52192.09306034</v>
      </c>
      <c r="AM44" s="151" t="n">
        <v>53302</v>
      </c>
      <c r="AN44" s="151" t="n">
        <v>53921</v>
      </c>
      <c r="AO44" s="151" t="n">
        <v>53094</v>
      </c>
      <c r="AP44" s="151" t="n">
        <v>55597.91754884</v>
      </c>
      <c r="AQ44" s="151" t="n">
        <v>57735.70019593</v>
      </c>
      <c r="AR44" s="151" t="n">
        <v>58028.73737538</v>
      </c>
    </row>
    <row r="45" s="11" customFormat="true" ht="20.1" hidden="false" customHeight="true" outlineLevel="0" collapsed="false">
      <c r="A45" s="41"/>
      <c r="B45" s="61"/>
      <c r="C45" s="9"/>
      <c r="D45" s="150" t="s">
        <v>0</v>
      </c>
      <c r="E45" s="1" t="s">
        <v>150</v>
      </c>
      <c r="F45" s="150"/>
      <c r="G45" s="150"/>
      <c r="H45" s="68"/>
      <c r="I45" s="156"/>
      <c r="J45" s="156"/>
      <c r="K45" s="156"/>
      <c r="L45" s="156"/>
      <c r="M45" s="156"/>
      <c r="N45" s="156"/>
      <c r="O45" s="156"/>
      <c r="P45" s="156"/>
      <c r="Q45" s="156"/>
      <c r="R45" s="151" t="n">
        <v>34146.81</v>
      </c>
      <c r="S45" s="151" t="n">
        <v>35034.27</v>
      </c>
      <c r="T45" s="151" t="n">
        <v>43689.44</v>
      </c>
      <c r="U45" s="151" t="n">
        <v>44122.98</v>
      </c>
      <c r="V45" s="151" t="n">
        <v>44887.31</v>
      </c>
      <c r="W45" s="151" t="n">
        <v>45609.8</v>
      </c>
      <c r="X45" s="151" t="n">
        <v>45422.96</v>
      </c>
      <c r="Y45" s="151" t="n">
        <v>44757.16</v>
      </c>
      <c r="Z45" s="151" t="n">
        <v>45745.89</v>
      </c>
      <c r="AA45" s="151" t="n">
        <v>45830.97</v>
      </c>
      <c r="AB45" s="151" t="n">
        <v>46388.16</v>
      </c>
      <c r="AC45" s="151" t="n">
        <v>46055.68</v>
      </c>
      <c r="AD45" s="151" t="n">
        <v>47184.76</v>
      </c>
      <c r="AE45" s="151" t="n">
        <v>47832.47</v>
      </c>
      <c r="AF45" s="151" t="n">
        <v>48306</v>
      </c>
      <c r="AG45" s="151" t="n">
        <v>47801.64</v>
      </c>
      <c r="AH45" s="151" t="n">
        <v>49017.55788392</v>
      </c>
      <c r="AI45" s="151" t="n">
        <v>50180.40338796</v>
      </c>
      <c r="AJ45" s="151" t="n">
        <v>50476.16733997</v>
      </c>
      <c r="AK45" s="151" t="n">
        <v>50687.35380096</v>
      </c>
      <c r="AL45" s="151" t="n">
        <v>52123.82095028</v>
      </c>
      <c r="AM45" s="151" t="n">
        <v>53232</v>
      </c>
      <c r="AN45" s="151" t="n">
        <v>53851</v>
      </c>
      <c r="AO45" s="151" t="n">
        <v>53040</v>
      </c>
      <c r="AP45" s="151" t="n">
        <v>55529.02507383</v>
      </c>
      <c r="AQ45" s="151" t="n">
        <v>57670.6701556</v>
      </c>
      <c r="AR45" s="151" t="n">
        <v>57977.21855222</v>
      </c>
    </row>
    <row r="46" s="11" customFormat="true" ht="20.1" hidden="false" customHeight="true" outlineLevel="0" collapsed="false">
      <c r="A46" s="41"/>
      <c r="B46" s="61"/>
      <c r="C46" s="9"/>
      <c r="D46" s="150" t="s">
        <v>127</v>
      </c>
      <c r="E46" s="150"/>
      <c r="F46" s="150"/>
      <c r="G46" s="150"/>
      <c r="H46" s="68"/>
      <c r="I46" s="151" t="n">
        <v>502.76600565</v>
      </c>
      <c r="J46" s="151" t="n">
        <v>461.35331047</v>
      </c>
      <c r="K46" s="151" t="n">
        <v>482.19536169</v>
      </c>
      <c r="L46" s="151" t="n">
        <v>501.54093328</v>
      </c>
      <c r="M46" s="151" t="n">
        <v>530.08942584</v>
      </c>
      <c r="N46" s="151" t="n">
        <v>466.25408522</v>
      </c>
      <c r="O46" s="151" t="n">
        <v>493.0369386</v>
      </c>
      <c r="P46" s="151" t="n">
        <v>516.70464078</v>
      </c>
      <c r="Q46" s="151" t="n">
        <v>478.96679261</v>
      </c>
      <c r="R46" s="151" t="n">
        <v>511.47268114</v>
      </c>
      <c r="S46" s="151" t="n">
        <v>543.24727766</v>
      </c>
      <c r="T46" s="151" t="n">
        <v>568.87644365</v>
      </c>
      <c r="U46" s="151" t="n">
        <v>483.6009534</v>
      </c>
      <c r="V46" s="151" t="n">
        <v>511.00121625</v>
      </c>
      <c r="W46" s="151" t="n">
        <v>539.62018314</v>
      </c>
      <c r="X46" s="151" t="n">
        <v>925.01539191</v>
      </c>
      <c r="Y46" s="151" t="n">
        <v>861.16474098</v>
      </c>
      <c r="Z46" s="151" t="n">
        <v>892.55870447</v>
      </c>
      <c r="AA46" s="151" t="n">
        <v>934.18898883</v>
      </c>
      <c r="AB46" s="151" t="n">
        <v>969.89789492</v>
      </c>
      <c r="AC46" s="151" t="n">
        <v>855.84814803</v>
      </c>
      <c r="AD46" s="151" t="n">
        <v>896.96772108</v>
      </c>
      <c r="AE46" s="151" t="n">
        <v>930.94057298</v>
      </c>
      <c r="AF46" s="151" t="n">
        <v>965.55969823</v>
      </c>
      <c r="AG46" s="151" t="n">
        <v>873.32801279</v>
      </c>
      <c r="AH46" s="151" t="n">
        <v>925.76163481</v>
      </c>
      <c r="AI46" s="151" t="n">
        <v>962.93377139</v>
      </c>
      <c r="AJ46" s="151" t="n">
        <v>1000.21626649</v>
      </c>
      <c r="AK46" s="151" t="n">
        <v>883.89556435</v>
      </c>
      <c r="AL46" s="151" t="n">
        <v>930.4330593</v>
      </c>
      <c r="AM46" s="151" t="n">
        <v>975.11092125</v>
      </c>
      <c r="AN46" s="151" t="n">
        <v>1054.23118235</v>
      </c>
      <c r="AO46" s="151" t="n">
        <v>914.72620579</v>
      </c>
      <c r="AP46" s="151" t="n">
        <v>968.35764885</v>
      </c>
      <c r="AQ46" s="151" t="n">
        <v>1012.42862366</v>
      </c>
      <c r="AR46" s="151" t="n">
        <v>1058.06275802</v>
      </c>
    </row>
    <row r="47" s="11" customFormat="true" ht="20.1" hidden="false" customHeight="true" outlineLevel="0" collapsed="false">
      <c r="A47" s="41"/>
      <c r="B47" s="61"/>
      <c r="C47" s="9"/>
      <c r="D47" s="1" t="s">
        <v>128</v>
      </c>
      <c r="E47" s="150"/>
      <c r="F47" s="150"/>
      <c r="G47" s="150"/>
      <c r="H47" s="68"/>
      <c r="I47" s="151" t="n">
        <v>1026.55965135</v>
      </c>
      <c r="J47" s="151" t="n">
        <v>1053.5150481</v>
      </c>
      <c r="K47" s="151" t="n">
        <v>1067.26435109</v>
      </c>
      <c r="L47" s="151" t="n">
        <v>1384.53822667</v>
      </c>
      <c r="M47" s="151" t="n">
        <v>1399.08628532</v>
      </c>
      <c r="N47" s="151" t="n">
        <v>1478.18637634</v>
      </c>
      <c r="O47" s="151" t="n">
        <v>1479.66739612</v>
      </c>
      <c r="P47" s="151" t="n">
        <v>1516.5820846</v>
      </c>
      <c r="Q47" s="151" t="n">
        <v>1506.38511812</v>
      </c>
      <c r="R47" s="151" t="n">
        <v>2273.28483713</v>
      </c>
      <c r="S47" s="151" t="n">
        <v>2299.90674703</v>
      </c>
      <c r="T47" s="151" t="n">
        <v>2314.30867547</v>
      </c>
      <c r="U47" s="151" t="n">
        <v>2292.30630368</v>
      </c>
      <c r="V47" s="151" t="n">
        <v>2382.37899849</v>
      </c>
      <c r="W47" s="151" t="n">
        <v>2452.81104297</v>
      </c>
      <c r="X47" s="151" t="n">
        <v>2503.4790001</v>
      </c>
      <c r="Y47" s="151" t="n">
        <v>3003.61138928</v>
      </c>
      <c r="Z47" s="151" t="n">
        <v>3108.86472149</v>
      </c>
      <c r="AA47" s="151" t="n">
        <v>3207.02650576</v>
      </c>
      <c r="AB47" s="151" t="n">
        <v>3271.87936894</v>
      </c>
      <c r="AC47" s="151" t="n">
        <v>4223.98942946</v>
      </c>
      <c r="AD47" s="151" t="n">
        <v>4334.48439963</v>
      </c>
      <c r="AE47" s="151" t="n">
        <v>4446.19616031</v>
      </c>
      <c r="AF47" s="151" t="n">
        <v>4512.25164155</v>
      </c>
      <c r="AG47" s="151" t="n">
        <v>5337.92923574</v>
      </c>
      <c r="AH47" s="151" t="n">
        <v>5487.44088315</v>
      </c>
      <c r="AI47" s="151" t="n">
        <v>5635.78026888</v>
      </c>
      <c r="AJ47" s="151" t="n">
        <v>5722.77859539</v>
      </c>
      <c r="AK47" s="151" t="n">
        <v>5722.04673113</v>
      </c>
      <c r="AL47" s="151" t="n">
        <v>5879.21319087</v>
      </c>
      <c r="AM47" s="151" t="n">
        <v>6012.09162331</v>
      </c>
      <c r="AN47" s="151" t="n">
        <v>6109.27444214</v>
      </c>
      <c r="AO47" s="151" t="n">
        <v>6066.14978049001</v>
      </c>
      <c r="AP47" s="151" t="n">
        <v>6247</v>
      </c>
      <c r="AQ47" s="151" t="n">
        <v>6404.13471496</v>
      </c>
      <c r="AR47" s="151" t="n">
        <v>6542.12214758001</v>
      </c>
    </row>
    <row r="48" s="11" customFormat="true" ht="20.1" hidden="false" customHeight="true" outlineLevel="0" collapsed="false">
      <c r="A48" s="41"/>
      <c r="B48" s="61"/>
      <c r="C48" s="9"/>
      <c r="D48" s="1" t="s">
        <v>129</v>
      </c>
      <c r="E48" s="150"/>
      <c r="F48" s="150"/>
      <c r="G48" s="150"/>
      <c r="H48" s="68"/>
      <c r="I48" s="151" t="n">
        <v>614</v>
      </c>
      <c r="J48" s="151" t="n">
        <v>603</v>
      </c>
      <c r="K48" s="151" t="n">
        <v>601</v>
      </c>
      <c r="L48" s="151" t="n">
        <v>598</v>
      </c>
      <c r="M48" s="151" t="n">
        <v>596</v>
      </c>
      <c r="N48" s="151" t="n">
        <v>596</v>
      </c>
      <c r="O48" s="151" t="n">
        <v>596</v>
      </c>
      <c r="P48" s="151" t="n">
        <v>590</v>
      </c>
      <c r="Q48" s="151" t="n">
        <v>588</v>
      </c>
      <c r="R48" s="151" t="n">
        <v>585</v>
      </c>
      <c r="S48" s="151" t="n">
        <v>590</v>
      </c>
      <c r="T48" s="151" t="n">
        <v>416</v>
      </c>
      <c r="U48" s="151" t="n">
        <v>410</v>
      </c>
      <c r="V48" s="151" t="n">
        <v>412</v>
      </c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6"/>
      <c r="AP48" s="156"/>
      <c r="AQ48" s="156"/>
      <c r="AR48" s="156"/>
    </row>
    <row r="49" s="11" customFormat="true" ht="20.1" hidden="false" customHeight="true" outlineLevel="0" collapsed="false">
      <c r="A49" s="41"/>
      <c r="B49" s="61"/>
      <c r="C49" s="9"/>
      <c r="D49" s="150" t="s">
        <v>130</v>
      </c>
      <c r="E49" s="150"/>
      <c r="F49" s="150"/>
      <c r="G49" s="150"/>
      <c r="H49" s="68"/>
      <c r="I49" s="156"/>
      <c r="J49" s="156"/>
      <c r="K49" s="156"/>
      <c r="L49" s="156"/>
      <c r="M49" s="156"/>
      <c r="N49" s="156"/>
      <c r="O49" s="156"/>
      <c r="P49" s="156"/>
      <c r="Q49" s="156"/>
      <c r="R49" s="151" t="n">
        <v>994.280000000001</v>
      </c>
      <c r="S49" s="151" t="n">
        <v>1109.3</v>
      </c>
      <c r="T49" s="151" t="n">
        <v>1121.57</v>
      </c>
      <c r="U49" s="151" t="n">
        <v>1100.88</v>
      </c>
      <c r="V49" s="151" t="n">
        <v>1159.18</v>
      </c>
      <c r="W49" s="151" t="n">
        <v>1191.84</v>
      </c>
      <c r="X49" s="151" t="n">
        <v>1209.2</v>
      </c>
      <c r="Y49" s="151" t="n">
        <v>1235.62</v>
      </c>
      <c r="Z49" s="151" t="n">
        <v>1298.66</v>
      </c>
      <c r="AA49" s="151" t="n">
        <v>1310.36</v>
      </c>
      <c r="AB49" s="151" t="n">
        <v>1339.87</v>
      </c>
      <c r="AC49" s="151" t="n">
        <v>1370.25</v>
      </c>
      <c r="AD49" s="151" t="n">
        <v>1399.18</v>
      </c>
      <c r="AE49" s="151" t="n">
        <v>1417.18</v>
      </c>
      <c r="AF49" s="151" t="n">
        <v>1437.87</v>
      </c>
      <c r="AG49" s="151" t="n">
        <v>1463.73</v>
      </c>
      <c r="AH49" s="151" t="n">
        <v>1497.68</v>
      </c>
      <c r="AI49" s="151" t="n">
        <v>1533.4</v>
      </c>
      <c r="AJ49" s="151" t="n">
        <v>1583.11</v>
      </c>
      <c r="AK49" s="151" t="n">
        <v>1636.88</v>
      </c>
      <c r="AL49" s="151" t="n">
        <v>1672.09</v>
      </c>
      <c r="AM49" s="151" t="n">
        <v>1718.42</v>
      </c>
      <c r="AN49" s="151" t="n">
        <v>1765.81</v>
      </c>
      <c r="AO49" s="151" t="n">
        <v>1815.67</v>
      </c>
      <c r="AP49" s="151" t="n">
        <v>1871.62</v>
      </c>
      <c r="AQ49" s="151" t="n">
        <v>1926.51</v>
      </c>
      <c r="AR49" s="151" t="n">
        <v>1857.31</v>
      </c>
    </row>
    <row r="50" s="11" customFormat="true" ht="20.1" hidden="false" customHeight="true" outlineLevel="0" collapsed="false">
      <c r="A50" s="41"/>
      <c r="B50" s="61"/>
      <c r="C50" s="9"/>
      <c r="D50" s="150" t="s">
        <v>131</v>
      </c>
      <c r="E50" s="150"/>
      <c r="F50" s="150"/>
      <c r="G50" s="150"/>
      <c r="H50" s="68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1" t="n">
        <v>291</v>
      </c>
      <c r="AJ50" s="151" t="n">
        <v>285</v>
      </c>
      <c r="AK50" s="151" t="n">
        <v>283</v>
      </c>
      <c r="AL50" s="151" t="n">
        <v>278</v>
      </c>
      <c r="AM50" s="151" t="n">
        <v>272.69</v>
      </c>
      <c r="AN50" s="151" t="n">
        <v>288</v>
      </c>
      <c r="AO50" s="151" t="n">
        <v>294</v>
      </c>
      <c r="AP50" s="151" t="n">
        <v>287.84</v>
      </c>
      <c r="AQ50" s="151" t="n">
        <v>287.21</v>
      </c>
      <c r="AR50" s="151" t="n">
        <v>293.44408239</v>
      </c>
    </row>
    <row r="51" s="11" customFormat="true" ht="20.1" hidden="false" customHeight="true" outlineLevel="0" collapsed="false">
      <c r="A51" s="41"/>
      <c r="B51" s="61"/>
      <c r="C51" s="9"/>
      <c r="D51" s="150" t="s">
        <v>132</v>
      </c>
      <c r="E51" s="150"/>
      <c r="F51" s="150"/>
      <c r="G51" s="150"/>
      <c r="H51" s="68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1" t="n">
        <v>294.58</v>
      </c>
      <c r="AO51" s="195" t="n">
        <v>292.56373455</v>
      </c>
      <c r="AP51" s="190" t="n">
        <v>288.45476118</v>
      </c>
      <c r="AQ51" s="190" t="n">
        <v>284.41</v>
      </c>
      <c r="AR51" s="190" t="n">
        <v>278.82453969</v>
      </c>
    </row>
    <row r="52" s="11" customFormat="true" ht="20.1" hidden="false" customHeight="true" outlineLevel="0" collapsed="false">
      <c r="A52" s="41"/>
      <c r="B52" s="61"/>
      <c r="C52" s="9"/>
      <c r="D52" s="191" t="s">
        <v>151</v>
      </c>
      <c r="E52" s="192"/>
      <c r="F52" s="192"/>
      <c r="G52" s="192"/>
      <c r="H52" s="193"/>
      <c r="I52" s="194" t="n">
        <v>168547.18</v>
      </c>
      <c r="J52" s="194" t="n">
        <v>169820.73</v>
      </c>
      <c r="K52" s="194" t="n">
        <v>172100.3</v>
      </c>
      <c r="L52" s="194" t="n">
        <v>173151.16</v>
      </c>
      <c r="M52" s="194" t="n">
        <v>174072.7</v>
      </c>
      <c r="N52" s="194" t="n">
        <v>172298.53</v>
      </c>
      <c r="O52" s="194" t="n">
        <v>177436.14</v>
      </c>
      <c r="P52" s="194" t="n">
        <v>177146.78</v>
      </c>
      <c r="Q52" s="194" t="n">
        <v>171487.12</v>
      </c>
      <c r="R52" s="194" t="n">
        <v>200945.77</v>
      </c>
      <c r="S52" s="194" t="n">
        <v>204447.92</v>
      </c>
      <c r="T52" s="194" t="n">
        <v>202845.46</v>
      </c>
      <c r="U52" s="194" t="n">
        <v>204731.89</v>
      </c>
      <c r="V52" s="194" t="n">
        <v>207822.99</v>
      </c>
      <c r="W52" s="194" t="n">
        <v>209378.828601497</v>
      </c>
      <c r="X52" s="194" t="n">
        <v>204385.04</v>
      </c>
      <c r="Y52" s="194" t="n">
        <v>203753.95287608</v>
      </c>
      <c r="Z52" s="194" t="n">
        <v>201988.89</v>
      </c>
      <c r="AA52" s="194" t="n">
        <v>204040.67</v>
      </c>
      <c r="AB52" s="194" t="n">
        <v>203688.48</v>
      </c>
      <c r="AC52" s="194" t="n">
        <v>205544.34</v>
      </c>
      <c r="AD52" s="194" t="n">
        <v>209479.24</v>
      </c>
      <c r="AE52" s="194" t="n">
        <v>210688.17</v>
      </c>
      <c r="AF52" s="194" t="n">
        <v>211191.73</v>
      </c>
      <c r="AG52" s="194" t="n">
        <v>212006.81</v>
      </c>
      <c r="AH52" s="194" t="n">
        <v>218351.271656385</v>
      </c>
      <c r="AI52" s="194" t="n">
        <v>222465.76</v>
      </c>
      <c r="AJ52" s="194" t="n">
        <v>224405.63</v>
      </c>
      <c r="AK52" s="194" t="n">
        <v>229681</v>
      </c>
      <c r="AL52" s="194" t="n">
        <v>237334.78</v>
      </c>
      <c r="AM52" s="194" t="n">
        <v>244459.97</v>
      </c>
      <c r="AN52" s="194" t="n">
        <v>246635.38</v>
      </c>
      <c r="AO52" s="194" t="n">
        <v>244970.57</v>
      </c>
      <c r="AP52" s="194" t="n">
        <v>253663.6</v>
      </c>
      <c r="AQ52" s="194" t="n">
        <v>259794.3</v>
      </c>
      <c r="AR52" s="194" t="n">
        <v>260428.45</v>
      </c>
    </row>
    <row r="53" s="11" customFormat="true" ht="20.1" hidden="false" customHeight="true" outlineLevel="0" collapsed="false">
      <c r="A53" s="41"/>
      <c r="B53" s="61"/>
      <c r="C53" s="9"/>
      <c r="D53" s="10"/>
      <c r="E53" s="3"/>
      <c r="F53" s="3"/>
      <c r="G53" s="3"/>
      <c r="H53" s="3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P53" s="140"/>
    </row>
    <row r="54" s="11" customFormat="true" ht="20.1" hidden="false" customHeight="true" outlineLevel="0" collapsed="false">
      <c r="A54" s="41"/>
      <c r="B54" s="61"/>
      <c r="C54" s="9"/>
      <c r="D54" s="64" t="s">
        <v>136</v>
      </c>
      <c r="E54" s="64"/>
      <c r="F54" s="64"/>
      <c r="G54" s="64"/>
      <c r="H54" s="64"/>
      <c r="I54" s="147" t="s">
        <v>49</v>
      </c>
      <c r="J54" s="147" t="s">
        <v>50</v>
      </c>
      <c r="K54" s="147" t="s">
        <v>51</v>
      </c>
      <c r="L54" s="147" t="s">
        <v>140</v>
      </c>
      <c r="M54" s="147" t="s">
        <v>53</v>
      </c>
      <c r="N54" s="147" t="s">
        <v>54</v>
      </c>
      <c r="O54" s="147" t="s">
        <v>55</v>
      </c>
      <c r="P54" s="147" t="s">
        <v>56</v>
      </c>
      <c r="Q54" s="147" t="s">
        <v>57</v>
      </c>
      <c r="R54" s="147" t="s">
        <v>58</v>
      </c>
      <c r="S54" s="147" t="s">
        <v>59</v>
      </c>
      <c r="T54" s="147" t="s">
        <v>60</v>
      </c>
      <c r="U54" s="147" t="s">
        <v>61</v>
      </c>
      <c r="V54" s="147" t="s">
        <v>62</v>
      </c>
      <c r="W54" s="147" t="s">
        <v>63</v>
      </c>
      <c r="X54" s="147" t="s">
        <v>123</v>
      </c>
      <c r="Y54" s="147" t="s">
        <v>64</v>
      </c>
      <c r="Z54" s="147" t="s">
        <v>65</v>
      </c>
      <c r="AA54" s="147" t="s">
        <v>66</v>
      </c>
      <c r="AB54" s="147" t="s">
        <v>67</v>
      </c>
      <c r="AC54" s="147" t="s">
        <v>68</v>
      </c>
      <c r="AD54" s="147" t="s">
        <v>69</v>
      </c>
      <c r="AE54" s="147" t="s">
        <v>70</v>
      </c>
      <c r="AF54" s="147" t="s">
        <v>114</v>
      </c>
      <c r="AG54" s="147" t="s">
        <v>71</v>
      </c>
      <c r="AH54" s="147" t="s">
        <v>72</v>
      </c>
      <c r="AI54" s="147" t="s">
        <v>73</v>
      </c>
      <c r="AJ54" s="147" t="s">
        <v>74</v>
      </c>
      <c r="AK54" s="147" t="s">
        <v>75</v>
      </c>
      <c r="AL54" s="147" t="s">
        <v>76</v>
      </c>
      <c r="AM54" s="147" t="s">
        <v>77</v>
      </c>
      <c r="AN54" s="147" t="s">
        <v>78</v>
      </c>
      <c r="AO54" s="147" t="s">
        <v>79</v>
      </c>
      <c r="AP54" s="147" t="s">
        <v>80</v>
      </c>
      <c r="AQ54" s="65" t="s">
        <v>81</v>
      </c>
      <c r="AR54" s="65" t="s">
        <v>82</v>
      </c>
    </row>
    <row r="55" s="11" customFormat="true" ht="20.1" hidden="false" customHeight="true" outlineLevel="0" collapsed="false">
      <c r="A55" s="41"/>
      <c r="B55" s="61"/>
      <c r="C55" s="9"/>
      <c r="D55" s="1" t="s">
        <v>35</v>
      </c>
      <c r="E55" s="150"/>
      <c r="F55" s="150"/>
      <c r="G55" s="150"/>
      <c r="H55" s="68"/>
      <c r="I55" s="151" t="n">
        <v>545.53</v>
      </c>
      <c r="J55" s="151" t="n">
        <v>1909.23</v>
      </c>
      <c r="K55" s="151" t="n">
        <v>3341.42</v>
      </c>
      <c r="L55" s="151" t="n">
        <v>3945.55</v>
      </c>
      <c r="M55" s="151" t="n">
        <v>1109.03</v>
      </c>
      <c r="N55" s="151" t="n">
        <v>662.52</v>
      </c>
      <c r="O55" s="151" t="n">
        <v>2205.11</v>
      </c>
      <c r="P55" s="151" t="n">
        <v>1735.59</v>
      </c>
      <c r="Q55" s="151" t="n">
        <v>-266.35</v>
      </c>
      <c r="R55" s="151" t="n">
        <v>1202.67</v>
      </c>
      <c r="S55" s="151" t="n">
        <v>2799.17</v>
      </c>
      <c r="T55" s="151" t="n">
        <v>3384.53</v>
      </c>
      <c r="U55" s="151" t="n">
        <v>900.39</v>
      </c>
      <c r="V55" s="151" t="n">
        <v>3008.36</v>
      </c>
      <c r="W55" s="151" t="n">
        <v>4315.62</v>
      </c>
      <c r="X55" s="151" t="n">
        <v>1762.93</v>
      </c>
      <c r="Y55" s="151" t="n">
        <v>321.93</v>
      </c>
      <c r="Z55" s="151" t="n">
        <v>-3289.95</v>
      </c>
      <c r="AA55" s="151" t="n">
        <v>-617.59</v>
      </c>
      <c r="AB55" s="151" t="n">
        <v>1111.26</v>
      </c>
      <c r="AC55" s="151" t="n">
        <v>1504.66</v>
      </c>
      <c r="AD55" s="151" t="n">
        <v>3600.21</v>
      </c>
      <c r="AE55" s="151" t="n">
        <v>5159.99</v>
      </c>
      <c r="AF55" s="151" t="n">
        <v>6520.73</v>
      </c>
      <c r="AG55" s="151" t="n">
        <v>3175.65</v>
      </c>
      <c r="AH55" s="151" t="n">
        <v>6684.04</v>
      </c>
      <c r="AI55" s="151" t="n">
        <v>9339.35</v>
      </c>
      <c r="AJ55" s="151" t="n">
        <v>12225.69</v>
      </c>
      <c r="AK55" s="151" t="n">
        <v>3662.26</v>
      </c>
      <c r="AL55" s="151" t="n">
        <v>8456.14</v>
      </c>
      <c r="AM55" s="151" t="n">
        <v>11921.6</v>
      </c>
      <c r="AN55" s="151" t="n">
        <v>15170.75</v>
      </c>
      <c r="AO55" s="151" t="n">
        <v>3162</v>
      </c>
      <c r="AP55" s="151" t="n">
        <v>7267.52</v>
      </c>
      <c r="AQ55" s="151" t="n">
        <v>11154.95</v>
      </c>
      <c r="AR55" s="151" t="n">
        <v>13707.17</v>
      </c>
    </row>
    <row r="56" s="11" customFormat="true" ht="20.1" hidden="false" customHeight="true" outlineLevel="0" collapsed="false">
      <c r="A56" s="41"/>
      <c r="B56" s="61"/>
      <c r="C56" s="9"/>
      <c r="D56" s="154" t="s">
        <v>38</v>
      </c>
      <c r="E56" s="155"/>
      <c r="F56" s="155"/>
      <c r="G56" s="155"/>
      <c r="H56" s="68"/>
      <c r="I56" s="151" t="n">
        <v>155.86</v>
      </c>
      <c r="J56" s="151" t="n">
        <v>365.069999999997</v>
      </c>
      <c r="K56" s="151" t="n">
        <v>713.280000000017</v>
      </c>
      <c r="L56" s="151" t="n">
        <v>1205.34</v>
      </c>
      <c r="M56" s="151" t="n">
        <v>481.240000000002</v>
      </c>
      <c r="N56" s="151" t="n">
        <v>701.630000000003</v>
      </c>
      <c r="O56" s="151" t="n">
        <v>627.339999999992</v>
      </c>
      <c r="P56" s="151" t="n">
        <v>1009.33</v>
      </c>
      <c r="Q56" s="151" t="n">
        <v>352.73</v>
      </c>
      <c r="R56" s="151" t="n">
        <v>715.069999999999</v>
      </c>
      <c r="S56" s="151" t="n">
        <v>1105.33</v>
      </c>
      <c r="T56" s="151" t="n">
        <v>1576.51999999999</v>
      </c>
      <c r="U56" s="151" t="n">
        <v>156.410000000004</v>
      </c>
      <c r="V56" s="151" t="n">
        <v>764.030000000011</v>
      </c>
      <c r="W56" s="151" t="n">
        <v>1182.06</v>
      </c>
      <c r="X56" s="151" t="n">
        <v>1676.17</v>
      </c>
      <c r="Y56" s="151" t="n">
        <v>322.04</v>
      </c>
      <c r="Z56" s="151" t="n">
        <v>787.269999999998</v>
      </c>
      <c r="AA56" s="151" t="n">
        <v>1155.00999999999</v>
      </c>
      <c r="AB56" s="151" t="n">
        <v>1545</v>
      </c>
      <c r="AC56" s="151" t="n">
        <v>320.14</v>
      </c>
      <c r="AD56" s="151" t="n">
        <v>657.770000000001</v>
      </c>
      <c r="AE56" s="151" t="n">
        <v>951.269999999993</v>
      </c>
      <c r="AF56" s="151" t="n">
        <v>854.110000000006</v>
      </c>
      <c r="AG56" s="151" t="n">
        <v>232.518219850001</v>
      </c>
      <c r="AH56" s="151" t="n">
        <v>501.290162550001</v>
      </c>
      <c r="AI56" s="151" t="n">
        <v>268.07896773</v>
      </c>
      <c r="AJ56" s="151" t="n">
        <v>-1141.11934611</v>
      </c>
      <c r="AK56" s="151" t="n">
        <v>6.04063473</v>
      </c>
      <c r="AL56" s="151" t="n">
        <v>120.94201967</v>
      </c>
      <c r="AM56" s="151" t="n">
        <v>247.14234445</v>
      </c>
      <c r="AN56" s="151" t="n">
        <v>400.54842222</v>
      </c>
      <c r="AO56" s="151" t="n">
        <v>50.70037581</v>
      </c>
      <c r="AP56" s="151" t="n">
        <v>403.66747466</v>
      </c>
      <c r="AQ56" s="151" t="n">
        <v>643.21838099</v>
      </c>
      <c r="AR56" s="151" t="n">
        <v>611.99259111</v>
      </c>
    </row>
    <row r="57" s="11" customFormat="true" ht="20.1" hidden="false" customHeight="true" outlineLevel="0" collapsed="false">
      <c r="A57" s="41"/>
      <c r="B57" s="61"/>
      <c r="C57" s="9"/>
      <c r="D57" s="1" t="s">
        <v>39</v>
      </c>
      <c r="E57" s="150"/>
      <c r="F57" s="150"/>
      <c r="G57" s="150"/>
      <c r="H57" s="68"/>
      <c r="I57" s="151" t="n">
        <v>65.91</v>
      </c>
      <c r="J57" s="151" t="n">
        <v>113.1</v>
      </c>
      <c r="K57" s="151" t="n">
        <v>39.51</v>
      </c>
      <c r="L57" s="151" t="n">
        <v>142.47</v>
      </c>
      <c r="M57" s="151" t="n">
        <v>122.42</v>
      </c>
      <c r="N57" s="151" t="n">
        <v>285.37</v>
      </c>
      <c r="O57" s="151" t="n">
        <v>355.81</v>
      </c>
      <c r="P57" s="151" t="n">
        <v>579.338</v>
      </c>
      <c r="Q57" s="151" t="n">
        <v>148.048</v>
      </c>
      <c r="R57" s="151" t="n">
        <v>197.13</v>
      </c>
      <c r="S57" s="151" t="n">
        <v>272.719</v>
      </c>
      <c r="T57" s="151" t="n">
        <v>370.733</v>
      </c>
      <c r="U57" s="151" t="n">
        <v>87.552</v>
      </c>
      <c r="V57" s="151" t="n">
        <v>176.661</v>
      </c>
      <c r="W57" s="151" t="n">
        <v>219.532</v>
      </c>
      <c r="X57" s="151" t="n">
        <v>376.865</v>
      </c>
      <c r="Y57" s="151" t="n">
        <v>78.478</v>
      </c>
      <c r="Z57" s="151" t="n">
        <v>213.61</v>
      </c>
      <c r="AA57" s="151" t="n">
        <v>215.919</v>
      </c>
      <c r="AB57" s="151" t="n">
        <v>353.11</v>
      </c>
      <c r="AC57" s="151" t="n">
        <v>76.619</v>
      </c>
      <c r="AD57" s="151" t="n">
        <v>171.806</v>
      </c>
      <c r="AE57" s="151" t="n">
        <v>167.218</v>
      </c>
      <c r="AF57" s="151" t="n">
        <v>264.844</v>
      </c>
      <c r="AG57" s="151" t="n">
        <v>86.979</v>
      </c>
      <c r="AH57" s="151" t="n">
        <v>205.08</v>
      </c>
      <c r="AI57" s="151" t="n">
        <v>28.43901325</v>
      </c>
      <c r="AJ57" s="151" t="n">
        <v>19.66929031</v>
      </c>
      <c r="AK57" s="151" t="n">
        <v>19.65882153</v>
      </c>
      <c r="AL57" s="151" t="n">
        <v>58.72818992</v>
      </c>
      <c r="AM57" s="151" t="n">
        <v>39.75715078</v>
      </c>
      <c r="AN57" s="151" t="n">
        <v>68.46288751</v>
      </c>
      <c r="AO57" s="151" t="n">
        <v>89.22173156</v>
      </c>
      <c r="AP57" s="151" t="n">
        <v>419.00434614</v>
      </c>
      <c r="AQ57" s="151" t="n">
        <v>491.57221554</v>
      </c>
      <c r="AR57" s="151" t="n">
        <v>463.42358109</v>
      </c>
    </row>
    <row r="58" s="11" customFormat="true" ht="20.1" hidden="false" customHeight="true" outlineLevel="0" collapsed="false">
      <c r="A58" s="41"/>
      <c r="B58" s="61"/>
      <c r="C58" s="9"/>
      <c r="D58" s="1" t="s">
        <v>125</v>
      </c>
      <c r="E58" s="150"/>
      <c r="F58" s="150"/>
      <c r="G58" s="150"/>
      <c r="H58" s="68"/>
      <c r="I58" s="151" t="n">
        <v>18.99</v>
      </c>
      <c r="J58" s="151" t="n">
        <v>142.64</v>
      </c>
      <c r="K58" s="151" t="n">
        <v>100.83</v>
      </c>
      <c r="L58" s="151" t="n">
        <v>108.28</v>
      </c>
      <c r="M58" s="151" t="n">
        <v>127.23</v>
      </c>
      <c r="N58" s="151" t="n">
        <v>108.79</v>
      </c>
      <c r="O58" s="151" t="n">
        <v>137.91</v>
      </c>
      <c r="P58" s="151" t="n">
        <v>201.1</v>
      </c>
      <c r="Q58" s="151" t="n">
        <v>82.55</v>
      </c>
      <c r="R58" s="151" t="n">
        <v>-64.95</v>
      </c>
      <c r="S58" s="151" t="n">
        <v>51.25</v>
      </c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56"/>
      <c r="AR58" s="156"/>
    </row>
    <row r="59" s="11" customFormat="true" ht="20.1" hidden="false" customHeight="true" outlineLevel="0" collapsed="false">
      <c r="A59" s="41"/>
      <c r="B59" s="61"/>
      <c r="C59" s="9"/>
      <c r="D59" s="150" t="s">
        <v>126</v>
      </c>
      <c r="E59" s="150"/>
      <c r="F59" s="150"/>
      <c r="G59" s="150"/>
      <c r="H59" s="68"/>
      <c r="I59" s="156"/>
      <c r="J59" s="156"/>
      <c r="K59" s="156"/>
      <c r="L59" s="156"/>
      <c r="M59" s="156"/>
      <c r="N59" s="156"/>
      <c r="O59" s="156"/>
      <c r="P59" s="156"/>
      <c r="Q59" s="156"/>
      <c r="R59" s="151" t="n">
        <v>-182.75</v>
      </c>
      <c r="S59" s="151" t="n">
        <v>594.71</v>
      </c>
      <c r="T59" s="151" t="n">
        <v>812.65</v>
      </c>
      <c r="U59" s="151" t="n">
        <v>843.83</v>
      </c>
      <c r="V59" s="151" t="n">
        <v>1617.06</v>
      </c>
      <c r="W59" s="151" t="n">
        <v>2263.67</v>
      </c>
      <c r="X59" s="151" t="n">
        <v>2142.4</v>
      </c>
      <c r="Y59" s="151" t="n">
        <v>639.97</v>
      </c>
      <c r="Z59" s="151" t="n">
        <v>1311.73</v>
      </c>
      <c r="AA59" s="151" t="n">
        <v>1989.71</v>
      </c>
      <c r="AB59" s="151" t="n">
        <v>2362.21</v>
      </c>
      <c r="AC59" s="151" t="n">
        <v>885.65</v>
      </c>
      <c r="AD59" s="151" t="n">
        <v>1954.53</v>
      </c>
      <c r="AE59" s="151" t="n">
        <v>2821.4</v>
      </c>
      <c r="AF59" s="151" t="n">
        <v>3496.33</v>
      </c>
      <c r="AG59" s="151" t="n">
        <v>1283.23</v>
      </c>
      <c r="AH59" s="151" t="n">
        <v>2450.84206431</v>
      </c>
      <c r="AI59" s="151" t="n">
        <v>3498.04943683</v>
      </c>
      <c r="AJ59" s="151" t="n">
        <v>3614.72955653</v>
      </c>
      <c r="AK59" s="151" t="n">
        <v>1716.22158682</v>
      </c>
      <c r="AL59" s="151" t="n">
        <v>2792.03346198</v>
      </c>
      <c r="AM59" s="151" t="n">
        <v>3599</v>
      </c>
      <c r="AN59" s="151" t="n">
        <v>4764</v>
      </c>
      <c r="AO59" s="151" t="n">
        <v>311</v>
      </c>
      <c r="AP59" s="151" t="n">
        <v>2616.32891632</v>
      </c>
      <c r="AQ59" s="151" t="n">
        <v>5012.41909205</v>
      </c>
      <c r="AR59" s="151" t="n">
        <v>5768.78495313</v>
      </c>
    </row>
    <row r="60" s="11" customFormat="true" ht="20.1" hidden="false" customHeight="true" outlineLevel="0" collapsed="false">
      <c r="A60" s="41"/>
      <c r="B60" s="61"/>
      <c r="C60" s="9"/>
      <c r="D60" s="150" t="s">
        <v>0</v>
      </c>
      <c r="E60" s="1" t="s">
        <v>152</v>
      </c>
      <c r="F60" s="150"/>
      <c r="G60" s="150"/>
      <c r="H60" s="68"/>
      <c r="I60" s="156"/>
      <c r="J60" s="156"/>
      <c r="K60" s="156"/>
      <c r="L60" s="156"/>
      <c r="M60" s="156"/>
      <c r="N60" s="156"/>
      <c r="O60" s="156"/>
      <c r="P60" s="156"/>
      <c r="Q60" s="156"/>
      <c r="R60" s="151" t="n">
        <v>-184.99</v>
      </c>
      <c r="S60" s="151" t="n">
        <v>591.37</v>
      </c>
      <c r="T60" s="151" t="n">
        <v>810.84</v>
      </c>
      <c r="U60" s="151" t="n">
        <v>844.34</v>
      </c>
      <c r="V60" s="151" t="n">
        <v>1615.64</v>
      </c>
      <c r="W60" s="151" t="n">
        <v>2260.5</v>
      </c>
      <c r="X60" s="151" t="n">
        <v>2150.7</v>
      </c>
      <c r="Y60" s="151" t="n">
        <v>641.72</v>
      </c>
      <c r="Z60" s="151" t="n">
        <v>1311.1</v>
      </c>
      <c r="AA60" s="151" t="n">
        <v>1990.46</v>
      </c>
      <c r="AB60" s="151" t="n">
        <v>2360.72</v>
      </c>
      <c r="AC60" s="151" t="n">
        <v>885.68</v>
      </c>
      <c r="AD60" s="151" t="n">
        <v>1955.56</v>
      </c>
      <c r="AE60" s="151" t="n">
        <v>2820.88</v>
      </c>
      <c r="AF60" s="151" t="n">
        <v>3501.09</v>
      </c>
      <c r="AG60" s="151" t="n">
        <v>1281.29</v>
      </c>
      <c r="AH60" s="151" t="n">
        <v>2448.81861149</v>
      </c>
      <c r="AI60" s="151" t="n">
        <v>3504.68480281</v>
      </c>
      <c r="AJ60" s="151" t="n">
        <v>3608.62095201</v>
      </c>
      <c r="AK60" s="151" t="n">
        <v>1711.43</v>
      </c>
      <c r="AL60" s="151" t="n">
        <v>2784.92601022</v>
      </c>
      <c r="AM60" s="151" t="n">
        <v>3591</v>
      </c>
      <c r="AN60" s="151" t="n">
        <v>4755</v>
      </c>
      <c r="AO60" s="151" t="n">
        <v>322</v>
      </c>
      <c r="AP60" s="151" t="n">
        <v>2616.81176202</v>
      </c>
      <c r="AQ60" s="151" t="n">
        <v>5013.88568693</v>
      </c>
      <c r="AR60" s="151" t="n">
        <v>5769.7172515</v>
      </c>
    </row>
    <row r="61" s="3" customFormat="true" ht="20.1" hidden="false" customHeight="true" outlineLevel="0" collapsed="false">
      <c r="A61" s="41"/>
      <c r="B61" s="61"/>
      <c r="C61" s="9"/>
      <c r="D61" s="150" t="s">
        <v>127</v>
      </c>
      <c r="E61" s="150"/>
      <c r="F61" s="150"/>
      <c r="G61" s="150"/>
      <c r="H61" s="68"/>
      <c r="I61" s="151" t="n">
        <v>19.46702398</v>
      </c>
      <c r="J61" s="151" t="n">
        <v>43.0543288</v>
      </c>
      <c r="K61" s="151" t="n">
        <v>63.89638002</v>
      </c>
      <c r="L61" s="151" t="n">
        <v>83.24195161</v>
      </c>
      <c r="M61" s="151" t="n">
        <v>28.54849256</v>
      </c>
      <c r="N61" s="151" t="n">
        <v>54.71315194</v>
      </c>
      <c r="O61" s="151" t="n">
        <v>81.49600532</v>
      </c>
      <c r="P61" s="151" t="n">
        <v>105.1637075</v>
      </c>
      <c r="Q61" s="151" t="n">
        <v>32.26215183</v>
      </c>
      <c r="R61" s="151" t="n">
        <v>64.76804036</v>
      </c>
      <c r="S61" s="151" t="n">
        <v>96.54263688</v>
      </c>
      <c r="T61" s="151" t="n">
        <v>122.17180287</v>
      </c>
      <c r="U61" s="151" t="n">
        <v>24.72450975</v>
      </c>
      <c r="V61" s="151" t="n">
        <v>52.1247726</v>
      </c>
      <c r="W61" s="151" t="n">
        <v>80.74373949</v>
      </c>
      <c r="X61" s="151" t="n">
        <v>108.33894826</v>
      </c>
      <c r="Y61" s="151" t="n">
        <v>36.14934907</v>
      </c>
      <c r="Z61" s="151" t="n">
        <v>67.54331256</v>
      </c>
      <c r="AA61" s="151" t="n">
        <v>109.17696835</v>
      </c>
      <c r="AB61" s="151" t="n">
        <v>144.87407445</v>
      </c>
      <c r="AC61" s="151" t="n">
        <v>25.90325315</v>
      </c>
      <c r="AD61" s="151" t="n">
        <v>66.97145486</v>
      </c>
      <c r="AE61" s="151" t="n">
        <v>100.93636881</v>
      </c>
      <c r="AF61" s="151" t="n">
        <v>135.22758234</v>
      </c>
      <c r="AG61" s="151" t="n">
        <v>37.92488528</v>
      </c>
      <c r="AH61" s="151" t="n">
        <v>90.3585073</v>
      </c>
      <c r="AI61" s="151" t="n">
        <v>127.49619832</v>
      </c>
      <c r="AJ61" s="151" t="n">
        <v>165.55791342</v>
      </c>
      <c r="AK61" s="151" t="n">
        <v>43.67929786</v>
      </c>
      <c r="AL61" s="151" t="n">
        <v>90.21679281</v>
      </c>
      <c r="AM61" s="151" t="n">
        <v>134.89465476</v>
      </c>
      <c r="AN61" s="151" t="n">
        <v>217.43869186</v>
      </c>
      <c r="AO61" s="151" t="n">
        <v>60.67903325</v>
      </c>
      <c r="AP61" s="151" t="n">
        <v>114.51220558</v>
      </c>
      <c r="AQ61" s="151" t="n">
        <v>158.75901198</v>
      </c>
      <c r="AR61" s="151" t="n">
        <v>204.57715615</v>
      </c>
    </row>
    <row r="62" s="11" customFormat="true" ht="20.1" hidden="false" customHeight="true" outlineLevel="0" collapsed="false">
      <c r="A62" s="41"/>
      <c r="B62" s="61"/>
      <c r="C62" s="9"/>
      <c r="D62" s="1" t="s">
        <v>128</v>
      </c>
      <c r="E62" s="150"/>
      <c r="F62" s="150"/>
      <c r="G62" s="150"/>
      <c r="H62" s="68"/>
      <c r="I62" s="151" t="n">
        <v>50.75387857</v>
      </c>
      <c r="J62" s="151" t="n">
        <v>72.97615187</v>
      </c>
      <c r="K62" s="151" t="n">
        <v>29.5096711</v>
      </c>
      <c r="L62" s="151" t="n">
        <v>69.18195611</v>
      </c>
      <c r="M62" s="151" t="n">
        <v>19.66946953</v>
      </c>
      <c r="N62" s="151" t="n">
        <v>80.0711404</v>
      </c>
      <c r="O62" s="151" t="n">
        <v>109.61152475</v>
      </c>
      <c r="P62" s="151" t="n">
        <v>140.96933878</v>
      </c>
      <c r="Q62" s="151" t="n">
        <v>32.50828218</v>
      </c>
      <c r="R62" s="151" t="n">
        <v>98.52190124</v>
      </c>
      <c r="S62" s="151" t="n">
        <v>141.0854613</v>
      </c>
      <c r="T62" s="151" t="n">
        <v>156.62152552</v>
      </c>
      <c r="U62" s="151" t="n">
        <v>23.79385407</v>
      </c>
      <c r="V62" s="151" t="n">
        <v>107.53833634</v>
      </c>
      <c r="W62" s="151" t="n">
        <v>180.1253845</v>
      </c>
      <c r="X62" s="151" t="n">
        <v>226.73758701</v>
      </c>
      <c r="Y62" s="151" t="n">
        <v>58.14856346</v>
      </c>
      <c r="Z62" s="151" t="n">
        <v>138.43145513</v>
      </c>
      <c r="AA62" s="151" t="n">
        <v>227.33998646</v>
      </c>
      <c r="AB62" s="151" t="n">
        <v>300.21652515</v>
      </c>
      <c r="AC62" s="151" t="n">
        <v>71.77704532</v>
      </c>
      <c r="AD62" s="151" t="n">
        <v>179.64800773</v>
      </c>
      <c r="AE62" s="151" t="n">
        <v>285.81706663</v>
      </c>
      <c r="AF62" s="151" t="n">
        <v>353.03596065</v>
      </c>
      <c r="AG62" s="151" t="n">
        <v>115.39723365</v>
      </c>
      <c r="AH62" s="151" t="n">
        <v>266.62504935</v>
      </c>
      <c r="AI62" s="151" t="n">
        <v>415.7368499</v>
      </c>
      <c r="AJ62" s="151" t="n">
        <v>470.14566999</v>
      </c>
      <c r="AK62" s="151" t="n">
        <v>125.17286934</v>
      </c>
      <c r="AL62" s="151" t="n">
        <v>277.43071266</v>
      </c>
      <c r="AM62" s="151" t="n">
        <v>401.6894298</v>
      </c>
      <c r="AN62" s="151" t="n">
        <v>503.41102231</v>
      </c>
      <c r="AO62" s="151" t="n">
        <v>105.06103524</v>
      </c>
      <c r="AP62" s="151" t="n">
        <v>285.18917049</v>
      </c>
      <c r="AQ62" s="151" t="n">
        <v>447.4338162</v>
      </c>
      <c r="AR62" s="151" t="n">
        <v>583.71366656</v>
      </c>
    </row>
    <row r="63" s="11" customFormat="true" ht="20.1" hidden="false" customHeight="true" outlineLevel="0" collapsed="false">
      <c r="A63" s="41"/>
      <c r="B63" s="61"/>
      <c r="C63" s="9"/>
      <c r="D63" s="1" t="s">
        <v>129</v>
      </c>
      <c r="E63" s="150"/>
      <c r="F63" s="150"/>
      <c r="G63" s="150"/>
      <c r="H63" s="68"/>
      <c r="I63" s="151" t="n">
        <v>4</v>
      </c>
      <c r="J63" s="151" t="n">
        <v>4</v>
      </c>
      <c r="K63" s="151" t="n">
        <v>6</v>
      </c>
      <c r="L63" s="151" t="n">
        <v>4</v>
      </c>
      <c r="M63" s="151" t="n">
        <v>1</v>
      </c>
      <c r="N63" s="151" t="n">
        <v>2</v>
      </c>
      <c r="O63" s="151" t="n">
        <v>3</v>
      </c>
      <c r="P63" s="151" t="n">
        <v>3</v>
      </c>
      <c r="Q63" s="151" t="n">
        <v>1</v>
      </c>
      <c r="R63" s="151" t="n">
        <v>2</v>
      </c>
      <c r="S63" s="151" t="n">
        <v>3</v>
      </c>
      <c r="T63" s="151" t="n">
        <v>6</v>
      </c>
      <c r="U63" s="151" t="n">
        <v>1</v>
      </c>
      <c r="V63" s="151" t="n">
        <v>2</v>
      </c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6"/>
      <c r="AR63" s="156"/>
    </row>
    <row r="64" s="11" customFormat="true" ht="20.1" hidden="false" customHeight="true" outlineLevel="0" collapsed="false">
      <c r="A64" s="41"/>
      <c r="B64" s="61"/>
      <c r="C64" s="9"/>
      <c r="D64" s="150" t="s">
        <v>130</v>
      </c>
      <c r="E64" s="150"/>
      <c r="F64" s="150"/>
      <c r="G64" s="150"/>
      <c r="H64" s="68"/>
      <c r="I64" s="156"/>
      <c r="J64" s="156"/>
      <c r="K64" s="156"/>
      <c r="L64" s="156"/>
      <c r="M64" s="156"/>
      <c r="N64" s="156"/>
      <c r="O64" s="156"/>
      <c r="P64" s="156"/>
      <c r="Q64" s="156"/>
      <c r="R64" s="151" t="n">
        <v>-243.71</v>
      </c>
      <c r="S64" s="151" t="n">
        <v>-128.47</v>
      </c>
      <c r="T64" s="151" t="n">
        <v>-114.27</v>
      </c>
      <c r="U64" s="151" t="n">
        <v>-21.25</v>
      </c>
      <c r="V64" s="151" t="n">
        <v>37.6</v>
      </c>
      <c r="W64" s="151" t="n">
        <v>70.28</v>
      </c>
      <c r="X64" s="151" t="n">
        <v>89.38</v>
      </c>
      <c r="Y64" s="151" t="n">
        <v>26.44</v>
      </c>
      <c r="Z64" s="151" t="n">
        <v>88.86</v>
      </c>
      <c r="AA64" s="151" t="n">
        <v>100.81</v>
      </c>
      <c r="AB64" s="151" t="n">
        <v>131.65</v>
      </c>
      <c r="AC64" s="151" t="n">
        <v>29.89</v>
      </c>
      <c r="AD64" s="151" t="n">
        <v>58.75</v>
      </c>
      <c r="AE64" s="151" t="n">
        <v>76.72</v>
      </c>
      <c r="AF64" s="151" t="n">
        <v>96.23</v>
      </c>
      <c r="AG64" s="151" t="n">
        <v>28.05432002</v>
      </c>
      <c r="AH64" s="151" t="n">
        <v>62.46</v>
      </c>
      <c r="AI64" s="151" t="n">
        <v>96.34</v>
      </c>
      <c r="AJ64" s="151" t="n">
        <v>128.2</v>
      </c>
      <c r="AK64" s="151" t="n">
        <v>43.54</v>
      </c>
      <c r="AL64" s="151" t="n">
        <v>84</v>
      </c>
      <c r="AM64" s="151" t="n">
        <v>130.14</v>
      </c>
      <c r="AN64" s="151" t="n">
        <v>180.79</v>
      </c>
      <c r="AO64" s="151" t="n">
        <v>51.58</v>
      </c>
      <c r="AP64" s="151" t="n">
        <v>107.04</v>
      </c>
      <c r="AQ64" s="151" t="n">
        <v>162.12</v>
      </c>
      <c r="AR64" s="151" t="n">
        <v>97.85</v>
      </c>
    </row>
    <row r="65" s="11" customFormat="true" ht="20.1" hidden="false" customHeight="true" outlineLevel="0" collapsed="false">
      <c r="A65" s="41"/>
      <c r="B65" s="61"/>
      <c r="C65" s="9"/>
      <c r="D65" s="150" t="s">
        <v>131</v>
      </c>
      <c r="E65" s="150"/>
      <c r="F65" s="150"/>
      <c r="G65" s="150"/>
      <c r="H65" s="68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1" t="n">
        <v>-9</v>
      </c>
      <c r="AJ65" s="151" t="n">
        <v>-13</v>
      </c>
      <c r="AK65" s="151" t="n">
        <v>-1</v>
      </c>
      <c r="AL65" s="151" t="n">
        <v>-5</v>
      </c>
      <c r="AM65" s="151" t="n">
        <v>-6.67</v>
      </c>
      <c r="AN65" s="151" t="n">
        <v>4</v>
      </c>
      <c r="AO65" s="151" t="n">
        <v>6</v>
      </c>
      <c r="AP65" s="151" t="n">
        <v>0</v>
      </c>
      <c r="AQ65" s="151" t="n">
        <v>-0.42103107</v>
      </c>
      <c r="AR65" s="151" t="n">
        <v>6.36</v>
      </c>
    </row>
    <row r="66" s="11" customFormat="true" ht="20.1" hidden="false" customHeight="true" outlineLevel="0" collapsed="false">
      <c r="A66" s="41"/>
      <c r="B66" s="61"/>
      <c r="C66" s="9"/>
      <c r="D66" s="150" t="s">
        <v>132</v>
      </c>
      <c r="E66" s="150"/>
      <c r="F66" s="150"/>
      <c r="G66" s="150"/>
      <c r="H66" s="68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96" t="n">
        <v>0.06</v>
      </c>
      <c r="AO66" s="197" t="n">
        <v>-2.5532216</v>
      </c>
      <c r="AP66" s="190" t="n">
        <v>-5.9830305</v>
      </c>
      <c r="AQ66" s="190" t="n">
        <v>-9.29203815</v>
      </c>
      <c r="AR66" s="190" t="n">
        <v>-13.61937581</v>
      </c>
    </row>
    <row r="67" s="11" customFormat="true" ht="20.1" hidden="false" customHeight="true" outlineLevel="0" collapsed="false">
      <c r="A67" s="41"/>
      <c r="B67" s="61"/>
      <c r="C67" s="9"/>
      <c r="D67" s="198" t="s">
        <v>153</v>
      </c>
      <c r="E67" s="199"/>
      <c r="F67" s="199"/>
      <c r="G67" s="199"/>
      <c r="H67" s="200"/>
      <c r="I67" s="201" t="n">
        <v>639.79</v>
      </c>
      <c r="J67" s="201" t="n">
        <v>2279.28</v>
      </c>
      <c r="K67" s="201" t="n">
        <v>3770.83</v>
      </c>
      <c r="L67" s="201" t="n">
        <v>5128.1</v>
      </c>
      <c r="M67" s="201" t="n">
        <v>1758.15</v>
      </c>
      <c r="N67" s="201" t="n">
        <v>1599.34</v>
      </c>
      <c r="O67" s="201" t="n">
        <v>3091.25</v>
      </c>
      <c r="P67" s="201" t="n">
        <v>3240.04</v>
      </c>
      <c r="Q67" s="201" t="n">
        <v>148.86</v>
      </c>
      <c r="R67" s="201" t="n">
        <v>5392.62</v>
      </c>
      <c r="S67" s="201" t="n">
        <v>7527.97</v>
      </c>
      <c r="T67" s="201" t="n">
        <v>8044.87</v>
      </c>
      <c r="U67" s="201" t="n">
        <v>1754.56</v>
      </c>
      <c r="V67" s="201" t="n">
        <v>5031.4</v>
      </c>
      <c r="W67" s="201" t="n">
        <v>7164.72</v>
      </c>
      <c r="X67" s="201" t="n">
        <v>4870.23</v>
      </c>
      <c r="Y67" s="201" t="n">
        <v>1204.35</v>
      </c>
      <c r="Z67" s="201" t="n">
        <v>-1389.56</v>
      </c>
      <c r="AA67" s="201" t="n">
        <v>1822.6</v>
      </c>
      <c r="AB67" s="201" t="n">
        <v>4265.56</v>
      </c>
      <c r="AC67" s="201" t="n">
        <v>2769.37</v>
      </c>
      <c r="AD67" s="201" t="n">
        <v>6198.73</v>
      </c>
      <c r="AE67" s="201" t="n">
        <v>8725.16</v>
      </c>
      <c r="AF67" s="201" t="n">
        <v>10525.02</v>
      </c>
      <c r="AG67" s="201" t="n">
        <v>4631.49</v>
      </c>
      <c r="AH67" s="201" t="n">
        <v>9569.35696114951</v>
      </c>
      <c r="AI67" s="201" t="n">
        <v>12585</v>
      </c>
      <c r="AJ67" s="201" t="n">
        <v>14047.06</v>
      </c>
      <c r="AK67" s="201" t="n">
        <v>5179</v>
      </c>
      <c r="AL67" s="201" t="n">
        <v>11140.17</v>
      </c>
      <c r="AM67" s="201" t="n">
        <v>15389.39</v>
      </c>
      <c r="AN67" s="201" t="n">
        <v>19876.63</v>
      </c>
      <c r="AO67" s="201" t="n">
        <v>3489.01</v>
      </c>
      <c r="AP67" s="201" t="n">
        <v>10470.58</v>
      </c>
      <c r="AQ67" s="201" t="n">
        <v>17284.6</v>
      </c>
      <c r="AR67" s="201" t="n">
        <v>20487.61</v>
      </c>
    </row>
    <row r="68" s="11" customFormat="true" ht="20.1" hidden="false" customHeight="true" outlineLevel="0" collapsed="false">
      <c r="A68" s="41"/>
      <c r="B68" s="61"/>
      <c r="C68" s="9"/>
      <c r="D68" s="192" t="s">
        <v>0</v>
      </c>
      <c r="E68" s="191" t="s">
        <v>154</v>
      </c>
      <c r="F68" s="192"/>
      <c r="G68" s="192"/>
      <c r="H68" s="193"/>
      <c r="I68" s="194" t="n">
        <v>684.68</v>
      </c>
      <c r="J68" s="194" t="n">
        <v>2170.84</v>
      </c>
      <c r="K68" s="194" t="n">
        <v>3643.16</v>
      </c>
      <c r="L68" s="194" t="n">
        <v>4918.01</v>
      </c>
      <c r="M68" s="194" t="n">
        <v>1769.96</v>
      </c>
      <c r="N68" s="194" t="n">
        <v>1533.62</v>
      </c>
      <c r="O68" s="194" t="n">
        <v>2898.01</v>
      </c>
      <c r="P68" s="194" t="n">
        <v>2929.85</v>
      </c>
      <c r="Q68" s="194" t="n">
        <v>30.33</v>
      </c>
      <c r="R68" s="194" t="n">
        <v>5250.35</v>
      </c>
      <c r="S68" s="194" t="n">
        <v>7030.41</v>
      </c>
      <c r="T68" s="194" t="n">
        <v>7684.88</v>
      </c>
      <c r="U68" s="194" t="n">
        <v>1375.88</v>
      </c>
      <c r="V68" s="194" t="n">
        <v>4369.75</v>
      </c>
      <c r="W68" s="194" t="n">
        <v>6196.67</v>
      </c>
      <c r="X68" s="194" t="n">
        <v>4022.58</v>
      </c>
      <c r="Y68" s="194" t="n">
        <v>894.15</v>
      </c>
      <c r="Z68" s="194" t="n">
        <v>-2012.69</v>
      </c>
      <c r="AA68" s="194" t="n">
        <v>986.83</v>
      </c>
      <c r="AB68" s="194" t="n">
        <v>3209.68</v>
      </c>
      <c r="AC68" s="194" t="n">
        <v>2215.78</v>
      </c>
      <c r="AD68" s="194" t="n">
        <v>5126.97</v>
      </c>
      <c r="AE68" s="194" t="n">
        <v>7284.65</v>
      </c>
      <c r="AF68" s="194" t="n">
        <v>8597.84</v>
      </c>
      <c r="AG68" s="194" t="n">
        <v>3900.81</v>
      </c>
      <c r="AH68" s="194" t="n">
        <v>8294.85217921951</v>
      </c>
      <c r="AI68" s="194" t="n">
        <v>10771.46</v>
      </c>
      <c r="AJ68" s="194" t="n">
        <v>12188.58</v>
      </c>
      <c r="AK68" s="194" t="n">
        <v>4327</v>
      </c>
      <c r="AL68" s="194" t="n">
        <v>9971.25</v>
      </c>
      <c r="AM68" s="194" t="n">
        <v>13936.89</v>
      </c>
      <c r="AN68" s="194" t="n">
        <v>17796</v>
      </c>
      <c r="AO68" s="194" t="n">
        <v>3386.77</v>
      </c>
      <c r="AP68" s="194" t="n">
        <v>9102.38</v>
      </c>
      <c r="AQ68" s="194" t="n">
        <v>14607.64</v>
      </c>
      <c r="AR68" s="194" t="n">
        <v>17358.79</v>
      </c>
    </row>
    <row r="69" s="11" customFormat="true" ht="20.1" hidden="false" customHeight="true" outlineLevel="0" collapsed="false">
      <c r="A69" s="41"/>
      <c r="B69" s="61"/>
      <c r="C69" s="9"/>
      <c r="D69" s="10"/>
      <c r="E69" s="3"/>
      <c r="F69" s="3"/>
      <c r="G69" s="3"/>
      <c r="H69" s="3"/>
      <c r="I69" s="140"/>
      <c r="J69" s="140"/>
      <c r="K69" s="140"/>
      <c r="L69" s="140"/>
      <c r="M69" s="140"/>
      <c r="N69" s="140"/>
      <c r="O69" s="140"/>
      <c r="P69" s="140"/>
      <c r="Q69" s="140"/>
      <c r="R69" s="140"/>
      <c r="S69" s="140"/>
      <c r="T69" s="140"/>
      <c r="U69" s="140"/>
      <c r="V69" s="140"/>
      <c r="W69" s="140"/>
      <c r="X69" s="140"/>
      <c r="Y69" s="140"/>
      <c r="Z69" s="140"/>
      <c r="AA69" s="140"/>
      <c r="AB69" s="140"/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P69" s="140"/>
    </row>
    <row r="70" s="11" customFormat="true" ht="20.1" hidden="false" customHeight="true" outlineLevel="0" collapsed="false">
      <c r="A70" s="41"/>
      <c r="B70" s="61"/>
      <c r="C70" s="9"/>
      <c r="D70" s="64" t="s">
        <v>137</v>
      </c>
      <c r="E70" s="64"/>
      <c r="F70" s="64"/>
      <c r="G70" s="64"/>
      <c r="H70" s="64"/>
      <c r="I70" s="147" t="s">
        <v>49</v>
      </c>
      <c r="J70" s="147" t="s">
        <v>50</v>
      </c>
      <c r="K70" s="147" t="s">
        <v>51</v>
      </c>
      <c r="L70" s="147" t="s">
        <v>140</v>
      </c>
      <c r="M70" s="147" t="s">
        <v>53</v>
      </c>
      <c r="N70" s="147" t="s">
        <v>54</v>
      </c>
      <c r="O70" s="147" t="s">
        <v>55</v>
      </c>
      <c r="P70" s="147" t="s">
        <v>56</v>
      </c>
      <c r="Q70" s="147" t="s">
        <v>57</v>
      </c>
      <c r="R70" s="147" t="s">
        <v>58</v>
      </c>
      <c r="S70" s="147" t="s">
        <v>59</v>
      </c>
      <c r="T70" s="147" t="s">
        <v>60</v>
      </c>
      <c r="U70" s="147" t="s">
        <v>61</v>
      </c>
      <c r="V70" s="147" t="s">
        <v>62</v>
      </c>
      <c r="W70" s="147" t="s">
        <v>63</v>
      </c>
      <c r="X70" s="147" t="s">
        <v>123</v>
      </c>
      <c r="Y70" s="147" t="s">
        <v>64</v>
      </c>
      <c r="Z70" s="147" t="s">
        <v>65</v>
      </c>
      <c r="AA70" s="147" t="s">
        <v>66</v>
      </c>
      <c r="AB70" s="147" t="s">
        <v>67</v>
      </c>
      <c r="AC70" s="147" t="s">
        <v>68</v>
      </c>
      <c r="AD70" s="147" t="s">
        <v>69</v>
      </c>
      <c r="AE70" s="147" t="s">
        <v>70</v>
      </c>
      <c r="AF70" s="147" t="s">
        <v>114</v>
      </c>
      <c r="AG70" s="147" t="s">
        <v>71</v>
      </c>
      <c r="AH70" s="147" t="s">
        <v>72</v>
      </c>
      <c r="AI70" s="147" t="s">
        <v>73</v>
      </c>
      <c r="AJ70" s="147" t="s">
        <v>74</v>
      </c>
      <c r="AK70" s="147" t="s">
        <v>75</v>
      </c>
      <c r="AL70" s="147" t="s">
        <v>76</v>
      </c>
      <c r="AM70" s="147" t="s">
        <v>77</v>
      </c>
      <c r="AN70" s="147" t="s">
        <v>78</v>
      </c>
      <c r="AO70" s="147" t="s">
        <v>79</v>
      </c>
      <c r="AP70" s="147" t="s">
        <v>80</v>
      </c>
      <c r="AQ70" s="65" t="s">
        <v>81</v>
      </c>
      <c r="AR70" s="65" t="s">
        <v>82</v>
      </c>
    </row>
    <row r="71" s="11" customFormat="true" ht="20.1" hidden="false" customHeight="true" outlineLevel="0" collapsed="false">
      <c r="A71" s="41"/>
      <c r="B71" s="61"/>
      <c r="C71" s="9"/>
      <c r="D71" s="1" t="s">
        <v>35</v>
      </c>
      <c r="E71" s="150"/>
      <c r="F71" s="150"/>
      <c r="G71" s="150"/>
      <c r="H71" s="68"/>
      <c r="I71" s="151" t="n">
        <v>855.78</v>
      </c>
      <c r="J71" s="151" t="n">
        <v>3174.878</v>
      </c>
      <c r="K71" s="151" t="n">
        <v>5539.976</v>
      </c>
      <c r="L71" s="151" t="n">
        <v>6970.074</v>
      </c>
      <c r="M71" s="151" t="n">
        <v>1911.60798</v>
      </c>
      <c r="N71" s="151" t="n">
        <v>2268.444</v>
      </c>
      <c r="O71" s="151" t="n">
        <v>4612.408</v>
      </c>
      <c r="P71" s="151" t="n">
        <v>4946.13</v>
      </c>
      <c r="Q71" s="151" t="n">
        <v>288.098</v>
      </c>
      <c r="R71" s="151" t="n">
        <v>2311.83424737</v>
      </c>
      <c r="S71" s="151" t="n">
        <v>4462.052</v>
      </c>
      <c r="T71" s="151" t="n">
        <v>5602.908</v>
      </c>
      <c r="U71" s="151" t="n">
        <v>1479</v>
      </c>
      <c r="V71" s="151" t="n">
        <v>4164.88608</v>
      </c>
      <c r="W71" s="151" t="n">
        <v>6051</v>
      </c>
      <c r="X71" s="151" t="n">
        <v>4076</v>
      </c>
      <c r="Y71" s="151" t="n">
        <v>920</v>
      </c>
      <c r="Z71" s="151" t="n">
        <v>-2094</v>
      </c>
      <c r="AA71" s="151" t="n">
        <v>1176</v>
      </c>
      <c r="AB71" s="151" t="n">
        <v>3502.52979342</v>
      </c>
      <c r="AC71" s="151" t="n">
        <v>2053.29282</v>
      </c>
      <c r="AD71" s="151" t="n">
        <v>4697.47564</v>
      </c>
      <c r="AE71" s="151" t="n">
        <v>6805.88846</v>
      </c>
      <c r="AF71" s="151" t="n">
        <v>8715.26128</v>
      </c>
      <c r="AG71" s="151" t="n">
        <v>3703.90675</v>
      </c>
      <c r="AH71" s="151" t="n">
        <v>7740.5535</v>
      </c>
      <c r="AI71" s="151" t="n">
        <v>10924.12025</v>
      </c>
      <c r="AJ71" s="151" t="n">
        <v>14338.72425</v>
      </c>
      <c r="AK71" s="151" t="n">
        <v>4205.53875</v>
      </c>
      <c r="AL71" s="151" t="n">
        <v>9542.7060405</v>
      </c>
      <c r="AM71" s="151" t="n">
        <v>13551.44906075</v>
      </c>
      <c r="AN71" s="151" t="n">
        <v>17343.8795</v>
      </c>
      <c r="AO71" s="151" t="n">
        <v>3713.13775</v>
      </c>
      <c r="AP71" s="151" t="n">
        <v>8369.80275</v>
      </c>
      <c r="AQ71" s="151" t="n">
        <v>12808.37775</v>
      </c>
      <c r="AR71" s="151" t="n">
        <v>15911.7355</v>
      </c>
    </row>
    <row r="72" s="3" customFormat="true" ht="20.1" hidden="false" customHeight="true" outlineLevel="0" collapsed="false">
      <c r="A72" s="41"/>
      <c r="B72" s="61"/>
      <c r="C72" s="9"/>
      <c r="D72" s="154" t="s">
        <v>38</v>
      </c>
      <c r="E72" s="155"/>
      <c r="F72" s="155"/>
      <c r="G72" s="155"/>
      <c r="H72" s="68"/>
      <c r="I72" s="151" t="n">
        <v>173.08934</v>
      </c>
      <c r="J72" s="151" t="n">
        <v>433.98252</v>
      </c>
      <c r="K72" s="151" t="n">
        <v>833.9157</v>
      </c>
      <c r="L72" s="151" t="n">
        <v>1377.66400867672</v>
      </c>
      <c r="M72" s="151" t="n">
        <v>531.655267178525</v>
      </c>
      <c r="N72" s="151" t="n">
        <v>802.42053435705</v>
      </c>
      <c r="O72" s="151" t="n">
        <v>778.585801535575</v>
      </c>
      <c r="P72" s="151" t="n">
        <v>1210.9910687141</v>
      </c>
      <c r="Q72" s="151" t="n">
        <v>407.30594315</v>
      </c>
      <c r="R72" s="151" t="n">
        <v>824.2218863</v>
      </c>
      <c r="S72" s="151" t="n">
        <v>1269.05782945</v>
      </c>
      <c r="T72" s="151" t="n">
        <v>1794.8237726</v>
      </c>
      <c r="U72" s="151" t="n">
        <v>213.721843715</v>
      </c>
      <c r="V72" s="151" t="n">
        <v>878.653687430011</v>
      </c>
      <c r="W72" s="151" t="n">
        <v>1353.995531145</v>
      </c>
      <c r="X72" s="151" t="n">
        <v>1905.41737486</v>
      </c>
      <c r="Y72" s="151" t="n">
        <v>416.081692585</v>
      </c>
      <c r="Z72" s="151" t="n">
        <v>975.35338517</v>
      </c>
      <c r="AA72" s="151" t="n">
        <v>1437.135077755</v>
      </c>
      <c r="AB72" s="151" t="n">
        <v>1921.16677034</v>
      </c>
      <c r="AC72" s="151" t="n">
        <v>419.83728408</v>
      </c>
      <c r="AD72" s="151" t="n">
        <v>857.16456816</v>
      </c>
      <c r="AE72" s="151" t="n">
        <v>1250.36185224</v>
      </c>
      <c r="AF72" s="151" t="n">
        <v>1252.89605296</v>
      </c>
      <c r="AG72" s="151" t="n">
        <v>346.36323939825</v>
      </c>
      <c r="AH72" s="151" t="n">
        <v>728.9802016465</v>
      </c>
      <c r="AI72" s="151" t="n">
        <v>609.61402637</v>
      </c>
      <c r="AJ72" s="151" t="n">
        <v>-685.7392679025</v>
      </c>
      <c r="AK72" s="151" t="n">
        <v>144.02301898725</v>
      </c>
      <c r="AL72" s="151" t="n">
        <v>396.9067881845</v>
      </c>
      <c r="AM72" s="151" t="n">
        <v>661.0894972</v>
      </c>
      <c r="AN72" s="151" t="n">
        <v>952.47795922</v>
      </c>
      <c r="AO72" s="151" t="n">
        <v>195.43912931</v>
      </c>
      <c r="AP72" s="151" t="n">
        <v>693.14498166</v>
      </c>
      <c r="AQ72" s="151" t="n">
        <v>1077.43464149</v>
      </c>
      <c r="AR72" s="151" t="n">
        <v>1190.947621843</v>
      </c>
    </row>
    <row r="73" s="11" customFormat="true" ht="20.1" hidden="false" customHeight="true" outlineLevel="0" collapsed="false">
      <c r="A73" s="41"/>
      <c r="B73" s="61"/>
      <c r="C73" s="9"/>
      <c r="D73" s="1" t="s">
        <v>39</v>
      </c>
      <c r="E73" s="150"/>
      <c r="F73" s="150"/>
      <c r="G73" s="150"/>
      <c r="H73" s="68"/>
      <c r="I73" s="151" t="n">
        <v>66.12982</v>
      </c>
      <c r="J73" s="151" t="n">
        <v>114.0096</v>
      </c>
      <c r="K73" s="151" t="n">
        <v>41.09422</v>
      </c>
      <c r="L73" s="151" t="n">
        <v>144.73642</v>
      </c>
      <c r="M73" s="151" t="n">
        <v>123.27654</v>
      </c>
      <c r="N73" s="151" t="n">
        <v>287.09066</v>
      </c>
      <c r="O73" s="151" t="n">
        <v>358.385684</v>
      </c>
      <c r="P73" s="151" t="n">
        <v>582.772498</v>
      </c>
      <c r="Q73" s="151" t="n">
        <v>150.035476</v>
      </c>
      <c r="R73" s="151" t="n">
        <v>201.104952</v>
      </c>
      <c r="S73" s="151" t="n">
        <v>278.68067</v>
      </c>
      <c r="T73" s="151" t="n">
        <v>378.682146</v>
      </c>
      <c r="U73" s="151" t="n">
        <v>89.869964</v>
      </c>
      <c r="V73" s="151" t="n">
        <v>181.29617</v>
      </c>
      <c r="W73" s="151" t="n">
        <v>226.485134</v>
      </c>
      <c r="X73" s="151" t="n">
        <v>386.136098</v>
      </c>
      <c r="Y73" s="151" t="n">
        <v>81.296244</v>
      </c>
      <c r="Z73" s="151" t="n">
        <v>219.24573</v>
      </c>
      <c r="AA73" s="151" t="n">
        <v>224.372974</v>
      </c>
      <c r="AB73" s="151" t="n">
        <v>364.38146</v>
      </c>
      <c r="AC73" s="151" t="n">
        <v>79.049906</v>
      </c>
      <c r="AD73" s="151" t="n">
        <v>176.667812</v>
      </c>
      <c r="AE73" s="151" t="n">
        <v>174.510718</v>
      </c>
      <c r="AF73" s="151" t="n">
        <v>274.567624</v>
      </c>
      <c r="AG73" s="68" t="n">
        <v>102.0735</v>
      </c>
      <c r="AH73" s="151" t="n">
        <v>235.269</v>
      </c>
      <c r="AI73" s="151" t="n">
        <v>73.72312225</v>
      </c>
      <c r="AJ73" s="151" t="n">
        <v>80.04811206125</v>
      </c>
      <c r="AK73" s="151" t="n">
        <v>39.17812703</v>
      </c>
      <c r="AL73" s="151" t="n">
        <v>97.76680092</v>
      </c>
      <c r="AM73" s="151" t="n">
        <v>98.31506728</v>
      </c>
      <c r="AN73" s="151" t="n">
        <v>146.54010951</v>
      </c>
      <c r="AO73" s="151" t="n">
        <v>116.18695381</v>
      </c>
      <c r="AP73" s="151" t="n">
        <v>472.93479064</v>
      </c>
      <c r="AQ73" s="151" t="n">
        <v>572.46788229</v>
      </c>
      <c r="AR73" s="151" t="n">
        <v>571.28449203575</v>
      </c>
    </row>
    <row r="74" s="11" customFormat="true" ht="20.1" hidden="false" customHeight="true" outlineLevel="0" collapsed="false">
      <c r="A74" s="41"/>
      <c r="B74" s="61"/>
      <c r="C74" s="9"/>
      <c r="D74" s="1" t="s">
        <v>125</v>
      </c>
      <c r="E74" s="150"/>
      <c r="F74" s="150"/>
      <c r="G74" s="150"/>
      <c r="H74" s="68"/>
      <c r="I74" s="151" t="n">
        <v>18.99</v>
      </c>
      <c r="J74" s="151" t="n">
        <v>143.71</v>
      </c>
      <c r="K74" s="151" t="n">
        <v>102.97</v>
      </c>
      <c r="L74" s="151" t="n">
        <v>111.49</v>
      </c>
      <c r="M74" s="151" t="n">
        <v>131.74</v>
      </c>
      <c r="N74" s="151" t="n">
        <v>117.82</v>
      </c>
      <c r="O74" s="151" t="n">
        <v>151.45</v>
      </c>
      <c r="P74" s="151" t="n">
        <v>219.15</v>
      </c>
      <c r="Q74" s="151" t="n">
        <v>88</v>
      </c>
      <c r="R74" s="151" t="n">
        <v>-54.05</v>
      </c>
      <c r="S74" s="151" t="n">
        <v>67.6</v>
      </c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</row>
    <row r="75" s="11" customFormat="true" ht="20.1" hidden="false" customHeight="true" outlineLevel="0" collapsed="false">
      <c r="A75" s="41"/>
      <c r="B75" s="61"/>
      <c r="C75" s="9"/>
      <c r="D75" s="150" t="s">
        <v>126</v>
      </c>
      <c r="E75" s="150"/>
      <c r="F75" s="150"/>
      <c r="G75" s="150"/>
      <c r="H75" s="68"/>
      <c r="I75" s="156"/>
      <c r="J75" s="156"/>
      <c r="K75" s="156"/>
      <c r="L75" s="156"/>
      <c r="M75" s="156"/>
      <c r="N75" s="156"/>
      <c r="O75" s="156"/>
      <c r="P75" s="156"/>
      <c r="Q75" s="156"/>
      <c r="R75" s="151" t="n">
        <v>-184.99</v>
      </c>
      <c r="S75" s="151" t="n">
        <v>612.08</v>
      </c>
      <c r="T75" s="151" t="n">
        <v>852.26</v>
      </c>
      <c r="U75" s="151" t="n">
        <v>872.7</v>
      </c>
      <c r="V75" s="151" t="n">
        <v>1672.37</v>
      </c>
      <c r="W75" s="151" t="n">
        <v>2345.71</v>
      </c>
      <c r="X75" s="151" t="n">
        <v>2264.65</v>
      </c>
      <c r="Y75" s="151" t="n">
        <v>672.13</v>
      </c>
      <c r="Z75" s="151" t="n">
        <v>1371.93</v>
      </c>
      <c r="AA75" s="151" t="n">
        <v>2081.7</v>
      </c>
      <c r="AB75" s="151" t="n">
        <v>2482.37</v>
      </c>
      <c r="AC75" s="151" t="n">
        <v>920.88</v>
      </c>
      <c r="AD75" s="151" t="n">
        <v>2025.95</v>
      </c>
      <c r="AE75" s="151" t="n">
        <v>2926.47</v>
      </c>
      <c r="AF75" s="151" t="n">
        <v>3641.88</v>
      </c>
      <c r="AG75" s="151" t="n">
        <v>1321.602059</v>
      </c>
      <c r="AH75" s="151" t="n">
        <v>2529.44272949</v>
      </c>
      <c r="AI75" s="151" t="n">
        <v>3625.62097981</v>
      </c>
      <c r="AJ75" s="151" t="n">
        <v>3769.86918801</v>
      </c>
      <c r="AK75" s="151" t="n">
        <v>1758.4418275</v>
      </c>
      <c r="AL75" s="151" t="n">
        <v>2878.94966522</v>
      </c>
      <c r="AM75" s="151" t="n">
        <v>3732.0354825</v>
      </c>
      <c r="AN75" s="151" t="n">
        <v>4942.05</v>
      </c>
      <c r="AO75" s="151" t="n">
        <v>372.6732225</v>
      </c>
      <c r="AP75" s="151" t="n">
        <v>2718.15814902</v>
      </c>
      <c r="AQ75" s="151" t="n">
        <v>5165.90526743</v>
      </c>
      <c r="AR75" s="151" t="n">
        <v>5972.4100517305</v>
      </c>
    </row>
    <row r="76" s="11" customFormat="true" ht="20.1" hidden="false" customHeight="true" outlineLevel="0" collapsed="false">
      <c r="A76" s="41"/>
      <c r="B76" s="61"/>
      <c r="C76" s="9"/>
      <c r="D76" s="150" t="s">
        <v>127</v>
      </c>
      <c r="E76" s="150"/>
      <c r="F76" s="150"/>
      <c r="G76" s="150"/>
      <c r="H76" s="68"/>
      <c r="I76" s="151" t="n">
        <v>19.5006975994</v>
      </c>
      <c r="J76" s="151" t="n">
        <v>43.18902326244</v>
      </c>
      <c r="K76" s="151" t="n">
        <v>64.1320953179</v>
      </c>
      <c r="L76" s="151" t="n">
        <v>83.57868775094</v>
      </c>
      <c r="M76" s="151" t="n">
        <v>28.65738846212</v>
      </c>
      <c r="N76" s="151" t="n">
        <v>54.93094374424</v>
      </c>
      <c r="O76" s="151" t="n">
        <v>81.82269302636</v>
      </c>
      <c r="P76" s="151" t="n">
        <v>105.59929110848</v>
      </c>
      <c r="Q76" s="151" t="n">
        <v>32.38382599</v>
      </c>
      <c r="R76" s="151" t="n">
        <v>65.01138868</v>
      </c>
      <c r="S76" s="151" t="n">
        <v>96.90765936</v>
      </c>
      <c r="T76" s="151" t="n">
        <v>122.65849951</v>
      </c>
      <c r="U76" s="151" t="n">
        <v>24.856653785</v>
      </c>
      <c r="V76" s="151" t="n">
        <v>52.38906067</v>
      </c>
      <c r="W76" s="151" t="n">
        <v>81.140171595</v>
      </c>
      <c r="X76" s="151" t="n">
        <v>108.8675244</v>
      </c>
      <c r="Y76" s="151" t="n">
        <v>36.298460935</v>
      </c>
      <c r="Z76" s="151" t="n">
        <v>67.84153629</v>
      </c>
      <c r="AA76" s="151" t="n">
        <v>109.624303945</v>
      </c>
      <c r="AB76" s="151" t="n">
        <v>145.47052191</v>
      </c>
      <c r="AC76" s="151" t="n">
        <v>26.06936885</v>
      </c>
      <c r="AD76" s="151" t="n">
        <v>67.30368626</v>
      </c>
      <c r="AE76" s="151" t="n">
        <v>101.43471591</v>
      </c>
      <c r="AF76" s="151" t="n">
        <v>135.8920362335</v>
      </c>
      <c r="AG76" s="151" t="n">
        <v>38.10636728</v>
      </c>
      <c r="AH76" s="151" t="n">
        <v>90.7214713</v>
      </c>
      <c r="AI76" s="151" t="n">
        <v>128.04064432</v>
      </c>
      <c r="AJ76" s="151" t="n">
        <v>166.28384811175</v>
      </c>
      <c r="AK76" s="151" t="n">
        <v>43.88220361</v>
      </c>
      <c r="AL76" s="151" t="n">
        <v>90.62260431</v>
      </c>
      <c r="AM76" s="151" t="n">
        <v>135.50337201</v>
      </c>
      <c r="AN76" s="151" t="n">
        <v>218.25031090875</v>
      </c>
      <c r="AO76" s="151" t="n">
        <v>60.9197985</v>
      </c>
      <c r="AP76" s="151" t="n">
        <v>114.99373608</v>
      </c>
      <c r="AQ76" s="151" t="n">
        <v>159.48130773</v>
      </c>
      <c r="AR76" s="151" t="n">
        <v>205.54023046825</v>
      </c>
    </row>
    <row r="77" s="11" customFormat="true" ht="20.1" hidden="false" customHeight="true" outlineLevel="0" collapsed="false">
      <c r="A77" s="41"/>
      <c r="B77" s="61"/>
      <c r="C77" s="9"/>
      <c r="D77" s="1" t="s">
        <v>128</v>
      </c>
      <c r="E77" s="150"/>
      <c r="F77" s="150"/>
      <c r="G77" s="150"/>
      <c r="H77" s="68"/>
      <c r="I77" s="151" t="n">
        <v>50.85642673756</v>
      </c>
      <c r="J77" s="151" t="n">
        <v>73.37972853432</v>
      </c>
      <c r="K77" s="151" t="n">
        <v>30.21593026256</v>
      </c>
      <c r="L77" s="151" t="n">
        <v>70.1908977708</v>
      </c>
      <c r="M77" s="151" t="n">
        <v>20.16014476798</v>
      </c>
      <c r="N77" s="151" t="n">
        <v>81.05249087596</v>
      </c>
      <c r="O77" s="151" t="n">
        <v>111.08355046394</v>
      </c>
      <c r="P77" s="151" t="n">
        <v>142.9320397016</v>
      </c>
      <c r="Q77" s="151" t="n">
        <v>33.232374945</v>
      </c>
      <c r="R77" s="151" t="n">
        <v>99.97008677</v>
      </c>
      <c r="S77" s="151" t="n">
        <v>143.257739595</v>
      </c>
      <c r="T77" s="151" t="n">
        <v>159.51789658</v>
      </c>
      <c r="U77" s="151" t="n">
        <v>24.7295937</v>
      </c>
      <c r="V77" s="151" t="n">
        <v>109.4098156</v>
      </c>
      <c r="W77" s="151" t="n">
        <v>182.93260339</v>
      </c>
      <c r="X77" s="151" t="n">
        <v>230.48054553</v>
      </c>
      <c r="Y77" s="151" t="n">
        <v>59.23478883758</v>
      </c>
      <c r="Z77" s="151" t="n">
        <v>140.60390588516</v>
      </c>
      <c r="AA77" s="151" t="n">
        <v>230.59866259274</v>
      </c>
      <c r="AB77" s="151" t="n">
        <v>304.56142663</v>
      </c>
      <c r="AC77" s="151" t="n">
        <v>72.9136739</v>
      </c>
      <c r="AD77" s="151" t="n">
        <v>181.92126489</v>
      </c>
      <c r="AE77" s="151" t="n">
        <v>289.22695237</v>
      </c>
      <c r="AF77" s="151" t="n">
        <v>357.58247497</v>
      </c>
      <c r="AG77" s="151" t="n">
        <v>116.6277834</v>
      </c>
      <c r="AH77" s="151" t="n">
        <v>269.08614885</v>
      </c>
      <c r="AI77" s="151" t="n">
        <v>419.42849915</v>
      </c>
      <c r="AJ77" s="151" t="n">
        <v>475.06786954825</v>
      </c>
      <c r="AK77" s="151" t="n">
        <v>126.570404309</v>
      </c>
      <c r="AL77" s="151" t="n">
        <v>280.225782598</v>
      </c>
      <c r="AM77" s="151" t="n">
        <v>405.8820282545</v>
      </c>
      <c r="AN77" s="151" t="n">
        <v>509.00115250725</v>
      </c>
      <c r="AO77" s="151" t="n">
        <v>106.70811199</v>
      </c>
      <c r="AP77" s="151" t="n">
        <v>288.48332399</v>
      </c>
      <c r="AQ77" s="151" t="n">
        <v>452.37504645</v>
      </c>
      <c r="AR77" s="151" t="n">
        <v>590.30200256</v>
      </c>
    </row>
    <row r="78" s="11" customFormat="true" ht="20.1" hidden="false" customHeight="true" outlineLevel="0" collapsed="false">
      <c r="A78" s="41"/>
      <c r="B78" s="61"/>
      <c r="C78" s="9"/>
      <c r="D78" s="1" t="s">
        <v>129</v>
      </c>
      <c r="E78" s="150"/>
      <c r="F78" s="150"/>
      <c r="G78" s="150"/>
      <c r="H78" s="68"/>
      <c r="I78" s="151" t="n">
        <v>4</v>
      </c>
      <c r="J78" s="151" t="n">
        <v>5</v>
      </c>
      <c r="K78" s="151" t="n">
        <v>6</v>
      </c>
      <c r="L78" s="151" t="n">
        <v>4</v>
      </c>
      <c r="M78" s="151" t="n">
        <v>1</v>
      </c>
      <c r="N78" s="151" t="n">
        <v>3</v>
      </c>
      <c r="O78" s="151" t="n">
        <v>4</v>
      </c>
      <c r="P78" s="151" t="n">
        <v>5</v>
      </c>
      <c r="Q78" s="151" t="n">
        <v>1</v>
      </c>
      <c r="R78" s="151" t="n">
        <v>2.758</v>
      </c>
      <c r="S78" s="151" t="n">
        <v>4</v>
      </c>
      <c r="T78" s="151" t="n">
        <v>7</v>
      </c>
      <c r="U78" s="151" t="n">
        <v>1</v>
      </c>
      <c r="V78" s="151" t="n">
        <v>2</v>
      </c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56"/>
      <c r="AR78" s="156"/>
    </row>
    <row r="79" s="11" customFormat="true" ht="20.1" hidden="false" customHeight="true" outlineLevel="0" collapsed="false">
      <c r="A79" s="41"/>
      <c r="B79" s="61"/>
      <c r="C79" s="9"/>
      <c r="D79" s="1" t="s">
        <v>155</v>
      </c>
      <c r="E79" s="150"/>
      <c r="F79" s="150"/>
      <c r="G79" s="150"/>
      <c r="H79" s="68"/>
      <c r="I79" s="156"/>
      <c r="J79" s="156"/>
      <c r="K79" s="156"/>
      <c r="L79" s="156"/>
      <c r="M79" s="156"/>
      <c r="N79" s="156"/>
      <c r="O79" s="156"/>
      <c r="P79" s="156"/>
      <c r="Q79" s="156"/>
      <c r="R79" s="151" t="n">
        <v>-243.39164</v>
      </c>
      <c r="S79" s="151" t="n">
        <v>-127.80296</v>
      </c>
      <c r="T79" s="151" t="n">
        <v>-113.26186</v>
      </c>
      <c r="U79" s="151" t="n">
        <v>-20.81794</v>
      </c>
      <c r="V79" s="151" t="n">
        <v>38.45654</v>
      </c>
      <c r="W79" s="151" t="n">
        <v>71.5686</v>
      </c>
      <c r="X79" s="151" t="n">
        <v>91.10066</v>
      </c>
      <c r="Y79" s="151" t="n">
        <v>26.8948</v>
      </c>
      <c r="Z79" s="151" t="n">
        <v>89.76202</v>
      </c>
      <c r="AA79" s="151" t="n">
        <v>102.16682</v>
      </c>
      <c r="AB79" s="151" t="n">
        <v>133.46162</v>
      </c>
      <c r="AC79" s="151" t="n">
        <v>30.29932</v>
      </c>
      <c r="AD79" s="151" t="n">
        <v>59.56864</v>
      </c>
      <c r="AE79" s="151" t="n">
        <v>77.94796</v>
      </c>
      <c r="AF79" s="151" t="n">
        <v>97.8748600000001</v>
      </c>
      <c r="AG79" s="151" t="n">
        <v>28.39443202</v>
      </c>
      <c r="AH79" s="151" t="n">
        <v>63.140224</v>
      </c>
      <c r="AI79" s="151" t="n">
        <v>97.36225</v>
      </c>
      <c r="AJ79" s="151" t="n">
        <v>129.563</v>
      </c>
      <c r="AK79" s="151" t="n">
        <v>43.881127</v>
      </c>
      <c r="AL79" s="151" t="n">
        <v>84.6815</v>
      </c>
      <c r="AM79" s="151" t="n">
        <v>131.16225</v>
      </c>
      <c r="AN79" s="151" t="n">
        <v>182.153377</v>
      </c>
      <c r="AO79" s="151" t="n">
        <v>51.97875</v>
      </c>
      <c r="AP79" s="151" t="n">
        <v>107.83025</v>
      </c>
      <c r="AQ79" s="151" t="n">
        <v>163.309</v>
      </c>
      <c r="AR79" s="151" t="n">
        <v>99.4305</v>
      </c>
    </row>
    <row r="80" s="11" customFormat="true" ht="20.1" hidden="false" customHeight="true" outlineLevel="0" collapsed="false">
      <c r="A80" s="41"/>
      <c r="B80" s="61"/>
      <c r="C80" s="9"/>
      <c r="D80" s="150" t="s">
        <v>131</v>
      </c>
      <c r="E80" s="150"/>
      <c r="F80" s="150"/>
      <c r="G80" s="150"/>
      <c r="H80" s="68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1" t="n">
        <v>-9</v>
      </c>
      <c r="AJ80" s="151" t="n">
        <v>-13</v>
      </c>
      <c r="AK80" s="151" t="n">
        <v>-1</v>
      </c>
      <c r="AL80" s="151" t="n">
        <v>-5</v>
      </c>
      <c r="AM80" s="151" t="n">
        <v>-6.67</v>
      </c>
      <c r="AN80" s="151" t="n">
        <v>4</v>
      </c>
      <c r="AO80" s="68" t="n">
        <v>6</v>
      </c>
      <c r="AP80" s="151" t="n">
        <v>0.0135575</v>
      </c>
      <c r="AQ80" s="151" t="n">
        <v>-0.39385807</v>
      </c>
      <c r="AR80" s="151" t="n">
        <v>6.40077840075</v>
      </c>
    </row>
    <row r="81" s="11" customFormat="true" ht="20.1" hidden="false" customHeight="true" outlineLevel="0" collapsed="false">
      <c r="A81" s="41"/>
      <c r="B81" s="61"/>
      <c r="C81" s="9"/>
      <c r="D81" s="150" t="s">
        <v>132</v>
      </c>
      <c r="E81" s="150"/>
      <c r="F81" s="150"/>
      <c r="G81" s="150"/>
      <c r="H81" s="68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  <c r="AN81" s="196" t="n">
        <v>0.06</v>
      </c>
      <c r="AO81" s="197" t="n">
        <v>-2.5532216</v>
      </c>
      <c r="AP81" s="190" t="n">
        <v>-5.98279125</v>
      </c>
      <c r="AQ81" s="190" t="n">
        <v>-9.29155965</v>
      </c>
      <c r="AR81" s="190" t="n">
        <v>-13.61865020825</v>
      </c>
    </row>
    <row r="82" s="11" customFormat="true" ht="20.1" hidden="false" customHeight="true" outlineLevel="0" collapsed="false">
      <c r="A82" s="41"/>
      <c r="B82" s="61"/>
      <c r="C82" s="9"/>
      <c r="D82" s="191" t="s">
        <v>156</v>
      </c>
      <c r="E82" s="192"/>
      <c r="F82" s="192"/>
      <c r="G82" s="192"/>
      <c r="H82" s="193"/>
      <c r="I82" s="194" t="n">
        <v>684.68</v>
      </c>
      <c r="J82" s="194" t="n">
        <v>3488.93824084459</v>
      </c>
      <c r="K82" s="194" t="n">
        <v>5949.83192147804</v>
      </c>
      <c r="L82" s="194" t="n">
        <v>8213.25560211148</v>
      </c>
      <c r="M82" s="194" t="n">
        <v>2628.19209430536</v>
      </c>
      <c r="N82" s="194" t="n">
        <v>3250.08418861072</v>
      </c>
      <c r="O82" s="194" t="n">
        <v>5472.70628291608</v>
      </c>
      <c r="P82" s="194" t="n">
        <v>6362.77837722144</v>
      </c>
      <c r="Q82" s="194" t="n">
        <v>646.613080324352</v>
      </c>
      <c r="R82" s="194" t="n">
        <v>6482.9161606487</v>
      </c>
      <c r="S82" s="194" t="n">
        <v>8887.84380868923</v>
      </c>
      <c r="T82" s="194" t="n">
        <v>10161.5842886032</v>
      </c>
      <c r="U82" s="194" t="n">
        <v>2028.98299274906</v>
      </c>
      <c r="V82" s="194" t="n">
        <v>5675.58177226813</v>
      </c>
      <c r="W82" s="194" t="n">
        <v>8155.10615830219</v>
      </c>
      <c r="X82" s="194" t="n">
        <v>6633.60148725435</v>
      </c>
      <c r="Y82" s="194" t="n">
        <v>1604.40765633772</v>
      </c>
      <c r="Z82" s="194" t="n">
        <v>-592.174687324557</v>
      </c>
      <c r="AA82" s="194" t="n">
        <v>3117.60296901316</v>
      </c>
      <c r="AB82" s="194" t="n">
        <v>6050.71062535089</v>
      </c>
      <c r="AC82" s="194" t="n">
        <v>2884.33966579564</v>
      </c>
      <c r="AD82" s="194" t="n">
        <v>6464.08933159127</v>
      </c>
      <c r="AE82" s="194" t="n">
        <v>9290.32899738691</v>
      </c>
      <c r="AF82" s="194" t="n">
        <v>11272.0786819258</v>
      </c>
      <c r="AG82" s="194" t="n">
        <v>4578.3191252903</v>
      </c>
      <c r="AH82" s="194" t="n">
        <v>9649.87042980011</v>
      </c>
      <c r="AI82" s="194" t="n">
        <v>12803.9873758709</v>
      </c>
      <c r="AJ82" s="194" t="n">
        <v>14898.6165011612</v>
      </c>
      <c r="AK82" s="194" t="n">
        <v>5051.37076353175</v>
      </c>
      <c r="AL82" s="194" t="n">
        <v>11419.9539176015</v>
      </c>
      <c r="AM82" s="194" t="n">
        <v>16109.9458764023</v>
      </c>
      <c r="AN82" s="194" t="n">
        <v>20693.407835203</v>
      </c>
      <c r="AO82" s="194" t="n">
        <v>4136.29210956125</v>
      </c>
      <c r="AP82" s="194" t="n">
        <v>10599.4252090723</v>
      </c>
      <c r="AQ82" s="194" t="n">
        <v>16854.2135113552</v>
      </c>
      <c r="AR82" s="194" t="n">
        <v>20352.9230213701</v>
      </c>
    </row>
    <row r="83" s="11" customFormat="true" ht="20.1" hidden="false" customHeight="true" outlineLevel="0" collapsed="false">
      <c r="A83" s="41"/>
      <c r="B83" s="61"/>
      <c r="C83" s="9"/>
      <c r="D83" s="10"/>
      <c r="E83" s="3"/>
      <c r="F83" s="3"/>
      <c r="G83" s="3"/>
      <c r="H83" s="3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P83" s="140"/>
    </row>
    <row r="84" s="3" customFormat="true" ht="20.1" hidden="false" customHeight="true" outlineLevel="0" collapsed="false">
      <c r="A84" s="41"/>
      <c r="B84" s="61"/>
      <c r="C84" s="9"/>
      <c r="D84" s="171" t="s">
        <v>157</v>
      </c>
      <c r="E84" s="171"/>
      <c r="F84" s="171"/>
      <c r="G84" s="171"/>
      <c r="H84" s="171"/>
      <c r="I84" s="147" t="s">
        <v>49</v>
      </c>
      <c r="J84" s="147" t="s">
        <v>50</v>
      </c>
      <c r="K84" s="147" t="s">
        <v>51</v>
      </c>
      <c r="L84" s="147" t="s">
        <v>158</v>
      </c>
      <c r="M84" s="147" t="s">
        <v>53</v>
      </c>
      <c r="N84" s="147" t="s">
        <v>54</v>
      </c>
      <c r="O84" s="147" t="s">
        <v>55</v>
      </c>
      <c r="P84" s="147" t="s">
        <v>159</v>
      </c>
      <c r="Q84" s="147" t="s">
        <v>57</v>
      </c>
      <c r="R84" s="147" t="s">
        <v>58</v>
      </c>
      <c r="S84" s="147" t="s">
        <v>59</v>
      </c>
      <c r="T84" s="147" t="s">
        <v>160</v>
      </c>
      <c r="U84" s="147" t="s">
        <v>61</v>
      </c>
      <c r="V84" s="147" t="s">
        <v>62</v>
      </c>
      <c r="W84" s="147" t="s">
        <v>63</v>
      </c>
      <c r="X84" s="147" t="s">
        <v>161</v>
      </c>
      <c r="Y84" s="147" t="s">
        <v>64</v>
      </c>
      <c r="Z84" s="147" t="s">
        <v>65</v>
      </c>
      <c r="AA84" s="147" t="s">
        <v>66</v>
      </c>
      <c r="AB84" s="147" t="s">
        <v>162</v>
      </c>
      <c r="AC84" s="147" t="s">
        <v>68</v>
      </c>
      <c r="AD84" s="147" t="s">
        <v>69</v>
      </c>
      <c r="AE84" s="147" t="s">
        <v>70</v>
      </c>
      <c r="AF84" s="147" t="s">
        <v>163</v>
      </c>
      <c r="AG84" s="147" t="s">
        <v>71</v>
      </c>
      <c r="AH84" s="147" t="s">
        <v>72</v>
      </c>
      <c r="AI84" s="147" t="s">
        <v>73</v>
      </c>
      <c r="AJ84" s="147" t="s">
        <v>164</v>
      </c>
      <c r="AK84" s="147" t="s">
        <v>75</v>
      </c>
      <c r="AL84" s="147" t="s">
        <v>76</v>
      </c>
      <c r="AM84" s="147" t="s">
        <v>77</v>
      </c>
      <c r="AN84" s="147" t="s">
        <v>78</v>
      </c>
      <c r="AO84" s="147" t="s">
        <v>79</v>
      </c>
      <c r="AP84" s="147" t="s">
        <v>80</v>
      </c>
      <c r="AQ84" s="65" t="s">
        <v>81</v>
      </c>
      <c r="AR84" s="65" t="s">
        <v>82</v>
      </c>
    </row>
    <row r="85" s="11" customFormat="true" ht="20.1" hidden="false" customHeight="true" outlineLevel="0" collapsed="false">
      <c r="A85" s="41"/>
      <c r="B85" s="61"/>
      <c r="C85" s="9"/>
      <c r="D85" s="1" t="s">
        <v>35</v>
      </c>
      <c r="E85" s="150"/>
      <c r="F85" s="150"/>
      <c r="G85" s="150"/>
      <c r="H85" s="68"/>
      <c r="I85" s="151" t="n">
        <v>545.53</v>
      </c>
      <c r="J85" s="151" t="n">
        <v>1363.7</v>
      </c>
      <c r="K85" s="151" t="n">
        <v>1432.19</v>
      </c>
      <c r="L85" s="151" t="n">
        <v>604.13</v>
      </c>
      <c r="M85" s="151" t="n">
        <v>1109.03</v>
      </c>
      <c r="N85" s="151" t="n">
        <v>-446.51</v>
      </c>
      <c r="O85" s="151" t="n">
        <v>1542.59</v>
      </c>
      <c r="P85" s="151" t="n">
        <v>-469.52</v>
      </c>
      <c r="Q85" s="151" t="n">
        <v>-266.35</v>
      </c>
      <c r="R85" s="151" t="n">
        <v>1469.02</v>
      </c>
      <c r="S85" s="151" t="n">
        <v>1596.5</v>
      </c>
      <c r="T85" s="151" t="n">
        <v>585.36</v>
      </c>
      <c r="U85" s="151" t="n">
        <v>900.39</v>
      </c>
      <c r="V85" s="151" t="n">
        <v>2107.97</v>
      </c>
      <c r="W85" s="151" t="n">
        <v>1307.26</v>
      </c>
      <c r="X85" s="151" t="n">
        <v>-2552.69</v>
      </c>
      <c r="Y85" s="151" t="n">
        <v>321.93</v>
      </c>
      <c r="Z85" s="151" t="n">
        <v>-3611.88</v>
      </c>
      <c r="AA85" s="151" t="n">
        <v>2672.36</v>
      </c>
      <c r="AB85" s="151" t="n">
        <v>1728.85</v>
      </c>
      <c r="AC85" s="151" t="n">
        <v>1504.66</v>
      </c>
      <c r="AD85" s="151" t="n">
        <v>2095.55</v>
      </c>
      <c r="AE85" s="151" t="n">
        <v>1559.78</v>
      </c>
      <c r="AF85" s="151" t="n">
        <v>1360.74</v>
      </c>
      <c r="AG85" s="151" t="n">
        <v>3175.65</v>
      </c>
      <c r="AH85" s="151" t="n">
        <v>3508.39</v>
      </c>
      <c r="AI85" s="151" t="n">
        <v>2655.31</v>
      </c>
      <c r="AJ85" s="151" t="n">
        <v>2886.34</v>
      </c>
      <c r="AK85" s="151" t="n">
        <v>3662.26</v>
      </c>
      <c r="AL85" s="151" t="n">
        <v>4793.88</v>
      </c>
      <c r="AM85" s="151" t="n">
        <v>3465.46</v>
      </c>
      <c r="AN85" s="151" t="n">
        <v>3249.15</v>
      </c>
      <c r="AO85" s="68" t="n">
        <v>3162</v>
      </c>
      <c r="AP85" s="151" t="n">
        <v>4105.52</v>
      </c>
      <c r="AQ85" s="151" t="n">
        <v>3887.43</v>
      </c>
      <c r="AR85" s="151" t="n">
        <v>2552.22</v>
      </c>
    </row>
    <row r="86" s="11" customFormat="true" ht="20.1" hidden="false" customHeight="true" outlineLevel="0" collapsed="false">
      <c r="A86" s="41"/>
      <c r="B86" s="61"/>
      <c r="C86" s="9"/>
      <c r="D86" s="154" t="s">
        <v>38</v>
      </c>
      <c r="E86" s="155"/>
      <c r="F86" s="155"/>
      <c r="G86" s="155"/>
      <c r="H86" s="68"/>
      <c r="I86" s="151" t="n">
        <v>155.86</v>
      </c>
      <c r="J86" s="151" t="n">
        <v>209.209999999997</v>
      </c>
      <c r="K86" s="151" t="n">
        <v>348.210000000019</v>
      </c>
      <c r="L86" s="151" t="n">
        <v>492.05999999998</v>
      </c>
      <c r="M86" s="151" t="n">
        <v>481.240000000002</v>
      </c>
      <c r="N86" s="151" t="n">
        <v>220.390000000001</v>
      </c>
      <c r="O86" s="151" t="n">
        <v>-74.2900000000107</v>
      </c>
      <c r="P86" s="151" t="n">
        <v>381.990000000007</v>
      </c>
      <c r="Q86" s="151" t="n">
        <v>352.73</v>
      </c>
      <c r="R86" s="151" t="n">
        <v>362.34</v>
      </c>
      <c r="S86" s="151" t="n">
        <v>390.26</v>
      </c>
      <c r="T86" s="151" t="n">
        <v>471.189999999995</v>
      </c>
      <c r="U86" s="151" t="n">
        <v>156.410000000004</v>
      </c>
      <c r="V86" s="151" t="n">
        <v>607.620000000007</v>
      </c>
      <c r="W86" s="151" t="n">
        <v>418.029999999988</v>
      </c>
      <c r="X86" s="151" t="n">
        <v>494.110000000003</v>
      </c>
      <c r="Y86" s="151" t="n">
        <v>322.04</v>
      </c>
      <c r="Z86" s="151" t="n">
        <v>465.229999999998</v>
      </c>
      <c r="AA86" s="151" t="n">
        <v>367.739999999993</v>
      </c>
      <c r="AB86" s="151" t="n">
        <v>389.990000000008</v>
      </c>
      <c r="AC86" s="151" t="n">
        <v>320.14</v>
      </c>
      <c r="AD86" s="151" t="n">
        <v>337.630000000001</v>
      </c>
      <c r="AE86" s="151" t="n">
        <v>293.499999999993</v>
      </c>
      <c r="AF86" s="151" t="n">
        <v>-97.1599999999873</v>
      </c>
      <c r="AG86" s="151" t="n">
        <v>232.518219850001</v>
      </c>
      <c r="AH86" s="151" t="n">
        <v>268.7719427</v>
      </c>
      <c r="AI86" s="151" t="n">
        <v>-233.211194820001</v>
      </c>
      <c r="AJ86" s="151" t="n">
        <v>-1409.19831384</v>
      </c>
      <c r="AK86" s="151" t="n">
        <v>6.04063473</v>
      </c>
      <c r="AL86" s="151" t="n">
        <v>114.90138494</v>
      </c>
      <c r="AM86" s="151" t="n">
        <v>126.20032478</v>
      </c>
      <c r="AN86" s="151" t="n">
        <v>153.40607777</v>
      </c>
      <c r="AO86" s="68" t="n">
        <v>50.70037581</v>
      </c>
      <c r="AP86" s="151" t="n">
        <v>352.96709885</v>
      </c>
      <c r="AQ86" s="151" t="n">
        <v>239.55090633</v>
      </c>
      <c r="AR86" s="151" t="n">
        <v>-31.22578988</v>
      </c>
    </row>
    <row r="87" s="11" customFormat="true" ht="20.1" hidden="false" customHeight="true" outlineLevel="0" collapsed="false">
      <c r="A87" s="3"/>
      <c r="B87" s="8"/>
      <c r="C87" s="9"/>
      <c r="D87" s="1" t="s">
        <v>39</v>
      </c>
      <c r="E87" s="150"/>
      <c r="F87" s="150"/>
      <c r="G87" s="150"/>
      <c r="H87" s="68"/>
      <c r="I87" s="151" t="n">
        <v>65.91</v>
      </c>
      <c r="J87" s="151" t="n">
        <v>47.19</v>
      </c>
      <c r="K87" s="151" t="n">
        <v>-73.59</v>
      </c>
      <c r="L87" s="151" t="n">
        <v>102.96</v>
      </c>
      <c r="M87" s="151" t="n">
        <v>122.42</v>
      </c>
      <c r="N87" s="151" t="n">
        <v>162.95</v>
      </c>
      <c r="O87" s="151" t="n">
        <v>70.44</v>
      </c>
      <c r="P87" s="151" t="n">
        <v>223.528</v>
      </c>
      <c r="Q87" s="151" t="n">
        <v>148.048</v>
      </c>
      <c r="R87" s="151" t="n">
        <v>49.082</v>
      </c>
      <c r="S87" s="151" t="n">
        <v>75.589</v>
      </c>
      <c r="T87" s="151" t="n">
        <v>98.014</v>
      </c>
      <c r="U87" s="151" t="n">
        <v>87.552</v>
      </c>
      <c r="V87" s="151" t="n">
        <v>89.109</v>
      </c>
      <c r="W87" s="151" t="n">
        <v>42.871</v>
      </c>
      <c r="X87" s="151" t="n">
        <v>157.333</v>
      </c>
      <c r="Y87" s="151" t="n">
        <v>78.478</v>
      </c>
      <c r="Z87" s="151" t="n">
        <v>135.132</v>
      </c>
      <c r="AA87" s="151" t="n">
        <v>2.309</v>
      </c>
      <c r="AB87" s="151" t="n">
        <v>137.191</v>
      </c>
      <c r="AC87" s="151" t="n">
        <v>76.619</v>
      </c>
      <c r="AD87" s="151" t="n">
        <v>95.187</v>
      </c>
      <c r="AE87" s="151" t="n">
        <v>-4.58800000000002</v>
      </c>
      <c r="AF87" s="151" t="n">
        <v>97.626</v>
      </c>
      <c r="AG87" s="151" t="n">
        <v>86.979</v>
      </c>
      <c r="AH87" s="151" t="n">
        <v>118.101</v>
      </c>
      <c r="AI87" s="151" t="n">
        <v>-176.64098675</v>
      </c>
      <c r="AJ87" s="151" t="n">
        <v>-8.76972294</v>
      </c>
      <c r="AK87" s="151" t="n">
        <v>19.65882153</v>
      </c>
      <c r="AL87" s="151" t="n">
        <v>39.06936839</v>
      </c>
      <c r="AM87" s="151" t="n">
        <v>-18.97103914</v>
      </c>
      <c r="AN87" s="151" t="n">
        <v>28.70573673</v>
      </c>
      <c r="AO87" s="68" t="n">
        <v>89.22173156</v>
      </c>
      <c r="AP87" s="151" t="n">
        <v>329.78261458</v>
      </c>
      <c r="AQ87" s="151" t="n">
        <v>72.5678694</v>
      </c>
      <c r="AR87" s="151" t="n">
        <v>-28.14863445</v>
      </c>
    </row>
    <row r="88" s="11" customFormat="true" ht="20.1" hidden="false" customHeight="true" outlineLevel="0" collapsed="false">
      <c r="A88" s="3"/>
      <c r="B88" s="8"/>
      <c r="C88" s="9"/>
      <c r="D88" s="1" t="s">
        <v>125</v>
      </c>
      <c r="E88" s="150"/>
      <c r="F88" s="150"/>
      <c r="G88" s="150"/>
      <c r="H88" s="68"/>
      <c r="I88" s="151" t="n">
        <v>18.99</v>
      </c>
      <c r="J88" s="151" t="n">
        <v>123.65</v>
      </c>
      <c r="K88" s="151" t="n">
        <v>-41.81</v>
      </c>
      <c r="L88" s="151" t="n">
        <v>7.45</v>
      </c>
      <c r="M88" s="151" t="n">
        <v>127.23</v>
      </c>
      <c r="N88" s="151" t="n">
        <v>-18.44</v>
      </c>
      <c r="O88" s="151" t="n">
        <v>29.12</v>
      </c>
      <c r="P88" s="151" t="n">
        <v>63.19</v>
      </c>
      <c r="Q88" s="151" t="n">
        <v>82.55</v>
      </c>
      <c r="R88" s="151" t="n">
        <v>-147.5</v>
      </c>
      <c r="S88" s="151" t="n">
        <v>116.2</v>
      </c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</row>
    <row r="89" s="11" customFormat="true" ht="20.1" hidden="false" customHeight="true" outlineLevel="0" collapsed="false">
      <c r="A89" s="3"/>
      <c r="B89" s="8"/>
      <c r="C89" s="9"/>
      <c r="D89" s="150" t="s">
        <v>126</v>
      </c>
      <c r="E89" s="150"/>
      <c r="F89" s="150"/>
      <c r="G89" s="150"/>
      <c r="H89" s="68"/>
      <c r="I89" s="156"/>
      <c r="J89" s="156"/>
      <c r="K89" s="156"/>
      <c r="L89" s="156"/>
      <c r="M89" s="156"/>
      <c r="N89" s="156"/>
      <c r="O89" s="156"/>
      <c r="P89" s="156"/>
      <c r="Q89" s="156"/>
      <c r="R89" s="151" t="n">
        <v>-182.75</v>
      </c>
      <c r="S89" s="151" t="n">
        <v>777.46</v>
      </c>
      <c r="T89" s="151" t="n">
        <v>217.94</v>
      </c>
      <c r="U89" s="151" t="n">
        <v>843.83</v>
      </c>
      <c r="V89" s="151" t="n">
        <v>773.23</v>
      </c>
      <c r="W89" s="151" t="n">
        <v>646.61</v>
      </c>
      <c r="X89" s="151" t="n">
        <v>-121.27</v>
      </c>
      <c r="Y89" s="151" t="n">
        <v>639.97</v>
      </c>
      <c r="Z89" s="151" t="n">
        <v>671.76</v>
      </c>
      <c r="AA89" s="151" t="n">
        <v>677.98</v>
      </c>
      <c r="AB89" s="151" t="n">
        <v>372.5</v>
      </c>
      <c r="AC89" s="151" t="n">
        <v>885.65</v>
      </c>
      <c r="AD89" s="151" t="n">
        <v>1068.88</v>
      </c>
      <c r="AE89" s="151" t="n">
        <v>866.87</v>
      </c>
      <c r="AF89" s="151" t="n">
        <v>674.93</v>
      </c>
      <c r="AG89" s="151" t="n">
        <v>1283.23</v>
      </c>
      <c r="AH89" s="151" t="n">
        <v>1167.61206431</v>
      </c>
      <c r="AI89" s="151" t="n">
        <v>1047.20737252</v>
      </c>
      <c r="AJ89" s="151" t="n">
        <v>116.6801197</v>
      </c>
      <c r="AK89" s="151" t="n">
        <v>1716.22158682</v>
      </c>
      <c r="AL89" s="151" t="n">
        <v>1075.81187516</v>
      </c>
      <c r="AM89" s="151" t="n">
        <v>806.96653802</v>
      </c>
      <c r="AN89" s="151" t="n">
        <v>1165</v>
      </c>
      <c r="AO89" s="68" t="n">
        <v>311</v>
      </c>
      <c r="AP89" s="151" t="n">
        <v>2305.32891632</v>
      </c>
      <c r="AQ89" s="151" t="n">
        <v>2396.09017573</v>
      </c>
      <c r="AR89" s="151" t="n">
        <v>756.36586108</v>
      </c>
    </row>
    <row r="90" s="11" customFormat="true" ht="20.1" hidden="false" customHeight="true" outlineLevel="0" collapsed="false">
      <c r="A90" s="3"/>
      <c r="B90" s="8"/>
      <c r="C90" s="9"/>
      <c r="D90" s="150" t="s">
        <v>0</v>
      </c>
      <c r="E90" s="1" t="s">
        <v>152</v>
      </c>
      <c r="F90" s="150"/>
      <c r="G90" s="150"/>
      <c r="H90" s="68"/>
      <c r="I90" s="156"/>
      <c r="J90" s="156"/>
      <c r="K90" s="156"/>
      <c r="L90" s="156"/>
      <c r="M90" s="156"/>
      <c r="N90" s="156"/>
      <c r="O90" s="156"/>
      <c r="P90" s="156"/>
      <c r="Q90" s="156"/>
      <c r="R90" s="151" t="n">
        <v>-184.99</v>
      </c>
      <c r="S90" s="151" t="n">
        <v>776.36</v>
      </c>
      <c r="T90" s="151" t="n">
        <v>219.47</v>
      </c>
      <c r="U90" s="151" t="n">
        <v>844.34</v>
      </c>
      <c r="V90" s="151" t="n">
        <v>771.3</v>
      </c>
      <c r="W90" s="151" t="n">
        <v>644.86</v>
      </c>
      <c r="X90" s="151" t="n">
        <v>-109.8</v>
      </c>
      <c r="Y90" s="151" t="n">
        <v>641.72</v>
      </c>
      <c r="Z90" s="151" t="n">
        <v>669.38</v>
      </c>
      <c r="AA90" s="151" t="n">
        <v>679.36</v>
      </c>
      <c r="AB90" s="151" t="n">
        <v>370.26</v>
      </c>
      <c r="AC90" s="151" t="n">
        <v>885.68</v>
      </c>
      <c r="AD90" s="151" t="n">
        <v>1069.88</v>
      </c>
      <c r="AE90" s="151" t="n">
        <v>865.32</v>
      </c>
      <c r="AF90" s="151" t="n">
        <v>680.21</v>
      </c>
      <c r="AG90" s="151" t="n">
        <v>1281.29</v>
      </c>
      <c r="AH90" s="151" t="n">
        <v>1167.52861149</v>
      </c>
      <c r="AI90" s="151" t="n">
        <v>1055.86619132</v>
      </c>
      <c r="AJ90" s="151" t="n">
        <v>103.9361492</v>
      </c>
      <c r="AK90" s="151" t="n">
        <v>1711.43</v>
      </c>
      <c r="AL90" s="151" t="n">
        <v>1073.49601022</v>
      </c>
      <c r="AM90" s="151" t="n">
        <v>806.07398978</v>
      </c>
      <c r="AN90" s="151" t="n">
        <v>1164</v>
      </c>
      <c r="AO90" s="68" t="n">
        <v>322</v>
      </c>
      <c r="AP90" s="151" t="n">
        <v>2294.81176202</v>
      </c>
      <c r="AQ90" s="151" t="n">
        <v>2397.07392491</v>
      </c>
      <c r="AR90" s="151" t="n">
        <v>755.83156457</v>
      </c>
    </row>
    <row r="91" s="11" customFormat="true" ht="20.1" hidden="false" customHeight="true" outlineLevel="0" collapsed="false">
      <c r="A91" s="3"/>
      <c r="B91" s="8"/>
      <c r="C91" s="9"/>
      <c r="D91" s="150" t="s">
        <v>127</v>
      </c>
      <c r="E91" s="150"/>
      <c r="F91" s="150"/>
      <c r="G91" s="150"/>
      <c r="H91" s="68"/>
      <c r="I91" s="151" t="n">
        <v>19.46702398</v>
      </c>
      <c r="J91" s="151" t="n">
        <v>23.58730482</v>
      </c>
      <c r="K91" s="151" t="n">
        <v>20.84205122</v>
      </c>
      <c r="L91" s="151" t="n">
        <v>19.34557159</v>
      </c>
      <c r="M91" s="151" t="n">
        <v>28.54849256</v>
      </c>
      <c r="N91" s="151" t="n">
        <v>26.16465938</v>
      </c>
      <c r="O91" s="151" t="n">
        <v>26.78285338</v>
      </c>
      <c r="P91" s="151" t="n">
        <v>23.6677021799999</v>
      </c>
      <c r="Q91" s="151" t="n">
        <v>32.38382599</v>
      </c>
      <c r="R91" s="151" t="n">
        <v>32.50588853</v>
      </c>
      <c r="S91" s="151" t="n">
        <v>31.77459652</v>
      </c>
      <c r="T91" s="151" t="n">
        <v>25.62916599</v>
      </c>
      <c r="U91" s="151" t="n">
        <v>24.72450975</v>
      </c>
      <c r="V91" s="151" t="n">
        <v>27.40026285</v>
      </c>
      <c r="W91" s="151" t="n">
        <v>28.61896689</v>
      </c>
      <c r="X91" s="151" t="n">
        <v>27.59520877</v>
      </c>
      <c r="Y91" s="151" t="n">
        <v>36.14934907</v>
      </c>
      <c r="Z91" s="151" t="n">
        <v>31.39396349</v>
      </c>
      <c r="AA91" s="151" t="n">
        <v>41.63365579</v>
      </c>
      <c r="AB91" s="151" t="n">
        <v>35.6971061</v>
      </c>
      <c r="AC91" s="151" t="n">
        <v>25.90325315</v>
      </c>
      <c r="AD91" s="151" t="n">
        <v>41.06820171</v>
      </c>
      <c r="AE91" s="151" t="n">
        <v>33.96491395</v>
      </c>
      <c r="AF91" s="151" t="n">
        <v>34.29121353</v>
      </c>
      <c r="AG91" s="151" t="n">
        <v>37.92488528</v>
      </c>
      <c r="AH91" s="151" t="n">
        <v>52.43362202</v>
      </c>
      <c r="AI91" s="151" t="n">
        <v>37.13769102</v>
      </c>
      <c r="AJ91" s="151" t="n">
        <v>38.0617151</v>
      </c>
      <c r="AK91" s="151" t="n">
        <v>43.67929786</v>
      </c>
      <c r="AL91" s="151" t="n">
        <v>46.53749495</v>
      </c>
      <c r="AM91" s="151" t="n">
        <v>44.67786195</v>
      </c>
      <c r="AN91" s="151" t="n">
        <v>82.5440371</v>
      </c>
      <c r="AO91" s="68" t="n">
        <v>60.67903325</v>
      </c>
      <c r="AP91" s="151" t="n">
        <v>53.83317233</v>
      </c>
      <c r="AQ91" s="151" t="n">
        <v>44.2468064</v>
      </c>
      <c r="AR91" s="151" t="n">
        <v>45.81814417</v>
      </c>
    </row>
    <row r="92" s="11" customFormat="true" ht="20.1" hidden="false" customHeight="true" outlineLevel="0" collapsed="false">
      <c r="A92" s="3"/>
      <c r="B92" s="8"/>
      <c r="C92" s="9"/>
      <c r="D92" s="1" t="s">
        <v>128</v>
      </c>
      <c r="E92" s="150"/>
      <c r="F92" s="150"/>
      <c r="G92" s="150"/>
      <c r="H92" s="68"/>
      <c r="I92" s="151" t="n">
        <v>50.75387857</v>
      </c>
      <c r="J92" s="151" t="n">
        <v>22.2222733</v>
      </c>
      <c r="K92" s="151" t="n">
        <v>-43.46648077</v>
      </c>
      <c r="L92" s="151" t="n">
        <v>39.67228501</v>
      </c>
      <c r="M92" s="151" t="n">
        <v>19.66946953</v>
      </c>
      <c r="N92" s="151" t="n">
        <v>60.40167087</v>
      </c>
      <c r="O92" s="151" t="n">
        <v>29.54038435</v>
      </c>
      <c r="P92" s="151" t="n">
        <v>31.35781403</v>
      </c>
      <c r="Q92" s="151" t="n">
        <v>33.232374945</v>
      </c>
      <c r="R92" s="151" t="n">
        <v>66.01361906</v>
      </c>
      <c r="S92" s="151" t="n">
        <v>42.56356006</v>
      </c>
      <c r="T92" s="151" t="n">
        <v>15.53606422</v>
      </c>
      <c r="U92" s="151" t="n">
        <v>23.79385407</v>
      </c>
      <c r="V92" s="151" t="n">
        <v>83.74448227</v>
      </c>
      <c r="W92" s="151" t="n">
        <v>72.58704816</v>
      </c>
      <c r="X92" s="151" t="n">
        <v>46.61220251</v>
      </c>
      <c r="Y92" s="151" t="n">
        <v>58.14856346</v>
      </c>
      <c r="Z92" s="151" t="n">
        <v>80.28289167</v>
      </c>
      <c r="AA92" s="151" t="n">
        <v>88.90853133</v>
      </c>
      <c r="AB92" s="151" t="n">
        <v>72.87653869</v>
      </c>
      <c r="AC92" s="151" t="n">
        <v>71.77704532</v>
      </c>
      <c r="AD92" s="151" t="n">
        <v>107.87096241</v>
      </c>
      <c r="AE92" s="151" t="n">
        <v>106.1690589</v>
      </c>
      <c r="AF92" s="151" t="n">
        <v>67.21889402</v>
      </c>
      <c r="AG92" s="151" t="n">
        <v>115.39723365</v>
      </c>
      <c r="AH92" s="151" t="n">
        <v>151.2278157</v>
      </c>
      <c r="AI92" s="151" t="n">
        <v>149.11180055</v>
      </c>
      <c r="AJ92" s="151" t="n">
        <v>54.40882009</v>
      </c>
      <c r="AK92" s="151" t="n">
        <v>125.17286934</v>
      </c>
      <c r="AL92" s="151" t="n">
        <v>152.25784332</v>
      </c>
      <c r="AM92" s="151" t="n">
        <v>124.25871714</v>
      </c>
      <c r="AN92" s="151" t="n">
        <v>101.72159251</v>
      </c>
      <c r="AO92" s="68" t="n">
        <v>105.06103524</v>
      </c>
      <c r="AP92" s="151" t="n">
        <v>180.12813525</v>
      </c>
      <c r="AQ92" s="151" t="n">
        <v>162.24464571</v>
      </c>
      <c r="AR92" s="151" t="n">
        <v>136.27985036</v>
      </c>
    </row>
    <row r="93" s="11" customFormat="true" ht="20.1" hidden="false" customHeight="true" outlineLevel="0" collapsed="false">
      <c r="A93" s="3"/>
      <c r="B93" s="8"/>
      <c r="C93" s="9"/>
      <c r="D93" s="1" t="s">
        <v>129</v>
      </c>
      <c r="E93" s="150"/>
      <c r="F93" s="150"/>
      <c r="G93" s="150"/>
      <c r="H93" s="68"/>
      <c r="I93" s="151" t="n">
        <v>4</v>
      </c>
      <c r="J93" s="151" t="n">
        <v>0</v>
      </c>
      <c r="K93" s="151" t="n">
        <v>2</v>
      </c>
      <c r="L93" s="151" t="n">
        <v>-2</v>
      </c>
      <c r="M93" s="151" t="n">
        <v>1</v>
      </c>
      <c r="N93" s="151" t="n">
        <v>1</v>
      </c>
      <c r="O93" s="151" t="n">
        <v>1</v>
      </c>
      <c r="P93" s="151" t="n">
        <v>0</v>
      </c>
      <c r="Q93" s="151" t="n">
        <v>1</v>
      </c>
      <c r="R93" s="151" t="n">
        <v>1</v>
      </c>
      <c r="S93" s="151" t="n">
        <v>1</v>
      </c>
      <c r="T93" s="151" t="n">
        <v>3</v>
      </c>
      <c r="U93" s="151" t="n">
        <v>1</v>
      </c>
      <c r="V93" s="151" t="n">
        <v>1</v>
      </c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56"/>
      <c r="AR93" s="156"/>
    </row>
    <row r="94" s="11" customFormat="true" ht="20.1" hidden="false" customHeight="true" outlineLevel="0" collapsed="false">
      <c r="A94" s="3"/>
      <c r="B94" s="8"/>
      <c r="C94" s="9"/>
      <c r="D94" s="150" t="s">
        <v>130</v>
      </c>
      <c r="E94" s="150"/>
      <c r="F94" s="150"/>
      <c r="G94" s="150"/>
      <c r="H94" s="68"/>
      <c r="I94" s="156"/>
      <c r="J94" s="156"/>
      <c r="K94" s="156"/>
      <c r="L94" s="156"/>
      <c r="M94" s="156"/>
      <c r="N94" s="156"/>
      <c r="O94" s="156"/>
      <c r="P94" s="156"/>
      <c r="Q94" s="156"/>
      <c r="R94" s="151" t="n">
        <v>-243.71</v>
      </c>
      <c r="S94" s="151" t="n">
        <v>115.24</v>
      </c>
      <c r="T94" s="151" t="n">
        <v>14.2</v>
      </c>
      <c r="U94" s="151" t="n">
        <v>-21.25</v>
      </c>
      <c r="V94" s="151" t="n">
        <v>58.85</v>
      </c>
      <c r="W94" s="151" t="n">
        <v>32.68</v>
      </c>
      <c r="X94" s="151" t="n">
        <v>19.1</v>
      </c>
      <c r="Y94" s="151" t="n">
        <v>26.44</v>
      </c>
      <c r="Z94" s="151" t="n">
        <v>62.42</v>
      </c>
      <c r="AA94" s="151" t="n">
        <v>11.95</v>
      </c>
      <c r="AB94" s="151" t="n">
        <v>30.84</v>
      </c>
      <c r="AC94" s="151" t="n">
        <v>29.89</v>
      </c>
      <c r="AD94" s="151" t="n">
        <v>28.86</v>
      </c>
      <c r="AE94" s="151" t="n">
        <v>17.97</v>
      </c>
      <c r="AF94" s="151" t="n">
        <v>19.51</v>
      </c>
      <c r="AG94" s="151" t="n">
        <v>28.05432002</v>
      </c>
      <c r="AH94" s="151" t="n">
        <v>34.40567998</v>
      </c>
      <c r="AI94" s="151" t="n">
        <v>33.88</v>
      </c>
      <c r="AJ94" s="151" t="n">
        <v>31.86</v>
      </c>
      <c r="AK94" s="151" t="n">
        <v>43.54</v>
      </c>
      <c r="AL94" s="151" t="n">
        <v>40.46</v>
      </c>
      <c r="AM94" s="151" t="n">
        <v>46.14</v>
      </c>
      <c r="AN94" s="151" t="n">
        <v>50.65</v>
      </c>
      <c r="AO94" s="68" t="n">
        <v>51.58</v>
      </c>
      <c r="AP94" s="151" t="n">
        <v>55.46</v>
      </c>
      <c r="AQ94" s="151" t="n">
        <v>55.08</v>
      </c>
      <c r="AR94" s="151" t="n">
        <v>-64.27</v>
      </c>
    </row>
    <row r="95" s="11" customFormat="true" ht="20.1" hidden="false" customHeight="true" outlineLevel="0" collapsed="false">
      <c r="A95" s="3"/>
      <c r="B95" s="8"/>
      <c r="C95" s="9"/>
      <c r="D95" s="150" t="s">
        <v>131</v>
      </c>
      <c r="E95" s="150"/>
      <c r="F95" s="150"/>
      <c r="G95" s="150"/>
      <c r="H95" s="68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  <c r="AE95" s="156"/>
      <c r="AF95" s="156"/>
      <c r="AG95" s="156"/>
      <c r="AH95" s="156"/>
      <c r="AI95" s="151" t="n">
        <v>-9</v>
      </c>
      <c r="AJ95" s="151" t="n">
        <v>-4</v>
      </c>
      <c r="AK95" s="151" t="n">
        <v>-1</v>
      </c>
      <c r="AL95" s="151" t="n">
        <v>-4</v>
      </c>
      <c r="AM95" s="151" t="n">
        <v>-1.67</v>
      </c>
      <c r="AN95" s="151" t="n">
        <v>10.67</v>
      </c>
      <c r="AO95" s="68" t="n">
        <v>6</v>
      </c>
      <c r="AP95" s="151" t="n">
        <v>-6</v>
      </c>
      <c r="AQ95" s="151" t="n">
        <v>-0.42103107</v>
      </c>
      <c r="AR95" s="151" t="n">
        <v>6.78103107</v>
      </c>
    </row>
    <row r="96" s="11" customFormat="true" ht="20.1" hidden="false" customHeight="true" outlineLevel="0" collapsed="false">
      <c r="A96" s="3"/>
      <c r="B96" s="8"/>
      <c r="C96" s="9"/>
      <c r="D96" s="150" t="s">
        <v>132</v>
      </c>
      <c r="E96" s="150"/>
      <c r="F96" s="150"/>
      <c r="G96" s="150"/>
      <c r="H96" s="68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6"/>
      <c r="AD96" s="156"/>
      <c r="AE96" s="156"/>
      <c r="AF96" s="156"/>
      <c r="AG96" s="156"/>
      <c r="AH96" s="156"/>
      <c r="AI96" s="156"/>
      <c r="AJ96" s="156"/>
      <c r="AK96" s="156"/>
      <c r="AL96" s="156"/>
      <c r="AM96" s="202"/>
      <c r="AN96" s="203" t="n">
        <v>0.06</v>
      </c>
      <c r="AO96" s="190" t="n">
        <v>-2.5532216</v>
      </c>
      <c r="AP96" s="190" t="n">
        <v>-3.4298089</v>
      </c>
      <c r="AQ96" s="190" t="n">
        <v>-3.30900765</v>
      </c>
      <c r="AR96" s="190" t="n">
        <v>-4.32733766</v>
      </c>
    </row>
    <row r="97" s="11" customFormat="true" ht="20.1" hidden="false" customHeight="true" outlineLevel="0" collapsed="false">
      <c r="A97" s="3"/>
      <c r="B97" s="8"/>
      <c r="C97" s="9"/>
      <c r="D97" s="204" t="s">
        <v>153</v>
      </c>
      <c r="E97" s="205"/>
      <c r="F97" s="204"/>
      <c r="G97" s="205"/>
      <c r="H97" s="204"/>
      <c r="I97" s="206" t="n">
        <v>639.79</v>
      </c>
      <c r="J97" s="206" t="n">
        <v>1639.49</v>
      </c>
      <c r="K97" s="206" t="n">
        <v>1491.55</v>
      </c>
      <c r="L97" s="206" t="n">
        <v>1357.27</v>
      </c>
      <c r="M97" s="206" t="n">
        <v>1758.15</v>
      </c>
      <c r="N97" s="206" t="n">
        <v>-158.81</v>
      </c>
      <c r="O97" s="206" t="n">
        <v>1491.91</v>
      </c>
      <c r="P97" s="206" t="n">
        <v>148.79</v>
      </c>
      <c r="Q97" s="206" t="n">
        <v>148.86</v>
      </c>
      <c r="R97" s="206" t="n">
        <v>5243.76</v>
      </c>
      <c r="S97" s="206" t="n">
        <v>2135.35</v>
      </c>
      <c r="T97" s="206" t="n">
        <v>516.9</v>
      </c>
      <c r="U97" s="206" t="n">
        <v>1754.56</v>
      </c>
      <c r="V97" s="206" t="n">
        <v>3276.84</v>
      </c>
      <c r="W97" s="206" t="n">
        <v>2133.32</v>
      </c>
      <c r="X97" s="206" t="n">
        <v>-2294.49</v>
      </c>
      <c r="Y97" s="206" t="n">
        <v>1204.35</v>
      </c>
      <c r="Z97" s="206" t="n">
        <v>-2593.91</v>
      </c>
      <c r="AA97" s="206" t="n">
        <v>3212.16</v>
      </c>
      <c r="AB97" s="206" t="n">
        <v>2442.96</v>
      </c>
      <c r="AC97" s="206" t="n">
        <v>2769.37</v>
      </c>
      <c r="AD97" s="206" t="n">
        <v>3429.36</v>
      </c>
      <c r="AE97" s="206" t="n">
        <v>2526.43</v>
      </c>
      <c r="AF97" s="206" t="n">
        <v>1799.86</v>
      </c>
      <c r="AG97" s="206" t="n">
        <v>4631.49</v>
      </c>
      <c r="AH97" s="206" t="n">
        <v>4937.86696114951</v>
      </c>
      <c r="AI97" s="206" t="n">
        <v>3015.64303885049</v>
      </c>
      <c r="AJ97" s="206" t="n">
        <v>1462.06</v>
      </c>
      <c r="AK97" s="206" t="n">
        <v>5179</v>
      </c>
      <c r="AL97" s="206" t="n">
        <v>5961.17</v>
      </c>
      <c r="AM97" s="190" t="n">
        <v>4249.22</v>
      </c>
      <c r="AN97" s="190" t="n">
        <v>4487.24</v>
      </c>
      <c r="AO97" s="189" t="n">
        <v>3489.01</v>
      </c>
      <c r="AP97" s="190" t="n">
        <v>6981.57</v>
      </c>
      <c r="AQ97" s="190" t="n">
        <v>6814.02</v>
      </c>
      <c r="AR97" s="190" t="n">
        <v>3203.01</v>
      </c>
    </row>
    <row r="98" s="3" customFormat="true" ht="20.1" hidden="false" customHeight="true" outlineLevel="0" collapsed="false">
      <c r="B98" s="8"/>
      <c r="C98" s="9"/>
      <c r="D98" s="192" t="s">
        <v>0</v>
      </c>
      <c r="E98" s="191" t="s">
        <v>154</v>
      </c>
      <c r="F98" s="192"/>
      <c r="G98" s="191"/>
      <c r="H98" s="192"/>
      <c r="I98" s="207" t="n">
        <v>684.68</v>
      </c>
      <c r="J98" s="207" t="n">
        <v>1486.16</v>
      </c>
      <c r="K98" s="207" t="n">
        <v>1472.32</v>
      </c>
      <c r="L98" s="207" t="n">
        <v>1274.85</v>
      </c>
      <c r="M98" s="207" t="n">
        <v>1769.96</v>
      </c>
      <c r="N98" s="207" t="n">
        <v>-236.34</v>
      </c>
      <c r="O98" s="207" t="n">
        <v>1364.39</v>
      </c>
      <c r="P98" s="207" t="n">
        <v>31.8399999999997</v>
      </c>
      <c r="Q98" s="207" t="n">
        <v>30.33</v>
      </c>
      <c r="R98" s="207" t="n">
        <v>5220.02</v>
      </c>
      <c r="S98" s="207" t="n">
        <v>1780.06</v>
      </c>
      <c r="T98" s="207" t="n">
        <v>654.47</v>
      </c>
      <c r="U98" s="207" t="n">
        <v>1375.88</v>
      </c>
      <c r="V98" s="207" t="n">
        <v>2993.87</v>
      </c>
      <c r="W98" s="207" t="n">
        <v>1826.92</v>
      </c>
      <c r="X98" s="207" t="n">
        <v>-2174.09</v>
      </c>
      <c r="Y98" s="207" t="n">
        <v>894.15</v>
      </c>
      <c r="Z98" s="207" t="n">
        <v>-2906.84</v>
      </c>
      <c r="AA98" s="207" t="n">
        <v>2999.52</v>
      </c>
      <c r="AB98" s="207" t="n">
        <v>2222.85</v>
      </c>
      <c r="AC98" s="207" t="n">
        <v>2215.78</v>
      </c>
      <c r="AD98" s="207" t="n">
        <v>2911.19</v>
      </c>
      <c r="AE98" s="207" t="n">
        <v>2157.68</v>
      </c>
      <c r="AF98" s="207" t="n">
        <v>1313.19</v>
      </c>
      <c r="AG98" s="207" t="n">
        <v>3900.81</v>
      </c>
      <c r="AH98" s="207" t="n">
        <v>4394.04217921951</v>
      </c>
      <c r="AI98" s="207" t="n">
        <v>2476.60782078049</v>
      </c>
      <c r="AJ98" s="207" t="n">
        <v>1417.12</v>
      </c>
      <c r="AK98" s="207" t="n">
        <v>4327</v>
      </c>
      <c r="AL98" s="207" t="n">
        <v>5644.25</v>
      </c>
      <c r="AM98" s="185" t="n">
        <v>3965.64</v>
      </c>
      <c r="AN98" s="185" t="n">
        <v>3859.11</v>
      </c>
      <c r="AO98" s="208" t="n">
        <v>3386.77</v>
      </c>
      <c r="AP98" s="185" t="n">
        <v>5715.61</v>
      </c>
      <c r="AQ98" s="185" t="n">
        <v>5505.26</v>
      </c>
      <c r="AR98" s="185" t="n">
        <v>2751.15</v>
      </c>
    </row>
    <row r="99" s="3" customFormat="true" ht="20.1" hidden="false" customHeight="true" outlineLevel="0" collapsed="false">
      <c r="B99" s="8"/>
      <c r="C99" s="9"/>
      <c r="D99" s="1"/>
      <c r="E99" s="187"/>
      <c r="F99" s="187"/>
      <c r="G99" s="187"/>
      <c r="H99" s="188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  <c r="AJ99" s="140"/>
      <c r="AK99" s="140"/>
      <c r="AL99" s="140"/>
      <c r="AM99" s="140"/>
      <c r="AN99" s="140"/>
      <c r="AP99" s="209"/>
    </row>
    <row r="100" s="3" customFormat="true" ht="20.1" hidden="false" customHeight="true" outlineLevel="0" collapsed="false">
      <c r="B100" s="8"/>
      <c r="C100" s="9"/>
      <c r="D100" s="171" t="s">
        <v>165</v>
      </c>
      <c r="E100" s="171"/>
      <c r="F100" s="171"/>
      <c r="G100" s="171"/>
      <c r="H100" s="171"/>
      <c r="I100" s="147" t="s">
        <v>49</v>
      </c>
      <c r="J100" s="147" t="s">
        <v>50</v>
      </c>
      <c r="K100" s="147" t="s">
        <v>51</v>
      </c>
      <c r="L100" s="147" t="s">
        <v>158</v>
      </c>
      <c r="M100" s="147" t="s">
        <v>53</v>
      </c>
      <c r="N100" s="147" t="s">
        <v>54</v>
      </c>
      <c r="O100" s="147" t="s">
        <v>55</v>
      </c>
      <c r="P100" s="147" t="s">
        <v>159</v>
      </c>
      <c r="Q100" s="147" t="s">
        <v>57</v>
      </c>
      <c r="R100" s="147" t="s">
        <v>58</v>
      </c>
      <c r="S100" s="147" t="s">
        <v>59</v>
      </c>
      <c r="T100" s="147" t="s">
        <v>160</v>
      </c>
      <c r="U100" s="147" t="s">
        <v>61</v>
      </c>
      <c r="V100" s="147" t="s">
        <v>62</v>
      </c>
      <c r="W100" s="147" t="s">
        <v>63</v>
      </c>
      <c r="X100" s="147" t="s">
        <v>161</v>
      </c>
      <c r="Y100" s="147" t="s">
        <v>64</v>
      </c>
      <c r="Z100" s="147" t="s">
        <v>65</v>
      </c>
      <c r="AA100" s="147" t="s">
        <v>66</v>
      </c>
      <c r="AB100" s="147" t="s">
        <v>67</v>
      </c>
      <c r="AC100" s="147" t="s">
        <v>68</v>
      </c>
      <c r="AD100" s="147" t="s">
        <v>69</v>
      </c>
      <c r="AE100" s="147" t="s">
        <v>70</v>
      </c>
      <c r="AF100" s="147" t="s">
        <v>114</v>
      </c>
      <c r="AG100" s="147" t="s">
        <v>71</v>
      </c>
      <c r="AH100" s="147" t="s">
        <v>72</v>
      </c>
      <c r="AI100" s="147" t="s">
        <v>73</v>
      </c>
      <c r="AJ100" s="147" t="s">
        <v>164</v>
      </c>
      <c r="AK100" s="147" t="s">
        <v>75</v>
      </c>
      <c r="AL100" s="147" t="s">
        <v>76</v>
      </c>
      <c r="AM100" s="147" t="s">
        <v>77</v>
      </c>
      <c r="AN100" s="147" t="s">
        <v>78</v>
      </c>
      <c r="AO100" s="147" t="s">
        <v>79</v>
      </c>
      <c r="AP100" s="147" t="s">
        <v>80</v>
      </c>
      <c r="AQ100" s="65" t="s">
        <v>81</v>
      </c>
      <c r="AR100" s="65" t="s">
        <v>82</v>
      </c>
    </row>
    <row r="101" s="3" customFormat="true" ht="21" hidden="false" customHeight="true" outlineLevel="0" collapsed="false">
      <c r="B101" s="8"/>
      <c r="C101" s="9"/>
      <c r="D101" s="1" t="s">
        <v>35</v>
      </c>
      <c r="E101" s="150"/>
      <c r="F101" s="150"/>
      <c r="G101" s="150"/>
      <c r="H101" s="68"/>
      <c r="I101" s="151" t="n">
        <v>855.78</v>
      </c>
      <c r="J101" s="151" t="n">
        <v>2319.098</v>
      </c>
      <c r="K101" s="151" t="n">
        <v>2365.098</v>
      </c>
      <c r="L101" s="151" t="n">
        <v>1430.098</v>
      </c>
      <c r="M101" s="151" t="n">
        <v>1911.60798</v>
      </c>
      <c r="N101" s="151" t="n">
        <v>356.83602</v>
      </c>
      <c r="O101" s="151" t="n">
        <v>2343.964</v>
      </c>
      <c r="P101" s="151" t="n">
        <v>333.722000000001</v>
      </c>
      <c r="Q101" s="151" t="n">
        <v>288.098</v>
      </c>
      <c r="R101" s="151" t="n">
        <v>2023.73624737</v>
      </c>
      <c r="S101" s="151" t="n">
        <v>2150.21775263</v>
      </c>
      <c r="T101" s="151" t="n">
        <v>1140.856</v>
      </c>
      <c r="U101" s="151" t="n">
        <v>1479</v>
      </c>
      <c r="V101" s="151" t="n">
        <v>2685.88608</v>
      </c>
      <c r="W101" s="151" t="n">
        <v>1886.11392</v>
      </c>
      <c r="X101" s="151" t="n">
        <v>-1975</v>
      </c>
      <c r="Y101" s="151" t="n">
        <v>920</v>
      </c>
      <c r="Z101" s="151" t="n">
        <v>-3014</v>
      </c>
      <c r="AA101" s="151" t="n">
        <v>3270</v>
      </c>
      <c r="AB101" s="151" t="n">
        <v>2326.52979342</v>
      </c>
      <c r="AC101" s="151" t="n">
        <v>2053.29282</v>
      </c>
      <c r="AD101" s="151" t="n">
        <v>2644.18282</v>
      </c>
      <c r="AE101" s="151" t="n">
        <v>2108.41282</v>
      </c>
      <c r="AF101" s="151" t="n">
        <v>1909.37282</v>
      </c>
      <c r="AG101" s="151" t="n">
        <v>3703.90675</v>
      </c>
      <c r="AH101" s="151" t="n">
        <v>4036.64675</v>
      </c>
      <c r="AI101" s="151" t="n">
        <v>3183.56675</v>
      </c>
      <c r="AJ101" s="151" t="n">
        <v>3414.604</v>
      </c>
      <c r="AK101" s="151" t="n">
        <v>4205.53875</v>
      </c>
      <c r="AL101" s="151" t="n">
        <v>5337.1672905</v>
      </c>
      <c r="AM101" s="151" t="n">
        <v>4008.74302025</v>
      </c>
      <c r="AN101" s="151" t="n">
        <v>3792.43043925</v>
      </c>
      <c r="AO101" s="66" t="n">
        <v>3713.13775</v>
      </c>
      <c r="AP101" s="110" t="n">
        <v>4656.665</v>
      </c>
      <c r="AQ101" s="110" t="n">
        <v>4438.575</v>
      </c>
      <c r="AR101" s="110" t="n">
        <v>3103.35775</v>
      </c>
    </row>
    <row r="102" s="3" customFormat="true" ht="21" hidden="false" customHeight="true" outlineLevel="0" collapsed="false">
      <c r="B102" s="8"/>
      <c r="C102" s="9"/>
      <c r="D102" s="154" t="s">
        <v>38</v>
      </c>
      <c r="E102" s="155"/>
      <c r="F102" s="155"/>
      <c r="G102" s="155"/>
      <c r="H102" s="68"/>
      <c r="I102" s="151" t="n">
        <v>173.08934</v>
      </c>
      <c r="J102" s="151" t="n">
        <v>260.89318</v>
      </c>
      <c r="K102" s="151" t="n">
        <v>399.93318</v>
      </c>
      <c r="L102" s="151" t="n">
        <v>543.74830867672</v>
      </c>
      <c r="M102" s="151" t="n">
        <v>531.655267178525</v>
      </c>
      <c r="N102" s="151" t="n">
        <v>270.765267178525</v>
      </c>
      <c r="O102" s="151" t="n">
        <v>-23.8347328214751</v>
      </c>
      <c r="P102" s="151" t="n">
        <v>432.405267178525</v>
      </c>
      <c r="Q102" s="151" t="n">
        <v>407.30594315</v>
      </c>
      <c r="R102" s="151" t="n">
        <v>416.91594315</v>
      </c>
      <c r="S102" s="151" t="n">
        <v>444.83594315</v>
      </c>
      <c r="T102" s="151" t="n">
        <v>525.76594315</v>
      </c>
      <c r="U102" s="151" t="n">
        <v>213.721843715</v>
      </c>
      <c r="V102" s="151" t="n">
        <v>664.931843715011</v>
      </c>
      <c r="W102" s="151" t="n">
        <v>475.341843714988</v>
      </c>
      <c r="X102" s="151" t="n">
        <v>551.421843715001</v>
      </c>
      <c r="Y102" s="151" t="n">
        <v>416.081692585</v>
      </c>
      <c r="Z102" s="151" t="n">
        <v>559.271692585</v>
      </c>
      <c r="AA102" s="151" t="n">
        <v>461.781692585</v>
      </c>
      <c r="AB102" s="151" t="n">
        <v>484.031692585</v>
      </c>
      <c r="AC102" s="151" t="n">
        <v>419.83728408</v>
      </c>
      <c r="AD102" s="151" t="n">
        <v>437.32728408</v>
      </c>
      <c r="AE102" s="151" t="n">
        <v>393.19728408</v>
      </c>
      <c r="AF102" s="151" t="n">
        <v>2.53420071999994</v>
      </c>
      <c r="AG102" s="151" t="n">
        <v>346.36323939825</v>
      </c>
      <c r="AH102" s="151" t="n">
        <v>382.61696224825</v>
      </c>
      <c r="AI102" s="151" t="n">
        <v>-119.3661752765</v>
      </c>
      <c r="AJ102" s="151" t="n">
        <v>-1295.3532942725</v>
      </c>
      <c r="AK102" s="151" t="n">
        <v>144.02301898725</v>
      </c>
      <c r="AL102" s="151" t="n">
        <v>252.88376919725</v>
      </c>
      <c r="AM102" s="151" t="n">
        <v>264.1827090155</v>
      </c>
      <c r="AN102" s="151" t="n">
        <v>291.38846202</v>
      </c>
      <c r="AO102" s="66" t="n">
        <v>195.43912931</v>
      </c>
      <c r="AP102" s="110" t="n">
        <v>497.70585235</v>
      </c>
      <c r="AQ102" s="110" t="n">
        <v>384.28965983</v>
      </c>
      <c r="AR102" s="110" t="n">
        <v>113.512980353</v>
      </c>
    </row>
    <row r="103" s="3" customFormat="true" ht="21" hidden="false" customHeight="true" outlineLevel="0" collapsed="false">
      <c r="B103" s="8"/>
      <c r="C103" s="9"/>
      <c r="D103" s="1" t="s">
        <v>39</v>
      </c>
      <c r="E103" s="150"/>
      <c r="F103" s="150"/>
      <c r="G103" s="150"/>
      <c r="H103" s="68"/>
      <c r="I103" s="151" t="n">
        <v>66.12982</v>
      </c>
      <c r="J103" s="151" t="n">
        <v>47.87978</v>
      </c>
      <c r="K103" s="151" t="n">
        <v>-72.91538</v>
      </c>
      <c r="L103" s="151" t="n">
        <v>103.6422</v>
      </c>
      <c r="M103" s="151" t="n">
        <v>123.27654</v>
      </c>
      <c r="N103" s="151" t="n">
        <v>163.81412</v>
      </c>
      <c r="O103" s="151" t="n">
        <v>71.295024</v>
      </c>
      <c r="P103" s="151" t="n">
        <v>224.386814</v>
      </c>
      <c r="Q103" s="151" t="n">
        <v>150.035476</v>
      </c>
      <c r="R103" s="151" t="n">
        <v>51.069476</v>
      </c>
      <c r="S103" s="151" t="n">
        <v>77.575718</v>
      </c>
      <c r="T103" s="151" t="n">
        <v>100.001476</v>
      </c>
      <c r="U103" s="151" t="n">
        <v>89.869964</v>
      </c>
      <c r="V103" s="151" t="n">
        <v>91.426206</v>
      </c>
      <c r="W103" s="151" t="n">
        <v>45.188964</v>
      </c>
      <c r="X103" s="151" t="n">
        <v>159.650964</v>
      </c>
      <c r="Y103" s="151" t="n">
        <v>81.296244</v>
      </c>
      <c r="Z103" s="151" t="n">
        <v>137.949486</v>
      </c>
      <c r="AA103" s="151" t="n">
        <v>5.12724399999999</v>
      </c>
      <c r="AB103" s="151" t="n">
        <v>140.008486</v>
      </c>
      <c r="AC103" s="151" t="n">
        <v>79.049906</v>
      </c>
      <c r="AD103" s="151" t="n">
        <v>97.617906</v>
      </c>
      <c r="AE103" s="151" t="n">
        <v>-2.157094</v>
      </c>
      <c r="AF103" s="151" t="n">
        <v>100.056906</v>
      </c>
      <c r="AG103" s="151" t="n">
        <v>102.0735</v>
      </c>
      <c r="AH103" s="151" t="n">
        <v>133.1955</v>
      </c>
      <c r="AI103" s="151" t="n">
        <v>-161.54587775</v>
      </c>
      <c r="AJ103" s="151" t="n">
        <v>6.32498981125001</v>
      </c>
      <c r="AK103" s="151" t="n">
        <v>39.17812703</v>
      </c>
      <c r="AL103" s="151" t="n">
        <v>58.58867389</v>
      </c>
      <c r="AM103" s="151" t="n">
        <v>0.54826636</v>
      </c>
      <c r="AN103" s="151" t="n">
        <v>48.22504223</v>
      </c>
      <c r="AO103" s="66" t="n">
        <v>116.18695381</v>
      </c>
      <c r="AP103" s="110" t="n">
        <v>356.74783683</v>
      </c>
      <c r="AQ103" s="110" t="n">
        <v>99.53309165</v>
      </c>
      <c r="AR103" s="110" t="n">
        <v>-1.18339025425007</v>
      </c>
    </row>
    <row r="104" s="3" customFormat="true" ht="21" hidden="false" customHeight="true" outlineLevel="0" collapsed="false">
      <c r="B104" s="8"/>
      <c r="C104" s="9"/>
      <c r="D104" s="1" t="s">
        <v>125</v>
      </c>
      <c r="E104" s="150"/>
      <c r="F104" s="150"/>
      <c r="G104" s="150"/>
      <c r="H104" s="68"/>
      <c r="I104" s="151" t="n">
        <v>18.99</v>
      </c>
      <c r="J104" s="151" t="n">
        <v>124.72</v>
      </c>
      <c r="K104" s="151" t="n">
        <v>-40.74</v>
      </c>
      <c r="L104" s="151" t="n">
        <v>8.52</v>
      </c>
      <c r="M104" s="151" t="n">
        <v>131.74</v>
      </c>
      <c r="N104" s="151" t="n">
        <v>-13.92</v>
      </c>
      <c r="O104" s="151" t="n">
        <v>33.63</v>
      </c>
      <c r="P104" s="151" t="n">
        <v>67.7</v>
      </c>
      <c r="Q104" s="151" t="n">
        <v>88</v>
      </c>
      <c r="R104" s="151" t="n">
        <v>-142.05</v>
      </c>
      <c r="S104" s="151" t="n">
        <v>121.65</v>
      </c>
      <c r="T104" s="156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H104" s="156"/>
      <c r="AI104" s="156"/>
      <c r="AJ104" s="156"/>
      <c r="AK104" s="156"/>
      <c r="AL104" s="156"/>
      <c r="AM104" s="156"/>
      <c r="AN104" s="156"/>
      <c r="AO104" s="156"/>
      <c r="AP104" s="156"/>
      <c r="AQ104" s="156"/>
      <c r="AR104" s="156"/>
    </row>
    <row r="105" s="3" customFormat="true" ht="21" hidden="false" customHeight="true" outlineLevel="0" collapsed="false">
      <c r="B105" s="8"/>
      <c r="C105" s="9"/>
      <c r="D105" s="150" t="s">
        <v>126</v>
      </c>
      <c r="E105" s="150"/>
      <c r="F105" s="150"/>
      <c r="G105" s="150"/>
      <c r="H105" s="68"/>
      <c r="I105" s="156"/>
      <c r="J105" s="156"/>
      <c r="K105" s="156"/>
      <c r="L105" s="156"/>
      <c r="M105" s="156"/>
      <c r="N105" s="156"/>
      <c r="O105" s="156"/>
      <c r="P105" s="156"/>
      <c r="Q105" s="156"/>
      <c r="R105" s="151" t="n">
        <v>-184.99</v>
      </c>
      <c r="S105" s="151" t="n">
        <v>797.07</v>
      </c>
      <c r="T105" s="151" t="n">
        <v>240.18</v>
      </c>
      <c r="U105" s="151" t="n">
        <v>872</v>
      </c>
      <c r="V105" s="151" t="n">
        <v>799.67</v>
      </c>
      <c r="W105" s="151" t="n">
        <v>673.34</v>
      </c>
      <c r="X105" s="151" t="n">
        <v>-81.0599999999999</v>
      </c>
      <c r="Y105" s="151" t="n">
        <v>672.13</v>
      </c>
      <c r="Z105" s="151" t="n">
        <v>699.8</v>
      </c>
      <c r="AA105" s="151" t="n">
        <v>709.77</v>
      </c>
      <c r="AB105" s="151" t="n">
        <v>400.67</v>
      </c>
      <c r="AC105" s="151" t="n">
        <v>920.88</v>
      </c>
      <c r="AD105" s="151" t="n">
        <v>1105.07</v>
      </c>
      <c r="AE105" s="151" t="n">
        <v>900.52</v>
      </c>
      <c r="AF105" s="151" t="n">
        <v>715.41</v>
      </c>
      <c r="AG105" s="151" t="n">
        <v>1321.602059</v>
      </c>
      <c r="AH105" s="151" t="n">
        <v>1207.84067049</v>
      </c>
      <c r="AI105" s="151" t="n">
        <v>1096.17825032</v>
      </c>
      <c r="AJ105" s="151" t="n">
        <v>144.2482082</v>
      </c>
      <c r="AK105" s="151" t="n">
        <v>1758.4418275</v>
      </c>
      <c r="AL105" s="151" t="n">
        <v>1120.50783772</v>
      </c>
      <c r="AM105" s="151" t="n">
        <v>853.08581728</v>
      </c>
      <c r="AN105" s="151" t="n">
        <v>1210.0145175</v>
      </c>
      <c r="AO105" s="66" t="n">
        <v>372.6732225</v>
      </c>
      <c r="AP105" s="110" t="n">
        <v>2345.48492652</v>
      </c>
      <c r="AQ105" s="110" t="n">
        <v>2447.74711841</v>
      </c>
      <c r="AR105" s="110" t="n">
        <v>806.5047843005</v>
      </c>
    </row>
    <row r="106" s="3" customFormat="true" ht="21" hidden="false" customHeight="true" outlineLevel="0" collapsed="false">
      <c r="B106" s="8"/>
      <c r="C106" s="9"/>
      <c r="D106" s="150" t="s">
        <v>127</v>
      </c>
      <c r="E106" s="150"/>
      <c r="F106" s="150"/>
      <c r="G106" s="150"/>
      <c r="H106" s="68"/>
      <c r="I106" s="151" t="n">
        <v>19.5006975994</v>
      </c>
      <c r="J106" s="151" t="n">
        <v>23.68832566304</v>
      </c>
      <c r="K106" s="151" t="n">
        <v>20.94307205546</v>
      </c>
      <c r="L106" s="151" t="n">
        <v>19.44659243304</v>
      </c>
      <c r="M106" s="151" t="n">
        <v>28.65738846212</v>
      </c>
      <c r="N106" s="151" t="n">
        <v>26.27355528212</v>
      </c>
      <c r="O106" s="151" t="n">
        <v>26.89174928212</v>
      </c>
      <c r="P106" s="151" t="n">
        <v>23.7765980821199</v>
      </c>
      <c r="Q106" s="151" t="n">
        <v>32.38382599</v>
      </c>
      <c r="R106" s="151" t="n">
        <v>32.62756269</v>
      </c>
      <c r="S106" s="151" t="n">
        <v>31.89627068</v>
      </c>
      <c r="T106" s="151" t="n">
        <v>25.75084015</v>
      </c>
      <c r="U106" s="151" t="n">
        <v>24.856653785</v>
      </c>
      <c r="V106" s="151" t="n">
        <v>27.532406885</v>
      </c>
      <c r="W106" s="151" t="n">
        <v>28.751110925</v>
      </c>
      <c r="X106" s="151" t="n">
        <v>27.727352805</v>
      </c>
      <c r="Y106" s="151" t="n">
        <v>36.298460935</v>
      </c>
      <c r="Z106" s="151" t="n">
        <v>31.543075355</v>
      </c>
      <c r="AA106" s="151" t="n">
        <v>41.782767655</v>
      </c>
      <c r="AB106" s="151" t="n">
        <v>35.846217965</v>
      </c>
      <c r="AC106" s="151" t="n">
        <v>26.06936885</v>
      </c>
      <c r="AD106" s="151" t="n">
        <v>41.23431741</v>
      </c>
      <c r="AE106" s="151" t="n">
        <v>34.13102965</v>
      </c>
      <c r="AF106" s="151" t="n">
        <v>34.4573203235</v>
      </c>
      <c r="AG106" s="151" t="n">
        <v>38.10636728</v>
      </c>
      <c r="AH106" s="151" t="n">
        <v>52.61510402</v>
      </c>
      <c r="AI106" s="151" t="n">
        <v>37.31917302</v>
      </c>
      <c r="AJ106" s="151" t="n">
        <v>38.24320379175</v>
      </c>
      <c r="AK106" s="151" t="n">
        <v>43.88220361</v>
      </c>
      <c r="AL106" s="151" t="n">
        <v>46.7404007</v>
      </c>
      <c r="AM106" s="151" t="n">
        <v>44.8807677</v>
      </c>
      <c r="AN106" s="151" t="n">
        <v>82.74693889875</v>
      </c>
      <c r="AO106" s="66" t="n">
        <v>60.9197985</v>
      </c>
      <c r="AP106" s="110" t="n">
        <v>54.07393758</v>
      </c>
      <c r="AQ106" s="110" t="n">
        <v>44.48757165</v>
      </c>
      <c r="AR106" s="110" t="n">
        <v>46.05892273825</v>
      </c>
    </row>
    <row r="107" s="3" customFormat="true" ht="21" hidden="false" customHeight="true" outlineLevel="0" collapsed="false">
      <c r="B107" s="8"/>
      <c r="C107" s="9"/>
      <c r="D107" s="1" t="s">
        <v>128</v>
      </c>
      <c r="E107" s="1"/>
      <c r="F107" s="1"/>
      <c r="G107" s="1"/>
      <c r="H107" s="68"/>
      <c r="I107" s="151" t="n">
        <v>50.85642673756</v>
      </c>
      <c r="J107" s="151" t="n">
        <v>22.52330179676</v>
      </c>
      <c r="K107" s="151" t="n">
        <v>-43.16379827176</v>
      </c>
      <c r="L107" s="151" t="n">
        <v>39.97496750824</v>
      </c>
      <c r="M107" s="151" t="n">
        <v>20.16014476798</v>
      </c>
      <c r="N107" s="151" t="n">
        <v>60.89234610798</v>
      </c>
      <c r="O107" s="151" t="n">
        <v>30.03105958798</v>
      </c>
      <c r="P107" s="151" t="n">
        <v>31.84848923766</v>
      </c>
      <c r="Q107" s="151" t="n">
        <v>33.232374945</v>
      </c>
      <c r="R107" s="151" t="n">
        <v>66.737711825</v>
      </c>
      <c r="S107" s="151" t="n">
        <v>43.287652825</v>
      </c>
      <c r="T107" s="151" t="n">
        <v>16.260156985</v>
      </c>
      <c r="U107" s="151" t="n">
        <v>24.7295937</v>
      </c>
      <c r="V107" s="151" t="n">
        <v>84.6802219</v>
      </c>
      <c r="W107" s="151" t="n">
        <v>73.52278779</v>
      </c>
      <c r="X107" s="151" t="n">
        <v>47.54794214</v>
      </c>
      <c r="Y107" s="151" t="n">
        <v>59.23478883758</v>
      </c>
      <c r="Z107" s="151" t="n">
        <v>81.36911704758</v>
      </c>
      <c r="AA107" s="151" t="n">
        <v>89.99475670758</v>
      </c>
      <c r="AB107" s="151" t="n">
        <v>73.9627640372601</v>
      </c>
      <c r="AC107" s="151" t="n">
        <v>72.9136739</v>
      </c>
      <c r="AD107" s="151" t="n">
        <v>109.00759099</v>
      </c>
      <c r="AE107" s="151" t="n">
        <v>107.30568748</v>
      </c>
      <c r="AF107" s="151" t="n">
        <v>68.3555226</v>
      </c>
      <c r="AG107" s="151" t="n">
        <v>116.6277834</v>
      </c>
      <c r="AH107" s="151" t="n">
        <v>152.45836545</v>
      </c>
      <c r="AI107" s="151" t="n">
        <v>150.3423503</v>
      </c>
      <c r="AJ107" s="151" t="n">
        <v>55.63937039825</v>
      </c>
      <c r="AK107" s="151" t="n">
        <v>126.570404309</v>
      </c>
      <c r="AL107" s="151" t="n">
        <v>153.655378289</v>
      </c>
      <c r="AM107" s="151" t="n">
        <v>125.6562456565</v>
      </c>
      <c r="AN107" s="151" t="n">
        <v>103.11912425275</v>
      </c>
      <c r="AO107" s="66" t="n">
        <v>106.70811199</v>
      </c>
      <c r="AP107" s="110" t="n">
        <v>181.775212</v>
      </c>
      <c r="AQ107" s="110" t="n">
        <v>163.89172246</v>
      </c>
      <c r="AR107" s="110" t="n">
        <v>137.92695611</v>
      </c>
    </row>
    <row r="108" customFormat="false" ht="21" hidden="false" customHeight="true" outlineLevel="0" collapsed="false">
      <c r="D108" s="1" t="s">
        <v>129</v>
      </c>
      <c r="E108" s="1"/>
      <c r="F108" s="1"/>
      <c r="G108" s="1"/>
      <c r="H108" s="68"/>
      <c r="I108" s="151" t="n">
        <v>4</v>
      </c>
      <c r="J108" s="151" t="n">
        <v>1</v>
      </c>
      <c r="K108" s="151" t="n">
        <v>1</v>
      </c>
      <c r="L108" s="151" t="n">
        <v>-2</v>
      </c>
      <c r="M108" s="151" t="n">
        <v>1</v>
      </c>
      <c r="N108" s="151" t="n">
        <v>2</v>
      </c>
      <c r="O108" s="151" t="n">
        <v>1</v>
      </c>
      <c r="P108" s="151" t="n">
        <v>1</v>
      </c>
      <c r="Q108" s="151" t="n">
        <v>1</v>
      </c>
      <c r="R108" s="151" t="n">
        <v>1.758</v>
      </c>
      <c r="S108" s="151" t="n">
        <v>1.242</v>
      </c>
      <c r="T108" s="151" t="n">
        <v>3</v>
      </c>
      <c r="U108" s="151" t="n">
        <v>1</v>
      </c>
      <c r="V108" s="151" t="n">
        <v>1</v>
      </c>
      <c r="W108" s="156"/>
      <c r="X108" s="156"/>
      <c r="Y108" s="156"/>
      <c r="Z108" s="156"/>
      <c r="AA108" s="156"/>
      <c r="AB108" s="156"/>
      <c r="AC108" s="156"/>
      <c r="AD108" s="156"/>
      <c r="AE108" s="156"/>
      <c r="AF108" s="156"/>
      <c r="AG108" s="156"/>
      <c r="AH108" s="156"/>
      <c r="AI108" s="156"/>
      <c r="AJ108" s="156"/>
      <c r="AK108" s="156"/>
      <c r="AL108" s="156"/>
      <c r="AM108" s="156"/>
      <c r="AN108" s="156"/>
      <c r="AO108" s="156"/>
      <c r="AP108" s="156"/>
      <c r="AQ108" s="156"/>
      <c r="AR108" s="156"/>
    </row>
    <row r="109" customFormat="false" ht="21" hidden="false" customHeight="true" outlineLevel="0" collapsed="false">
      <c r="D109" s="150" t="s">
        <v>130</v>
      </c>
      <c r="E109" s="1"/>
      <c r="F109" s="1"/>
      <c r="G109" s="1"/>
      <c r="H109" s="68"/>
      <c r="I109" s="156"/>
      <c r="J109" s="156"/>
      <c r="K109" s="156"/>
      <c r="L109" s="156"/>
      <c r="M109" s="156"/>
      <c r="N109" s="156"/>
      <c r="O109" s="156"/>
      <c r="P109" s="156"/>
      <c r="Q109" s="156"/>
      <c r="R109" s="151" t="n">
        <v>-243.39164</v>
      </c>
      <c r="S109" s="151" t="n">
        <v>115.58868</v>
      </c>
      <c r="T109" s="151" t="n">
        <v>14.5411</v>
      </c>
      <c r="U109" s="151" t="n">
        <v>-20.81794</v>
      </c>
      <c r="V109" s="151" t="n">
        <v>59.27448</v>
      </c>
      <c r="W109" s="151" t="n">
        <v>33.11206</v>
      </c>
      <c r="X109" s="151" t="n">
        <v>19.53206</v>
      </c>
      <c r="Y109" s="151" t="n">
        <v>26.8948</v>
      </c>
      <c r="Z109" s="151" t="n">
        <v>62.86722</v>
      </c>
      <c r="AA109" s="151" t="n">
        <v>12.4048</v>
      </c>
      <c r="AB109" s="151" t="n">
        <v>31.2948</v>
      </c>
      <c r="AC109" s="151" t="n">
        <v>30.29932</v>
      </c>
      <c r="AD109" s="151" t="n">
        <v>29.26932</v>
      </c>
      <c r="AE109" s="151" t="n">
        <v>18.37932</v>
      </c>
      <c r="AF109" s="151" t="n">
        <v>19.9269</v>
      </c>
      <c r="AG109" s="151" t="n">
        <v>28.39443202</v>
      </c>
      <c r="AH109" s="151" t="n">
        <v>34.74579198</v>
      </c>
      <c r="AI109" s="151" t="n">
        <v>34.222026</v>
      </c>
      <c r="AJ109" s="151" t="n">
        <v>32.20075</v>
      </c>
      <c r="AK109" s="151" t="n">
        <v>43.881127</v>
      </c>
      <c r="AL109" s="151" t="n">
        <v>40.800373</v>
      </c>
      <c r="AM109" s="151" t="n">
        <v>46.48075</v>
      </c>
      <c r="AN109" s="151" t="n">
        <v>50.991127</v>
      </c>
      <c r="AO109" s="66" t="n">
        <v>51.97875</v>
      </c>
      <c r="AP109" s="110" t="n">
        <v>55.8515</v>
      </c>
      <c r="AQ109" s="110" t="n">
        <v>55.47875</v>
      </c>
      <c r="AR109" s="110" t="n">
        <v>-63.8785</v>
      </c>
    </row>
    <row r="110" customFormat="false" ht="21" hidden="false" customHeight="true" outlineLevel="0" collapsed="false">
      <c r="D110" s="150" t="s">
        <v>131</v>
      </c>
      <c r="E110" s="1"/>
      <c r="F110" s="1"/>
      <c r="G110" s="1"/>
      <c r="H110" s="68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H110" s="156"/>
      <c r="AI110" s="151" t="n">
        <v>-9</v>
      </c>
      <c r="AJ110" s="151" t="n">
        <v>-4</v>
      </c>
      <c r="AK110" s="151" t="n">
        <v>-1</v>
      </c>
      <c r="AL110" s="151" t="n">
        <v>-4</v>
      </c>
      <c r="AM110" s="151" t="n">
        <v>-1.67</v>
      </c>
      <c r="AN110" s="151" t="n">
        <v>10.67</v>
      </c>
      <c r="AO110" s="66" t="n">
        <v>6</v>
      </c>
      <c r="AP110" s="110" t="n">
        <v>-5.9864425</v>
      </c>
      <c r="AQ110" s="110" t="n">
        <v>-0.40741557</v>
      </c>
      <c r="AR110" s="110" t="n">
        <v>6.79463647075</v>
      </c>
    </row>
    <row r="111" customFormat="false" ht="21" hidden="false" customHeight="true" outlineLevel="0" collapsed="false">
      <c r="D111" s="150" t="s">
        <v>132</v>
      </c>
      <c r="E111" s="1"/>
      <c r="F111" s="1"/>
      <c r="G111" s="1"/>
      <c r="H111" s="68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1"/>
      <c r="AA111" s="151"/>
      <c r="AB111" s="151"/>
      <c r="AC111" s="156"/>
      <c r="AD111" s="156"/>
      <c r="AE111" s="156"/>
      <c r="AF111" s="156"/>
      <c r="AG111" s="156"/>
      <c r="AH111" s="156"/>
      <c r="AI111" s="156"/>
      <c r="AJ111" s="156"/>
      <c r="AK111" s="202"/>
      <c r="AL111" s="202"/>
      <c r="AM111" s="202"/>
      <c r="AN111" s="203" t="n">
        <v>0.06</v>
      </c>
      <c r="AO111" s="210" t="n">
        <v>-2.5532216</v>
      </c>
      <c r="AP111" s="211" t="n">
        <v>-3.42956965</v>
      </c>
      <c r="AQ111" s="211" t="n">
        <v>-3.3087684</v>
      </c>
      <c r="AR111" s="211" t="n">
        <v>-4.32709055825</v>
      </c>
    </row>
    <row r="112" customFormat="false" ht="21" hidden="false" customHeight="true" outlineLevel="0" collapsed="false">
      <c r="D112" s="191" t="s">
        <v>156</v>
      </c>
      <c r="E112" s="192"/>
      <c r="F112" s="192"/>
      <c r="G112" s="192"/>
      <c r="H112" s="193"/>
      <c r="I112" s="194" t="n">
        <v>684.68</v>
      </c>
      <c r="J112" s="194" t="n">
        <v>2804.25824084459</v>
      </c>
      <c r="K112" s="194" t="n">
        <v>2460.89368063345</v>
      </c>
      <c r="L112" s="194" t="n">
        <v>2263.42368063344</v>
      </c>
      <c r="M112" s="194" t="n">
        <v>2628.19209430536</v>
      </c>
      <c r="N112" s="194" t="n">
        <v>621.89209430536</v>
      </c>
      <c r="O112" s="194" t="n">
        <v>2222.62209430536</v>
      </c>
      <c r="P112" s="194" t="n">
        <v>890.07209430536</v>
      </c>
      <c r="Q112" s="194" t="n">
        <v>646.613080324352</v>
      </c>
      <c r="R112" s="194" t="n">
        <v>5836.30308032435</v>
      </c>
      <c r="S112" s="194" t="n">
        <v>2404.92764804052</v>
      </c>
      <c r="T112" s="194" t="n">
        <v>1273.74047991399</v>
      </c>
      <c r="U112" s="194" t="n">
        <v>2028.98299274906</v>
      </c>
      <c r="V112" s="194" t="n">
        <v>3646.59877951906</v>
      </c>
      <c r="W112" s="194" t="n">
        <v>2479.52438603406</v>
      </c>
      <c r="X112" s="194" t="n">
        <v>-1521.50467104784</v>
      </c>
      <c r="Y112" s="194" t="n">
        <v>1604.40765633772</v>
      </c>
      <c r="Z112" s="194" t="n">
        <v>-2196.58234366228</v>
      </c>
      <c r="AA112" s="194" t="n">
        <v>3709.77765633772</v>
      </c>
      <c r="AB112" s="194" t="n">
        <v>2933.10765633772</v>
      </c>
      <c r="AC112" s="194" t="n">
        <v>2884.33966579564</v>
      </c>
      <c r="AD112" s="194" t="n">
        <v>3579.74966579564</v>
      </c>
      <c r="AE112" s="194" t="n">
        <v>2826.23966579563</v>
      </c>
      <c r="AF112" s="194" t="n">
        <v>1981.74968453885</v>
      </c>
      <c r="AG112" s="194" t="n">
        <v>4578.3191252903</v>
      </c>
      <c r="AH112" s="194" t="n">
        <v>5071.55130450981</v>
      </c>
      <c r="AI112" s="194" t="n">
        <v>3154.11694607079</v>
      </c>
      <c r="AJ112" s="194" t="n">
        <v>2094.6291252903</v>
      </c>
      <c r="AK112" s="212" t="n">
        <v>5051.37076353175</v>
      </c>
      <c r="AL112" s="212" t="n">
        <v>6368.58315406975</v>
      </c>
      <c r="AM112" s="151" t="n">
        <v>4689.99195880075</v>
      </c>
      <c r="AN112" s="151" t="n">
        <v>4583.46195880075</v>
      </c>
      <c r="AO112" s="66" t="n">
        <v>4136.29210956125</v>
      </c>
      <c r="AP112" s="153" t="n">
        <v>6463.13309951105</v>
      </c>
      <c r="AQ112" s="153" t="n">
        <v>6254.78830228288</v>
      </c>
      <c r="AR112" s="110" t="n">
        <v>3498.70951001492</v>
      </c>
    </row>
    <row r="113" customFormat="false" ht="17.25" hidden="false" customHeight="false" outlineLevel="0" collapsed="false">
      <c r="AL113" s="3"/>
      <c r="AM113" s="3"/>
      <c r="AN113" s="3"/>
    </row>
    <row r="114" customFormat="false" ht="16.5" hidden="false" customHeight="false" outlineLevel="0" collapsed="false">
      <c r="AL114" s="3"/>
      <c r="AM114" s="3"/>
      <c r="AN114" s="3"/>
    </row>
  </sheetData>
  <mergeCells count="3">
    <mergeCell ref="D70:H70"/>
    <mergeCell ref="D84:H84"/>
    <mergeCell ref="D100:H100"/>
  </mergeCells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77" man="true" max="16383" min="0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S53"/>
  <sheetViews>
    <sheetView showFormulas="false" showGridLines="false" showRowColHeaders="true" showZeros="true" rightToLeft="false" tabSelected="false" showOutlineSymbols="false" defaultGridColor="true" view="pageBreakPreview" topLeftCell="A1" colorId="64" zoomScale="91" zoomScaleNormal="80" zoomScalePageLayoutView="91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Q15" activeCellId="0" sqref="AQ15"/>
    </sheetView>
  </sheetViews>
  <sheetFormatPr defaultColWidth="9.42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30" width="1.11"/>
    <col collapsed="false" customWidth="true" hidden="false" outlineLevel="0" max="7" min="5" style="3" width="1.11"/>
    <col collapsed="false" customWidth="true" hidden="false" outlineLevel="0" max="8" min="8" style="3" width="30.78"/>
    <col collapsed="false" customWidth="false" hidden="true" outlineLevel="0" max="11" min="9" style="3" width="9.44"/>
    <col collapsed="false" customWidth="false" hidden="true" outlineLevel="0" max="31" min="12" style="11" width="9.44"/>
    <col collapsed="false" customWidth="true" hidden="true" outlineLevel="0" max="32" min="32" style="3" width="10.6"/>
    <col collapsed="false" customWidth="false" hidden="false" outlineLevel="0" max="40" min="33" style="3" width="9.44"/>
    <col collapsed="false" customWidth="false" hidden="false" outlineLevel="0" max="44" min="41" style="12" width="9.44"/>
    <col collapsed="false" customWidth="true" hidden="false" outlineLevel="0" max="45" min="45" style="12" width="9.66"/>
    <col collapsed="false" customWidth="false" hidden="false" outlineLevel="0" max="1024" min="46" style="12" width="9.44"/>
  </cols>
  <sheetData>
    <row r="1" s="13" customFormat="true" ht="36" hidden="false" customHeight="true" outlineLevel="0" collapsed="false">
      <c r="B1" s="14"/>
      <c r="C1" s="14"/>
      <c r="D1" s="16" t="s">
        <v>166</v>
      </c>
      <c r="E1" s="62"/>
      <c r="F1" s="62"/>
      <c r="G1" s="62"/>
      <c r="H1" s="62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="18" customFormat="true" ht="7.5" hidden="false" customHeight="true" outlineLevel="0" collapsed="false">
      <c r="B2" s="19"/>
      <c r="C2" s="20"/>
      <c r="D2" s="21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1" hidden="false" customHeight="true" outlineLevel="0" collapsed="false">
      <c r="A3" s="22"/>
      <c r="B3" s="23"/>
      <c r="C3" s="24"/>
      <c r="D3" s="214" t="s">
        <v>167</v>
      </c>
      <c r="E3" s="214"/>
      <c r="F3" s="214"/>
      <c r="G3" s="214"/>
      <c r="H3" s="214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s">
        <v>123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customFormat="false" ht="20.1" hidden="false" customHeight="true" outlineLevel="0" collapsed="false">
      <c r="A4" s="28" t="s">
        <v>2</v>
      </c>
      <c r="B4" s="62"/>
      <c r="C4" s="215"/>
      <c r="D4" s="216" t="s">
        <v>168</v>
      </c>
      <c r="E4" s="217"/>
      <c r="F4" s="217"/>
      <c r="G4" s="217"/>
      <c r="H4" s="217"/>
      <c r="I4" s="218" t="n">
        <v>2484559.51</v>
      </c>
      <c r="J4" s="218" t="n">
        <v>2465264.21</v>
      </c>
      <c r="K4" s="218" t="n">
        <v>2430319.89</v>
      </c>
      <c r="L4" s="218" t="n">
        <v>2484993.5</v>
      </c>
      <c r="M4" s="218" t="n">
        <v>2524474.72</v>
      </c>
      <c r="N4" s="218" t="n">
        <v>2540791.44</v>
      </c>
      <c r="O4" s="218" t="n">
        <v>2554051.92</v>
      </c>
      <c r="P4" s="218" t="n">
        <v>2545349.78</v>
      </c>
      <c r="Q4" s="218" t="n">
        <v>2665155.51</v>
      </c>
      <c r="R4" s="218" t="n">
        <v>3109043.13</v>
      </c>
      <c r="S4" s="218" t="n">
        <v>3130832.22</v>
      </c>
      <c r="T4" s="218" t="n">
        <v>3157142.39</v>
      </c>
      <c r="U4" s="218" t="n">
        <v>3169226.37</v>
      </c>
      <c r="V4" s="218" t="n">
        <v>3246151.5</v>
      </c>
      <c r="W4" s="218" t="n">
        <v>3331455.81749514</v>
      </c>
      <c r="X4" s="218" t="n">
        <v>3398411.75</v>
      </c>
      <c r="Y4" s="218" t="n">
        <v>3560281.24</v>
      </c>
      <c r="Z4" s="218" t="n">
        <v>3631948.27</v>
      </c>
      <c r="AA4" s="218" t="n">
        <v>3674654.14</v>
      </c>
      <c r="AB4" s="218" t="n">
        <v>3669447.97</v>
      </c>
      <c r="AC4" s="218" t="n">
        <v>3741367.86</v>
      </c>
      <c r="AD4" s="218" t="n">
        <v>3816322.38</v>
      </c>
      <c r="AE4" s="218" t="n">
        <v>3840719.06</v>
      </c>
      <c r="AF4" s="218" t="n">
        <v>3887416.98</v>
      </c>
      <c r="AG4" s="218" t="n">
        <v>3940336.86</v>
      </c>
      <c r="AH4" s="218" t="n">
        <v>4041651.15073956</v>
      </c>
      <c r="AI4" s="218" t="n">
        <v>4166679.87</v>
      </c>
      <c r="AJ4" s="218" t="n">
        <v>4170018.41</v>
      </c>
      <c r="AK4" s="218" t="n">
        <v>4245694.38</v>
      </c>
      <c r="AL4" s="218" t="n">
        <v>4369885.43</v>
      </c>
      <c r="AM4" s="218" t="n">
        <v>4456220.26</v>
      </c>
      <c r="AN4" s="218" t="n">
        <v>4270728.63</v>
      </c>
      <c r="AO4" s="218" t="n">
        <v>4508541.05</v>
      </c>
      <c r="AP4" s="218" t="n">
        <v>4738490.38</v>
      </c>
      <c r="AQ4" s="218" t="n">
        <v>4747766.26</v>
      </c>
      <c r="AR4" s="219" t="n">
        <v>4834606.97</v>
      </c>
      <c r="AS4" s="220"/>
    </row>
    <row r="5" customFormat="false" ht="20.1" hidden="false" customHeight="true" outlineLevel="0" collapsed="false">
      <c r="A5" s="34"/>
      <c r="B5" s="35"/>
      <c r="C5" s="221"/>
      <c r="D5" s="222"/>
      <c r="E5" s="223" t="s">
        <v>169</v>
      </c>
      <c r="F5" s="223"/>
      <c r="G5" s="223"/>
      <c r="H5" s="223"/>
      <c r="I5" s="67" t="n">
        <v>99500.24</v>
      </c>
      <c r="J5" s="67" t="n">
        <v>113816.42</v>
      </c>
      <c r="K5" s="67" t="n">
        <v>101913.97</v>
      </c>
      <c r="L5" s="67" t="n">
        <v>111540.71</v>
      </c>
      <c r="M5" s="67" t="n">
        <v>140686.54</v>
      </c>
      <c r="N5" s="67" t="n">
        <v>133763.27</v>
      </c>
      <c r="O5" s="67" t="n">
        <v>117912.7</v>
      </c>
      <c r="P5" s="67" t="n">
        <v>107354.85</v>
      </c>
      <c r="Q5" s="67" t="n">
        <v>122352.85</v>
      </c>
      <c r="R5" s="67" t="n">
        <v>173429.04</v>
      </c>
      <c r="S5" s="67" t="n">
        <v>148603.5</v>
      </c>
      <c r="T5" s="67" t="n">
        <v>166600.44</v>
      </c>
      <c r="U5" s="67" t="n">
        <v>194899.18</v>
      </c>
      <c r="V5" s="67" t="n">
        <v>176500.83</v>
      </c>
      <c r="W5" s="67" t="n">
        <v>180341.66799753</v>
      </c>
      <c r="X5" s="67" t="n">
        <v>205291.98</v>
      </c>
      <c r="Y5" s="67" t="n">
        <v>157404.79</v>
      </c>
      <c r="Z5" s="67" t="n">
        <v>166180.55</v>
      </c>
      <c r="AA5" s="67" t="n">
        <v>172337.75</v>
      </c>
      <c r="AB5" s="67" t="n">
        <v>143685.55</v>
      </c>
      <c r="AC5" s="67" t="n">
        <v>183223.88</v>
      </c>
      <c r="AD5" s="67" t="n">
        <v>165258.5</v>
      </c>
      <c r="AE5" s="67" t="n">
        <v>161908.09</v>
      </c>
      <c r="AF5" s="67" t="n">
        <v>137160.39</v>
      </c>
      <c r="AG5" s="67" t="n">
        <v>110022.56</v>
      </c>
      <c r="AH5" s="67" t="n">
        <v>152951.25708043</v>
      </c>
      <c r="AI5" s="67" t="n">
        <v>152839.49</v>
      </c>
      <c r="AJ5" s="67" t="n">
        <v>127774.91</v>
      </c>
      <c r="AK5" s="67" t="n">
        <v>172434.73</v>
      </c>
      <c r="AL5" s="67" t="n">
        <v>160354.89</v>
      </c>
      <c r="AM5" s="67" t="n">
        <v>189135.35</v>
      </c>
      <c r="AN5" s="67" t="n">
        <v>108740.08</v>
      </c>
      <c r="AO5" s="176" t="n">
        <v>104832.65</v>
      </c>
      <c r="AP5" s="176" t="n">
        <v>176735.16</v>
      </c>
      <c r="AQ5" s="153" t="n">
        <v>128725.72</v>
      </c>
      <c r="AR5" s="224" t="n">
        <v>172540.21</v>
      </c>
      <c r="AS5" s="225"/>
    </row>
    <row r="6" customFormat="false" ht="20.1" hidden="false" customHeight="true" outlineLevel="0" collapsed="false">
      <c r="A6" s="37" t="s">
        <v>4</v>
      </c>
      <c r="B6" s="38"/>
      <c r="C6" s="215"/>
      <c r="D6" s="66"/>
      <c r="E6" s="226" t="s">
        <v>170</v>
      </c>
      <c r="F6" s="227"/>
      <c r="G6" s="227"/>
      <c r="H6" s="227"/>
      <c r="I6" s="67" t="n">
        <v>57534.59</v>
      </c>
      <c r="J6" s="67" t="n">
        <v>50515.88</v>
      </c>
      <c r="K6" s="67" t="n">
        <v>62828.53</v>
      </c>
      <c r="L6" s="67" t="n">
        <v>86688.18</v>
      </c>
      <c r="M6" s="67" t="n">
        <v>108666.49</v>
      </c>
      <c r="N6" s="67" t="n">
        <v>93243.15</v>
      </c>
      <c r="O6" s="67" t="n">
        <v>108645.35</v>
      </c>
      <c r="P6" s="67" t="n">
        <v>106049.74</v>
      </c>
      <c r="Q6" s="67" t="n">
        <v>137906.03</v>
      </c>
      <c r="R6" s="67" t="n">
        <v>334749.8</v>
      </c>
      <c r="S6" s="67" t="n">
        <v>342597.39</v>
      </c>
      <c r="T6" s="67" t="n">
        <v>359362.07</v>
      </c>
      <c r="U6" s="67" t="n">
        <v>371133.43</v>
      </c>
      <c r="V6" s="67" t="n">
        <v>376404.79</v>
      </c>
      <c r="W6" s="67" t="n">
        <v>367532.64776675</v>
      </c>
      <c r="X6" s="67" t="n">
        <v>353373.18</v>
      </c>
      <c r="Y6" s="67" t="n">
        <v>352694.68</v>
      </c>
      <c r="Z6" s="67" t="n">
        <v>330033.8</v>
      </c>
      <c r="AA6" s="67" t="n">
        <v>325861.08</v>
      </c>
      <c r="AB6" s="67" t="n">
        <v>325904.2</v>
      </c>
      <c r="AC6" s="67" t="n">
        <v>329935.48</v>
      </c>
      <c r="AD6" s="67" t="n">
        <v>342218.36</v>
      </c>
      <c r="AE6" s="67" t="n">
        <v>317723.5</v>
      </c>
      <c r="AF6" s="67" t="n">
        <v>312324.89</v>
      </c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28"/>
      <c r="AR6" s="229"/>
      <c r="AS6" s="225"/>
    </row>
    <row r="7" customFormat="false" ht="20.1" hidden="false" customHeight="true" outlineLevel="0" collapsed="false">
      <c r="A7" s="42"/>
      <c r="B7" s="42" t="s">
        <v>1</v>
      </c>
      <c r="C7" s="221"/>
      <c r="D7" s="66"/>
      <c r="E7" s="226" t="s">
        <v>171</v>
      </c>
      <c r="F7" s="227"/>
      <c r="G7" s="227"/>
      <c r="H7" s="227"/>
      <c r="I7" s="67" t="n">
        <v>10389.46</v>
      </c>
      <c r="J7" s="67" t="n">
        <v>10144.48</v>
      </c>
      <c r="K7" s="67" t="n">
        <v>10283.84</v>
      </c>
      <c r="L7" s="67" t="n">
        <v>10431.71</v>
      </c>
      <c r="M7" s="67" t="n">
        <v>9439.74</v>
      </c>
      <c r="N7" s="67" t="n">
        <v>9349.91</v>
      </c>
      <c r="O7" s="67" t="n">
        <v>10035.03</v>
      </c>
      <c r="P7" s="67" t="n">
        <v>10150.18</v>
      </c>
      <c r="Q7" s="67" t="n">
        <v>11583.95</v>
      </c>
      <c r="R7" s="67" t="n">
        <v>22472.84</v>
      </c>
      <c r="S7" s="67" t="n">
        <v>22758.77</v>
      </c>
      <c r="T7" s="67" t="n">
        <v>22984.94</v>
      </c>
      <c r="U7" s="67" t="n">
        <v>19144.64</v>
      </c>
      <c r="V7" s="67" t="n">
        <v>16684.13</v>
      </c>
      <c r="W7" s="67" t="n">
        <v>15644.03374232</v>
      </c>
      <c r="X7" s="67" t="n">
        <v>17530.55</v>
      </c>
      <c r="Y7" s="67" t="n">
        <v>18899.34</v>
      </c>
      <c r="Z7" s="67" t="n">
        <v>20460.45</v>
      </c>
      <c r="AA7" s="67" t="n">
        <v>14256.93</v>
      </c>
      <c r="AB7" s="67" t="n">
        <v>12552.48</v>
      </c>
      <c r="AC7" s="67" t="n">
        <v>10895.88</v>
      </c>
      <c r="AD7" s="67" t="n">
        <v>9971.64</v>
      </c>
      <c r="AE7" s="67" t="n">
        <v>11061.76</v>
      </c>
      <c r="AF7" s="67" t="n">
        <v>12012.73</v>
      </c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28"/>
      <c r="AR7" s="229"/>
      <c r="AS7" s="225"/>
    </row>
    <row r="8" s="43" customFormat="true" ht="20.1" hidden="false" customHeight="true" outlineLevel="0" collapsed="false">
      <c r="A8" s="41"/>
      <c r="B8" s="42" t="s">
        <v>5</v>
      </c>
      <c r="C8" s="215"/>
      <c r="D8" s="66"/>
      <c r="E8" s="226" t="s">
        <v>172</v>
      </c>
      <c r="F8" s="227"/>
      <c r="G8" s="227"/>
      <c r="H8" s="227"/>
      <c r="I8" s="67" t="n">
        <v>12694.13</v>
      </c>
      <c r="J8" s="67" t="n">
        <v>15522.43</v>
      </c>
      <c r="K8" s="67" t="n">
        <v>16129.91</v>
      </c>
      <c r="L8" s="67" t="n">
        <v>15239.28</v>
      </c>
      <c r="M8" s="67" t="n">
        <v>13820.77</v>
      </c>
      <c r="N8" s="67" t="n">
        <v>13568.73</v>
      </c>
      <c r="O8" s="67" t="n">
        <v>13418.17</v>
      </c>
      <c r="P8" s="67" t="n">
        <v>10751.45</v>
      </c>
      <c r="Q8" s="67" t="n">
        <v>8706.72</v>
      </c>
      <c r="R8" s="67" t="n">
        <v>16964.53</v>
      </c>
      <c r="S8" s="67" t="n">
        <v>14350.44</v>
      </c>
      <c r="T8" s="67" t="n">
        <v>13427.85</v>
      </c>
      <c r="U8" s="67" t="n">
        <v>14936.76</v>
      </c>
      <c r="V8" s="67" t="n">
        <v>13928.57</v>
      </c>
      <c r="W8" s="67" t="n">
        <v>21891.51840571</v>
      </c>
      <c r="X8" s="67" t="n">
        <v>14836.12</v>
      </c>
      <c r="Y8" s="67" t="n">
        <v>21092.21</v>
      </c>
      <c r="Z8" s="67" t="n">
        <v>20781.44</v>
      </c>
      <c r="AA8" s="67" t="n">
        <v>24599.44</v>
      </c>
      <c r="AB8" s="67" t="n">
        <v>17410.73</v>
      </c>
      <c r="AC8" s="67" t="n">
        <v>21524.33</v>
      </c>
      <c r="AD8" s="67" t="n">
        <v>14836.59</v>
      </c>
      <c r="AE8" s="67" t="n">
        <v>15350.57</v>
      </c>
      <c r="AF8" s="67" t="n">
        <v>24323.55</v>
      </c>
      <c r="AG8" s="67" t="n">
        <v>17259.77</v>
      </c>
      <c r="AH8" s="67" t="n">
        <v>16090.83727514</v>
      </c>
      <c r="AI8" s="67" t="n">
        <v>14891.98</v>
      </c>
      <c r="AJ8" s="67" t="n">
        <v>13685.37</v>
      </c>
      <c r="AK8" s="67" t="n">
        <v>16794.11</v>
      </c>
      <c r="AL8" s="67" t="n">
        <v>22835.27</v>
      </c>
      <c r="AM8" s="67" t="n">
        <v>23293.27</v>
      </c>
      <c r="AN8" s="67" t="n">
        <v>18109.32</v>
      </c>
      <c r="AO8" s="176" t="n">
        <v>27325.98</v>
      </c>
      <c r="AP8" s="230" t="n">
        <v>19019.8</v>
      </c>
      <c r="AQ8" s="176" t="n">
        <v>18188.32</v>
      </c>
      <c r="AR8" s="224" t="n">
        <v>27913.21</v>
      </c>
      <c r="AS8" s="231"/>
    </row>
    <row r="9" s="43" customFormat="true" ht="20.1" hidden="false" customHeight="true" outlineLevel="0" collapsed="false">
      <c r="A9" s="41"/>
      <c r="B9" s="44" t="s">
        <v>7</v>
      </c>
      <c r="C9" s="232"/>
      <c r="D9" s="66"/>
      <c r="E9" s="226" t="s">
        <v>173</v>
      </c>
      <c r="F9" s="227"/>
      <c r="G9" s="227"/>
      <c r="H9" s="227"/>
      <c r="I9" s="67" t="n">
        <v>285773.57</v>
      </c>
      <c r="J9" s="67" t="n">
        <v>261667.41</v>
      </c>
      <c r="K9" s="67" t="n">
        <v>230310.39</v>
      </c>
      <c r="L9" s="67" t="n">
        <v>259504.77</v>
      </c>
      <c r="M9" s="67" t="n">
        <v>290977.43</v>
      </c>
      <c r="N9" s="67" t="n">
        <v>348555.54</v>
      </c>
      <c r="O9" s="67" t="n">
        <v>323141.12</v>
      </c>
      <c r="P9" s="67" t="n">
        <v>291878.4</v>
      </c>
      <c r="Q9" s="67" t="n">
        <v>340252.91</v>
      </c>
      <c r="R9" s="67" t="n">
        <v>362485.58</v>
      </c>
      <c r="S9" s="67" t="n">
        <v>324951.87</v>
      </c>
      <c r="T9" s="67" t="n">
        <v>300124.7</v>
      </c>
      <c r="U9" s="67" t="n">
        <v>306016.91</v>
      </c>
      <c r="V9" s="67" t="n">
        <v>315600.15</v>
      </c>
      <c r="W9" s="67" t="n">
        <v>331111.13123766</v>
      </c>
      <c r="X9" s="67" t="n">
        <v>330125.11</v>
      </c>
      <c r="Y9" s="67" t="n">
        <v>402427.56</v>
      </c>
      <c r="Z9" s="67" t="n">
        <v>414474.54</v>
      </c>
      <c r="AA9" s="67" t="n">
        <v>361764.05</v>
      </c>
      <c r="AB9" s="67" t="n">
        <v>365084.57</v>
      </c>
      <c r="AC9" s="67" t="n">
        <v>386301.57</v>
      </c>
      <c r="AD9" s="67" t="n">
        <v>412003.51</v>
      </c>
      <c r="AE9" s="67" t="n">
        <v>447568.44</v>
      </c>
      <c r="AF9" s="67" t="n">
        <v>428897.71</v>
      </c>
      <c r="AG9" s="228"/>
      <c r="AH9" s="228"/>
      <c r="AI9" s="228"/>
      <c r="AJ9" s="228"/>
      <c r="AK9" s="228"/>
      <c r="AL9" s="228"/>
      <c r="AM9" s="228"/>
      <c r="AN9" s="228"/>
      <c r="AO9" s="228"/>
      <c r="AP9" s="233"/>
      <c r="AQ9" s="233"/>
      <c r="AR9" s="156"/>
      <c r="AS9" s="231"/>
    </row>
    <row r="10" customFormat="false" ht="20.1" hidden="false" customHeight="true" outlineLevel="0" collapsed="false">
      <c r="A10" s="41"/>
      <c r="B10" s="44" t="s">
        <v>9</v>
      </c>
      <c r="C10" s="215"/>
      <c r="D10" s="66"/>
      <c r="E10" s="226" t="s">
        <v>174</v>
      </c>
      <c r="F10" s="227"/>
      <c r="G10" s="227"/>
      <c r="H10" s="227"/>
      <c r="I10" s="67" t="n">
        <v>359069.33</v>
      </c>
      <c r="J10" s="67" t="n">
        <v>365028.52</v>
      </c>
      <c r="K10" s="67" t="n">
        <v>340640.57</v>
      </c>
      <c r="L10" s="67" t="n">
        <v>328047.91</v>
      </c>
      <c r="M10" s="67" t="n">
        <v>306974.4</v>
      </c>
      <c r="N10" s="67" t="n">
        <v>303088.89</v>
      </c>
      <c r="O10" s="67" t="n">
        <v>321158.57</v>
      </c>
      <c r="P10" s="67" t="n">
        <v>315879.5</v>
      </c>
      <c r="Q10" s="67" t="n">
        <v>311167.17</v>
      </c>
      <c r="R10" s="67" t="n">
        <v>321862.93</v>
      </c>
      <c r="S10" s="67" t="n">
        <v>299811.55</v>
      </c>
      <c r="T10" s="67" t="n">
        <v>303927.1</v>
      </c>
      <c r="U10" s="67" t="n">
        <v>307999.56</v>
      </c>
      <c r="V10" s="67" t="n">
        <v>344551.76</v>
      </c>
      <c r="W10" s="67" t="n">
        <v>368827.62569638</v>
      </c>
      <c r="X10" s="67" t="n">
        <v>369754.86</v>
      </c>
      <c r="Y10" s="67" t="n">
        <v>378635.26</v>
      </c>
      <c r="Z10" s="67" t="n">
        <v>408814.8</v>
      </c>
      <c r="AA10" s="67" t="n">
        <v>433352.46</v>
      </c>
      <c r="AB10" s="67" t="n">
        <v>452895.14</v>
      </c>
      <c r="AC10" s="67" t="n">
        <v>448079.24</v>
      </c>
      <c r="AD10" s="67" t="n">
        <v>454093.87</v>
      </c>
      <c r="AE10" s="67" t="n">
        <v>465262.76</v>
      </c>
      <c r="AF10" s="67" t="n">
        <v>467675.05</v>
      </c>
      <c r="AG10" s="228"/>
      <c r="AH10" s="228"/>
      <c r="AI10" s="228"/>
      <c r="AJ10" s="228"/>
      <c r="AK10" s="228"/>
      <c r="AL10" s="228"/>
      <c r="AM10" s="228"/>
      <c r="AN10" s="228"/>
      <c r="AO10" s="228"/>
      <c r="AP10" s="233"/>
      <c r="AQ10" s="233"/>
      <c r="AR10" s="156"/>
      <c r="AS10" s="225"/>
    </row>
    <row r="11" customFormat="false" ht="20.1" hidden="false" customHeight="true" outlineLevel="0" collapsed="false">
      <c r="A11" s="41"/>
      <c r="B11" s="44" t="s">
        <v>11</v>
      </c>
      <c r="C11" s="232"/>
      <c r="D11" s="66"/>
      <c r="E11" s="226" t="s">
        <v>175</v>
      </c>
      <c r="F11" s="227"/>
      <c r="G11" s="227"/>
      <c r="H11" s="227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67" t="n">
        <v>485271.44</v>
      </c>
      <c r="AH11" s="67" t="n">
        <v>515671.221467</v>
      </c>
      <c r="AI11" s="67" t="n">
        <v>559720.45</v>
      </c>
      <c r="AJ11" s="67" t="n">
        <v>585609.08</v>
      </c>
      <c r="AK11" s="67" t="n">
        <v>595462.62</v>
      </c>
      <c r="AL11" s="67" t="n">
        <v>614859.93</v>
      </c>
      <c r="AM11" s="67" t="n">
        <v>577070.81</v>
      </c>
      <c r="AN11" s="67" t="n">
        <v>538895.19</v>
      </c>
      <c r="AO11" s="176" t="n">
        <v>564003.88</v>
      </c>
      <c r="AP11" s="176" t="n">
        <v>607281.79</v>
      </c>
      <c r="AQ11" s="153" t="n">
        <v>631059.66</v>
      </c>
      <c r="AR11" s="153" t="n">
        <v>623969.82</v>
      </c>
      <c r="AS11" s="225"/>
    </row>
    <row r="12" customFormat="false" ht="20.1" hidden="false" customHeight="true" outlineLevel="0" collapsed="false">
      <c r="A12" s="41"/>
      <c r="B12" s="72" t="s">
        <v>13</v>
      </c>
      <c r="C12" s="232"/>
      <c r="D12" s="66"/>
      <c r="E12" s="226" t="s">
        <v>176</v>
      </c>
      <c r="F12" s="227"/>
      <c r="G12" s="227"/>
      <c r="H12" s="227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67" t="n">
        <v>5884.44</v>
      </c>
      <c r="AH12" s="67" t="n">
        <v>244.67873829</v>
      </c>
      <c r="AI12" s="67" t="n">
        <v>81.12</v>
      </c>
      <c r="AJ12" s="228"/>
      <c r="AK12" s="228"/>
      <c r="AL12" s="228"/>
      <c r="AM12" s="228"/>
      <c r="AN12" s="228"/>
      <c r="AO12" s="228"/>
      <c r="AP12" s="233"/>
      <c r="AQ12" s="233"/>
      <c r="AR12" s="156"/>
      <c r="AS12" s="225"/>
    </row>
    <row r="13" customFormat="false" ht="20.1" hidden="false" customHeight="true" outlineLevel="0" collapsed="false">
      <c r="A13" s="41"/>
      <c r="B13" s="44" t="s">
        <v>15</v>
      </c>
      <c r="C13" s="232"/>
      <c r="D13" s="66"/>
      <c r="E13" s="226" t="s">
        <v>177</v>
      </c>
      <c r="F13" s="227"/>
      <c r="G13" s="227"/>
      <c r="H13" s="227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67" t="n">
        <v>340774.43</v>
      </c>
      <c r="AH13" s="67" t="n">
        <v>309162.99442639</v>
      </c>
      <c r="AI13" s="67" t="n">
        <v>330682.87</v>
      </c>
      <c r="AJ13" s="67" t="n">
        <v>320369.59</v>
      </c>
      <c r="AK13" s="67" t="n">
        <v>392163.34</v>
      </c>
      <c r="AL13" s="67" t="n">
        <v>400636.53</v>
      </c>
      <c r="AM13" s="67" t="n">
        <v>397860.71</v>
      </c>
      <c r="AN13" s="67" t="n">
        <v>363247.38</v>
      </c>
      <c r="AO13" s="176" t="n">
        <v>446543.06</v>
      </c>
      <c r="AP13" s="176" t="n">
        <v>462801.19</v>
      </c>
      <c r="AQ13" s="153" t="n">
        <v>494571.75</v>
      </c>
      <c r="AR13" s="153" t="n">
        <v>483061.55</v>
      </c>
      <c r="AS13" s="225"/>
    </row>
    <row r="14" customFormat="false" ht="20.1" hidden="false" customHeight="true" outlineLevel="0" collapsed="false">
      <c r="A14" s="41"/>
      <c r="B14" s="44" t="s">
        <v>17</v>
      </c>
      <c r="C14" s="215"/>
      <c r="D14" s="66"/>
      <c r="E14" s="226" t="s">
        <v>178</v>
      </c>
      <c r="F14" s="227"/>
      <c r="G14" s="227"/>
      <c r="H14" s="227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67" t="n">
        <v>452202.33</v>
      </c>
      <c r="AH14" s="67" t="n">
        <v>460269.60516881</v>
      </c>
      <c r="AI14" s="67" t="n">
        <v>457999.58</v>
      </c>
      <c r="AJ14" s="67" t="n">
        <v>456558.55</v>
      </c>
      <c r="AK14" s="67" t="n">
        <v>458227.84</v>
      </c>
      <c r="AL14" s="67" t="n">
        <v>467640.1</v>
      </c>
      <c r="AM14" s="67" t="n">
        <v>461600.2</v>
      </c>
      <c r="AN14" s="67" t="n">
        <v>474261.03</v>
      </c>
      <c r="AO14" s="176" t="n">
        <v>493855.29</v>
      </c>
      <c r="AP14" s="176" t="n">
        <v>463790.12</v>
      </c>
      <c r="AQ14" s="153" t="n">
        <v>435705.91</v>
      </c>
      <c r="AR14" s="153" t="n">
        <v>430588.47</v>
      </c>
      <c r="AS14" s="225"/>
    </row>
    <row r="15" customFormat="false" ht="20.1" hidden="false" customHeight="true" outlineLevel="0" collapsed="false">
      <c r="A15" s="41"/>
      <c r="B15" s="44" t="s">
        <v>19</v>
      </c>
      <c r="C15" s="234"/>
      <c r="D15" s="66"/>
      <c r="E15" s="226" t="s">
        <v>179</v>
      </c>
      <c r="F15" s="227"/>
      <c r="G15" s="227"/>
      <c r="H15" s="227"/>
      <c r="I15" s="67" t="n">
        <v>1607655.41</v>
      </c>
      <c r="J15" s="67" t="n">
        <v>1595521.63</v>
      </c>
      <c r="K15" s="67" t="n">
        <v>1613228.5</v>
      </c>
      <c r="L15" s="67" t="n">
        <v>1622199</v>
      </c>
      <c r="M15" s="67" t="n">
        <v>1602648.71</v>
      </c>
      <c r="N15" s="67" t="n">
        <v>1585611.88</v>
      </c>
      <c r="O15" s="67" t="n">
        <v>1605302.53</v>
      </c>
      <c r="P15" s="67" t="n">
        <v>1646859.94</v>
      </c>
      <c r="Q15" s="67" t="n">
        <v>1676304.77</v>
      </c>
      <c r="R15" s="67" t="n">
        <v>1811159.49</v>
      </c>
      <c r="S15" s="67" t="n">
        <v>1865198.17</v>
      </c>
      <c r="T15" s="67" t="n">
        <v>1872584.71</v>
      </c>
      <c r="U15" s="67" t="n">
        <v>1885305.9</v>
      </c>
      <c r="V15" s="67" t="n">
        <v>1933415.35</v>
      </c>
      <c r="W15" s="67" t="n">
        <v>1976443.02051249</v>
      </c>
      <c r="X15" s="67" t="n">
        <v>2037621.9</v>
      </c>
      <c r="Y15" s="67" t="n">
        <v>2157650.4</v>
      </c>
      <c r="Z15" s="67" t="n">
        <v>2194057.06</v>
      </c>
      <c r="AA15" s="67" t="n">
        <v>2266294</v>
      </c>
      <c r="AB15" s="67" t="n">
        <v>2282345.73</v>
      </c>
      <c r="AC15" s="67" t="n">
        <v>2290475.98</v>
      </c>
      <c r="AD15" s="67" t="n">
        <v>2346424.93</v>
      </c>
      <c r="AE15" s="67" t="n">
        <v>2349050.29</v>
      </c>
      <c r="AF15" s="67" t="n">
        <v>2433095.85</v>
      </c>
      <c r="AG15" s="67" t="n">
        <v>2454248.04</v>
      </c>
      <c r="AH15" s="67" t="n">
        <v>2511105.20820654</v>
      </c>
      <c r="AI15" s="67" t="n">
        <v>2576302.85</v>
      </c>
      <c r="AJ15" s="67" t="n">
        <v>2592586.54</v>
      </c>
      <c r="AK15" s="67" t="n">
        <v>2535110.63</v>
      </c>
      <c r="AL15" s="67" t="n">
        <v>2625394.2</v>
      </c>
      <c r="AM15" s="67" t="n">
        <v>2729238.34</v>
      </c>
      <c r="AN15" s="67" t="n">
        <v>2692818.37</v>
      </c>
      <c r="AO15" s="176" t="n">
        <v>2792122.01</v>
      </c>
      <c r="AP15" s="176" t="n">
        <v>2926639.11</v>
      </c>
      <c r="AQ15" s="153" t="n">
        <v>2955793.59</v>
      </c>
      <c r="AR15" s="153" t="n">
        <v>3016308.02</v>
      </c>
      <c r="AS15" s="225"/>
    </row>
    <row r="16" customFormat="false" ht="20.1" hidden="false" customHeight="true" outlineLevel="0" collapsed="false">
      <c r="A16" s="41"/>
      <c r="B16" s="44" t="s">
        <v>21</v>
      </c>
      <c r="C16" s="235"/>
      <c r="D16" s="66"/>
      <c r="E16" s="226" t="s">
        <v>180</v>
      </c>
      <c r="F16" s="227"/>
      <c r="G16" s="227"/>
      <c r="H16" s="227"/>
      <c r="I16" s="67" t="n">
        <v>1296.85</v>
      </c>
      <c r="J16" s="67" t="n">
        <v>1263.27</v>
      </c>
      <c r="K16" s="67" t="n">
        <v>1189.69</v>
      </c>
      <c r="L16" s="67" t="n">
        <v>1248.36</v>
      </c>
      <c r="M16" s="67" t="n">
        <v>1307.63</v>
      </c>
      <c r="N16" s="67" t="n">
        <v>1168.52</v>
      </c>
      <c r="O16" s="67" t="n">
        <v>1186.25</v>
      </c>
      <c r="P16" s="67" t="n">
        <v>1183.62</v>
      </c>
      <c r="Q16" s="67" t="n">
        <v>1159.07</v>
      </c>
      <c r="R16" s="67" t="n">
        <v>1709.19</v>
      </c>
      <c r="S16" s="67" t="n">
        <v>1968.13</v>
      </c>
      <c r="T16" s="67" t="n">
        <v>2326.95</v>
      </c>
      <c r="U16" s="67" t="n">
        <v>2332.92</v>
      </c>
      <c r="V16" s="67" t="n">
        <v>2564.58</v>
      </c>
      <c r="W16" s="67" t="n">
        <v>2476.07663142</v>
      </c>
      <c r="X16" s="67" t="n">
        <v>2869.12</v>
      </c>
      <c r="Y16" s="67" t="n">
        <v>3010.42</v>
      </c>
      <c r="Z16" s="67" t="n">
        <v>3273.75</v>
      </c>
      <c r="AA16" s="67" t="n">
        <v>3356.61</v>
      </c>
      <c r="AB16" s="67" t="n">
        <v>2539.83</v>
      </c>
      <c r="AC16" s="67" t="n">
        <v>2346.21</v>
      </c>
      <c r="AD16" s="67" t="n">
        <v>2268.61</v>
      </c>
      <c r="AE16" s="67" t="n">
        <v>2302.08</v>
      </c>
      <c r="AF16" s="67" t="n">
        <v>2420.63</v>
      </c>
      <c r="AG16" s="67" t="n">
        <v>2297.31</v>
      </c>
      <c r="AH16" s="67" t="n">
        <v>2405.84970039</v>
      </c>
      <c r="AI16" s="67" t="n">
        <v>2675.39</v>
      </c>
      <c r="AJ16" s="67" t="n">
        <v>2860.04</v>
      </c>
      <c r="AK16" s="67" t="n">
        <v>2868.15</v>
      </c>
      <c r="AL16" s="67" t="n">
        <v>3239.58</v>
      </c>
      <c r="AM16" s="67" t="n">
        <v>4338.34</v>
      </c>
      <c r="AN16" s="67" t="n">
        <v>4470.35</v>
      </c>
      <c r="AO16" s="176" t="n">
        <v>4802.59</v>
      </c>
      <c r="AP16" s="176" t="n">
        <v>5431.62</v>
      </c>
      <c r="AQ16" s="153" t="n">
        <v>5319.16</v>
      </c>
      <c r="AR16" s="153" t="n">
        <v>6099.85</v>
      </c>
      <c r="AS16" s="225"/>
    </row>
    <row r="17" customFormat="false" ht="20.1" hidden="false" customHeight="true" outlineLevel="0" collapsed="false">
      <c r="A17" s="41"/>
      <c r="B17" s="44" t="s">
        <v>23</v>
      </c>
      <c r="C17" s="235"/>
      <c r="D17" s="66"/>
      <c r="E17" s="226" t="s">
        <v>181</v>
      </c>
      <c r="F17" s="227"/>
      <c r="G17" s="227"/>
      <c r="H17" s="227"/>
      <c r="I17" s="67" t="n">
        <v>21617.86</v>
      </c>
      <c r="J17" s="67" t="n">
        <v>21577.77</v>
      </c>
      <c r="K17" s="67" t="n">
        <v>21917.14</v>
      </c>
      <c r="L17" s="67" t="n">
        <v>23596.05</v>
      </c>
      <c r="M17" s="67" t="n">
        <v>22945.08</v>
      </c>
      <c r="N17" s="67" t="n">
        <v>23405.34</v>
      </c>
      <c r="O17" s="67" t="n">
        <v>23774.76</v>
      </c>
      <c r="P17" s="67" t="n">
        <v>24707.59</v>
      </c>
      <c r="Q17" s="67" t="n">
        <v>26011.35</v>
      </c>
      <c r="R17" s="67" t="n">
        <v>28920.04</v>
      </c>
      <c r="S17" s="67" t="n">
        <v>28594.73</v>
      </c>
      <c r="T17" s="67" t="n">
        <v>29609.83</v>
      </c>
      <c r="U17" s="67" t="n">
        <v>29454.92</v>
      </c>
      <c r="V17" s="67" t="n">
        <v>29489.5</v>
      </c>
      <c r="W17" s="67" t="n">
        <v>29930.72966456</v>
      </c>
      <c r="X17" s="67" t="n">
        <v>31220</v>
      </c>
      <c r="Y17" s="67" t="n">
        <v>31490.89</v>
      </c>
      <c r="Z17" s="67" t="n">
        <v>31346.65</v>
      </c>
      <c r="AA17" s="67" t="n">
        <v>30791.71</v>
      </c>
      <c r="AB17" s="67" t="n">
        <v>31117.45</v>
      </c>
      <c r="AC17" s="67" t="n">
        <v>30746.57</v>
      </c>
      <c r="AD17" s="67" t="n">
        <v>31239.74</v>
      </c>
      <c r="AE17" s="67" t="n">
        <v>32397.16</v>
      </c>
      <c r="AF17" s="67" t="n">
        <v>33045.21</v>
      </c>
      <c r="AG17" s="67" t="n">
        <v>32639.1</v>
      </c>
      <c r="AH17" s="67" t="n">
        <v>32328.68606399</v>
      </c>
      <c r="AI17" s="67" t="n">
        <v>32388.16</v>
      </c>
      <c r="AJ17" s="67" t="n">
        <v>33368.19</v>
      </c>
      <c r="AK17" s="67" t="n">
        <v>33020.53</v>
      </c>
      <c r="AL17" s="67" t="n">
        <v>33230.69</v>
      </c>
      <c r="AM17" s="67" t="n">
        <v>33352.53</v>
      </c>
      <c r="AN17" s="67" t="n">
        <v>32567.88</v>
      </c>
      <c r="AO17" s="176" t="n">
        <v>32291.67</v>
      </c>
      <c r="AP17" s="176" t="n">
        <v>32461.65</v>
      </c>
      <c r="AQ17" s="153" t="n">
        <v>32846.96</v>
      </c>
      <c r="AR17" s="153" t="n">
        <v>33831.48</v>
      </c>
      <c r="AS17" s="225"/>
    </row>
    <row r="18" customFormat="false" ht="20.1" hidden="false" customHeight="true" outlineLevel="0" collapsed="false">
      <c r="A18" s="41"/>
      <c r="B18" s="44" t="s">
        <v>25</v>
      </c>
      <c r="C18" s="235"/>
      <c r="D18" s="66"/>
      <c r="E18" s="226" t="s">
        <v>182</v>
      </c>
      <c r="F18" s="227"/>
      <c r="G18" s="227"/>
      <c r="H18" s="227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67" t="n">
        <v>1918.15</v>
      </c>
      <c r="AL18" s="67" t="n">
        <v>2113.56</v>
      </c>
      <c r="AM18" s="67" t="n">
        <v>2141.07</v>
      </c>
      <c r="AN18" s="67" t="n">
        <v>1847.57</v>
      </c>
      <c r="AO18" s="176" t="n">
        <v>2049.75</v>
      </c>
      <c r="AP18" s="176" t="n">
        <v>1898.06</v>
      </c>
      <c r="AQ18" s="153" t="n">
        <v>1742.94</v>
      </c>
      <c r="AR18" s="153" t="n">
        <v>2759.75</v>
      </c>
      <c r="AS18" s="225"/>
    </row>
    <row r="19" customFormat="false" ht="20.1" hidden="false" customHeight="true" outlineLevel="0" collapsed="false">
      <c r="A19" s="41"/>
      <c r="B19" s="44" t="s">
        <v>27</v>
      </c>
      <c r="C19" s="236"/>
      <c r="D19" s="66"/>
      <c r="E19" s="226" t="s">
        <v>183</v>
      </c>
      <c r="F19" s="227"/>
      <c r="G19" s="227"/>
      <c r="H19" s="227"/>
      <c r="I19" s="67" t="n">
        <v>13530.46</v>
      </c>
      <c r="J19" s="67" t="n">
        <v>14016.2</v>
      </c>
      <c r="K19" s="67" t="n">
        <v>13866.06</v>
      </c>
      <c r="L19" s="67" t="n">
        <v>9491.93</v>
      </c>
      <c r="M19" s="67" t="n">
        <v>9936.58</v>
      </c>
      <c r="N19" s="67" t="n">
        <v>10142.84</v>
      </c>
      <c r="O19" s="67" t="n">
        <v>10079.08</v>
      </c>
      <c r="P19" s="67" t="n">
        <v>9976.4</v>
      </c>
      <c r="Q19" s="67" t="n">
        <v>8777.27</v>
      </c>
      <c r="R19" s="67" t="n">
        <v>9889.25</v>
      </c>
      <c r="S19" s="67" t="n">
        <v>9746.11</v>
      </c>
      <c r="T19" s="67" t="n">
        <v>9655.59</v>
      </c>
      <c r="U19" s="67" t="n">
        <v>9549.35</v>
      </c>
      <c r="V19" s="67" t="n">
        <v>9666.87</v>
      </c>
      <c r="W19" s="67" t="n">
        <v>9704.14143792</v>
      </c>
      <c r="X19" s="67" t="n">
        <v>10407.46</v>
      </c>
      <c r="Y19" s="67" t="n">
        <v>10204.32</v>
      </c>
      <c r="Z19" s="67" t="n">
        <v>13549.63</v>
      </c>
      <c r="AA19" s="67" t="n">
        <v>14333.25</v>
      </c>
      <c r="AB19" s="67" t="n">
        <v>10423.39</v>
      </c>
      <c r="AC19" s="67" t="n">
        <v>10380.37</v>
      </c>
      <c r="AD19" s="67" t="n">
        <v>9742.94</v>
      </c>
      <c r="AE19" s="67" t="n">
        <v>9682.49</v>
      </c>
      <c r="AF19" s="67" t="n">
        <v>8783.97</v>
      </c>
      <c r="AG19" s="67" t="n">
        <v>8805.3</v>
      </c>
      <c r="AH19" s="67" t="n">
        <v>8763.00754125</v>
      </c>
      <c r="AI19" s="67" t="n">
        <v>8695.64</v>
      </c>
      <c r="AJ19" s="67" t="n">
        <v>8683.03</v>
      </c>
      <c r="AK19" s="67" t="n">
        <v>8801.21</v>
      </c>
      <c r="AL19" s="67" t="n">
        <v>8810.35</v>
      </c>
      <c r="AM19" s="67" t="n">
        <v>8813.86</v>
      </c>
      <c r="AN19" s="67" t="n">
        <v>8815.14</v>
      </c>
      <c r="AO19" s="176" t="n">
        <v>8734.47</v>
      </c>
      <c r="AP19" s="176" t="n">
        <v>8612.59</v>
      </c>
      <c r="AQ19" s="153" t="n">
        <v>8567.02</v>
      </c>
      <c r="AR19" s="153" t="n">
        <v>8587.62</v>
      </c>
      <c r="AS19" s="225"/>
    </row>
    <row r="20" customFormat="false" ht="20.1" hidden="false" customHeight="true" outlineLevel="0" collapsed="false">
      <c r="A20" s="41"/>
      <c r="B20" s="44" t="s">
        <v>29</v>
      </c>
      <c r="C20" s="236"/>
      <c r="D20" s="66"/>
      <c r="E20" s="226" t="s">
        <v>184</v>
      </c>
      <c r="F20" s="227"/>
      <c r="G20" s="227"/>
      <c r="H20" s="227"/>
      <c r="I20" s="67" t="n">
        <v>2282.08</v>
      </c>
      <c r="J20" s="67" t="n">
        <v>2443.79</v>
      </c>
      <c r="K20" s="67" t="n">
        <v>2619.6</v>
      </c>
      <c r="L20" s="67" t="n">
        <v>2881.28</v>
      </c>
      <c r="M20" s="67" t="n">
        <v>2769.96</v>
      </c>
      <c r="N20" s="67" t="n">
        <v>3027.16</v>
      </c>
      <c r="O20" s="67" t="n">
        <v>3167.62</v>
      </c>
      <c r="P20" s="67" t="n">
        <v>4236.18</v>
      </c>
      <c r="Q20" s="67" t="n">
        <v>5005.73</v>
      </c>
      <c r="R20" s="67" t="n">
        <v>7288.33</v>
      </c>
      <c r="S20" s="67" t="n">
        <v>6178.31</v>
      </c>
      <c r="T20" s="67" t="n">
        <v>6054.64</v>
      </c>
      <c r="U20" s="67" t="n">
        <v>6278.32</v>
      </c>
      <c r="V20" s="67" t="n">
        <v>5928.85</v>
      </c>
      <c r="W20" s="67" t="n">
        <v>5776.234245</v>
      </c>
      <c r="X20" s="67" t="n">
        <v>5734.41</v>
      </c>
      <c r="Y20" s="67" t="n">
        <v>5696.83</v>
      </c>
      <c r="Z20" s="67" t="n">
        <v>5380.28</v>
      </c>
      <c r="AA20" s="67" t="n">
        <v>5211.42</v>
      </c>
      <c r="AB20" s="67" t="n">
        <v>5204.65</v>
      </c>
      <c r="AC20" s="67" t="n">
        <v>5532.31</v>
      </c>
      <c r="AD20" s="67" t="n">
        <v>5503.21</v>
      </c>
      <c r="AE20" s="67" t="n">
        <v>5154.76</v>
      </c>
      <c r="AF20" s="67" t="n">
        <v>5253.79</v>
      </c>
      <c r="AG20" s="67" t="n">
        <v>5492.75</v>
      </c>
      <c r="AH20" s="67" t="n">
        <v>5142.34470564</v>
      </c>
      <c r="AI20" s="67" t="n">
        <v>4977.76</v>
      </c>
      <c r="AJ20" s="67" t="n">
        <v>5069.76</v>
      </c>
      <c r="AK20" s="67" t="n">
        <v>5318.96</v>
      </c>
      <c r="AL20" s="67" t="n">
        <v>5152.82</v>
      </c>
      <c r="AM20" s="67" t="n">
        <v>5395.94</v>
      </c>
      <c r="AN20" s="67" t="n">
        <v>5845.59</v>
      </c>
      <c r="AO20" s="176" t="n">
        <v>5996.63</v>
      </c>
      <c r="AP20" s="176" t="n">
        <v>5730.48</v>
      </c>
      <c r="AQ20" s="153" t="n">
        <v>5579.09</v>
      </c>
      <c r="AR20" s="153" t="n">
        <v>5826.49</v>
      </c>
      <c r="AS20" s="225"/>
    </row>
    <row r="21" customFormat="false" ht="20.1" hidden="false" customHeight="true" outlineLevel="0" collapsed="false">
      <c r="A21" s="41"/>
      <c r="B21" s="44" t="s">
        <v>31</v>
      </c>
      <c r="C21" s="97"/>
      <c r="D21" s="66"/>
      <c r="E21" s="226" t="s">
        <v>185</v>
      </c>
      <c r="F21" s="227"/>
      <c r="G21" s="227"/>
      <c r="H21" s="227"/>
      <c r="I21" s="67" t="n">
        <v>84.11</v>
      </c>
      <c r="J21" s="67" t="n">
        <v>625.03</v>
      </c>
      <c r="K21" s="67" t="n">
        <v>1536.34</v>
      </c>
      <c r="L21" s="67" t="n">
        <v>0.79</v>
      </c>
      <c r="M21" s="67" t="n">
        <v>78.87</v>
      </c>
      <c r="N21" s="67" t="n">
        <v>747.66</v>
      </c>
      <c r="O21" s="67" t="n">
        <v>1844.63</v>
      </c>
      <c r="P21" s="67" t="n">
        <v>248.99</v>
      </c>
      <c r="Q21" s="67" t="n">
        <v>90.79</v>
      </c>
      <c r="R21" s="67" t="n">
        <v>676.36</v>
      </c>
      <c r="S21" s="67" t="n">
        <v>749.87</v>
      </c>
      <c r="T21" s="67" t="n">
        <v>1152.72</v>
      </c>
      <c r="U21" s="67" t="n">
        <v>1014.94</v>
      </c>
      <c r="V21" s="67" t="n">
        <v>20.97</v>
      </c>
      <c r="W21" s="67" t="n">
        <v>96.47822501</v>
      </c>
      <c r="X21" s="67" t="n">
        <v>333.54</v>
      </c>
      <c r="Y21" s="67" t="n">
        <v>407.97</v>
      </c>
      <c r="Z21" s="67" t="n">
        <v>525.72</v>
      </c>
      <c r="AA21" s="67" t="n">
        <v>40.89</v>
      </c>
      <c r="AB21" s="67" t="n">
        <v>38.81</v>
      </c>
      <c r="AC21" s="67" t="n">
        <v>35.73</v>
      </c>
      <c r="AD21" s="67" t="n">
        <v>42.22</v>
      </c>
      <c r="AE21" s="67" t="n">
        <v>37.83</v>
      </c>
      <c r="AF21" s="67" t="n">
        <v>41.61</v>
      </c>
      <c r="AG21" s="67" t="n">
        <v>255.81</v>
      </c>
      <c r="AH21" s="67" t="n">
        <v>463.84700742</v>
      </c>
      <c r="AI21" s="67" t="n">
        <v>343.44</v>
      </c>
      <c r="AJ21" s="67" t="n">
        <v>287.59</v>
      </c>
      <c r="AK21" s="67" t="n">
        <v>774.96</v>
      </c>
      <c r="AL21" s="67" t="n">
        <v>176.58</v>
      </c>
      <c r="AM21" s="67" t="n">
        <v>257.38</v>
      </c>
      <c r="AN21" s="67" t="n">
        <v>60.66</v>
      </c>
      <c r="AO21" s="176" t="n">
        <v>328.05</v>
      </c>
      <c r="AP21" s="176" t="n">
        <v>437.04</v>
      </c>
      <c r="AQ21" s="153" t="n">
        <v>118.13</v>
      </c>
      <c r="AR21" s="153" t="n">
        <v>108.86</v>
      </c>
      <c r="AS21" s="225"/>
    </row>
    <row r="22" customFormat="false" ht="20.1" hidden="false" customHeight="true" outlineLevel="0" collapsed="false">
      <c r="A22" s="41"/>
      <c r="B22" s="44" t="s">
        <v>32</v>
      </c>
      <c r="C22" s="97"/>
      <c r="D22" s="66"/>
      <c r="E22" s="226" t="s">
        <v>186</v>
      </c>
      <c r="F22" s="227"/>
      <c r="G22" s="227"/>
      <c r="H22" s="227"/>
      <c r="I22" s="67" t="n">
        <v>1876.29</v>
      </c>
      <c r="J22" s="67" t="n">
        <v>1729.11</v>
      </c>
      <c r="K22" s="67" t="n">
        <v>2168.75</v>
      </c>
      <c r="L22" s="67" t="n">
        <v>2368.73</v>
      </c>
      <c r="M22" s="67" t="n">
        <v>2124.54</v>
      </c>
      <c r="N22" s="67" t="n">
        <v>2736.39</v>
      </c>
      <c r="O22" s="67" t="n">
        <v>1782.22</v>
      </c>
      <c r="P22" s="67" t="n">
        <v>1699.08</v>
      </c>
      <c r="Q22" s="67" t="n">
        <v>2435.19</v>
      </c>
      <c r="R22" s="67" t="n">
        <v>2417.53</v>
      </c>
      <c r="S22" s="67" t="n">
        <v>3421.08</v>
      </c>
      <c r="T22" s="67" t="n">
        <v>4494.56</v>
      </c>
      <c r="U22" s="67" t="n">
        <v>3186.65</v>
      </c>
      <c r="V22" s="67" t="n">
        <v>2968.64</v>
      </c>
      <c r="W22" s="67" t="n">
        <v>3490.95375939744</v>
      </c>
      <c r="X22" s="67" t="n">
        <v>3406.3</v>
      </c>
      <c r="Y22" s="67" t="n">
        <v>3035.12</v>
      </c>
      <c r="Z22" s="67" t="n">
        <v>4026.58</v>
      </c>
      <c r="AA22" s="67" t="n">
        <v>3776.34</v>
      </c>
      <c r="AB22" s="67" t="n">
        <v>4503.16</v>
      </c>
      <c r="AC22" s="67" t="n">
        <v>4796.63</v>
      </c>
      <c r="AD22" s="67" t="n">
        <v>4160.92</v>
      </c>
      <c r="AE22" s="67" t="n">
        <v>4740.31</v>
      </c>
      <c r="AF22" s="67" t="n">
        <v>6412.3</v>
      </c>
      <c r="AG22" s="67" t="n">
        <v>6861.4</v>
      </c>
      <c r="AH22" s="67" t="n">
        <v>5340.4653567</v>
      </c>
      <c r="AI22" s="67" t="n">
        <v>5613.57</v>
      </c>
      <c r="AJ22" s="67" t="n">
        <v>4571</v>
      </c>
      <c r="AK22" s="67" t="n">
        <v>2159.32</v>
      </c>
      <c r="AL22" s="67" t="n">
        <v>2115.85</v>
      </c>
      <c r="AM22" s="67" t="n">
        <v>1715</v>
      </c>
      <c r="AN22" s="67" t="n">
        <v>2139.81</v>
      </c>
      <c r="AO22" s="176" t="n">
        <v>1957.17</v>
      </c>
      <c r="AP22" s="176" t="n">
        <v>874.35</v>
      </c>
      <c r="AQ22" s="153" t="n">
        <v>962.33</v>
      </c>
      <c r="AR22" s="153" t="n">
        <v>2209.57</v>
      </c>
      <c r="AS22" s="225"/>
    </row>
    <row r="23" customFormat="false" ht="20.1" hidden="false" customHeight="true" outlineLevel="0" collapsed="false">
      <c r="A23" s="41"/>
      <c r="B23" s="44" t="s">
        <v>33</v>
      </c>
      <c r="C23" s="97"/>
      <c r="E23" s="226" t="s">
        <v>187</v>
      </c>
      <c r="F23" s="227"/>
      <c r="G23" s="227"/>
      <c r="H23" s="227"/>
      <c r="I23" s="67" t="n">
        <v>11254.98</v>
      </c>
      <c r="J23" s="67" t="n">
        <v>11392.12</v>
      </c>
      <c r="K23" s="67" t="n">
        <v>11686.45</v>
      </c>
      <c r="L23" s="67" t="n">
        <v>11754.65</v>
      </c>
      <c r="M23" s="67" t="n">
        <v>12097.83</v>
      </c>
      <c r="N23" s="67" t="n">
        <v>12382.01</v>
      </c>
      <c r="O23" s="67" t="n">
        <v>12603.74</v>
      </c>
      <c r="P23" s="67" t="n">
        <v>14373.71</v>
      </c>
      <c r="Q23" s="67" t="n">
        <v>13401.56</v>
      </c>
      <c r="R23" s="67" t="n">
        <v>15018.07</v>
      </c>
      <c r="S23" s="67" t="n">
        <v>14214.15</v>
      </c>
      <c r="T23" s="67" t="n">
        <v>15928.09</v>
      </c>
      <c r="U23" s="67" t="n">
        <v>17972.74</v>
      </c>
      <c r="V23" s="67" t="n">
        <v>18426.36</v>
      </c>
      <c r="W23" s="67" t="n">
        <v>18189.40817299</v>
      </c>
      <c r="X23" s="67" t="n">
        <v>15907.07</v>
      </c>
      <c r="Y23" s="67" t="n">
        <v>17631.3</v>
      </c>
      <c r="Z23" s="67" t="n">
        <v>19042.87</v>
      </c>
      <c r="AA23" s="67" t="n">
        <v>18678.06</v>
      </c>
      <c r="AB23" s="67" t="n">
        <v>15742.13</v>
      </c>
      <c r="AC23" s="67" t="n">
        <v>17093.53</v>
      </c>
      <c r="AD23" s="67" t="n">
        <v>18557.19</v>
      </c>
      <c r="AE23" s="67" t="n">
        <v>18478.87</v>
      </c>
      <c r="AF23" s="67" t="n">
        <v>15969.15</v>
      </c>
      <c r="AG23" s="67" t="n">
        <v>18322.03</v>
      </c>
      <c r="AH23" s="67" t="n">
        <v>21710.99800157</v>
      </c>
      <c r="AI23" s="67" t="n">
        <v>19467.42</v>
      </c>
      <c r="AJ23" s="67" t="n">
        <v>18594.61</v>
      </c>
      <c r="AK23" s="67" t="n">
        <v>20639.68</v>
      </c>
      <c r="AL23" s="67" t="n">
        <v>23324.93</v>
      </c>
      <c r="AM23" s="67" t="n">
        <v>22007.31</v>
      </c>
      <c r="AN23" s="67" t="n">
        <v>18910.11</v>
      </c>
      <c r="AO23" s="176" t="n">
        <v>23697.7</v>
      </c>
      <c r="AP23" s="176" t="n">
        <v>26777.27</v>
      </c>
      <c r="AQ23" s="153" t="n">
        <v>28585.53</v>
      </c>
      <c r="AR23" s="153" t="n">
        <v>20801.92</v>
      </c>
      <c r="AS23" s="225"/>
    </row>
    <row r="24" customFormat="false" ht="20.1" hidden="false" customHeight="true" outlineLevel="0" collapsed="false">
      <c r="A24" s="41"/>
      <c r="B24" s="44" t="s">
        <v>34</v>
      </c>
      <c r="C24" s="97"/>
      <c r="D24" s="66"/>
      <c r="E24" s="226" t="s">
        <v>188</v>
      </c>
      <c r="F24" s="227"/>
      <c r="G24" s="227"/>
      <c r="H24" s="227"/>
      <c r="I24" s="67" t="n">
        <v>0.15</v>
      </c>
      <c r="J24" s="67" t="n">
        <v>0.15</v>
      </c>
      <c r="K24" s="67" t="n">
        <v>0.15</v>
      </c>
      <c r="L24" s="67" t="n">
        <v>0.15</v>
      </c>
      <c r="M24" s="67" t="n">
        <v>0.15</v>
      </c>
      <c r="N24" s="67" t="n">
        <v>0.15</v>
      </c>
      <c r="O24" s="67" t="n">
        <v>0.15</v>
      </c>
      <c r="P24" s="67" t="n">
        <v>0.15</v>
      </c>
      <c r="Q24" s="237" t="n">
        <v>0.15</v>
      </c>
      <c r="R24" s="237" t="n">
        <v>0.15</v>
      </c>
      <c r="S24" s="67" t="n">
        <v>37.99</v>
      </c>
      <c r="T24" s="67" t="n">
        <v>24.35</v>
      </c>
      <c r="U24" s="237" t="n">
        <v>0.15</v>
      </c>
      <c r="V24" s="237" t="n">
        <v>0.15</v>
      </c>
      <c r="W24" s="237" t="n">
        <v>0.15</v>
      </c>
      <c r="X24" s="237" t="n">
        <v>0.15</v>
      </c>
      <c r="Y24" s="237" t="n">
        <v>0.15</v>
      </c>
      <c r="Z24" s="237" t="n">
        <v>0.15</v>
      </c>
      <c r="AA24" s="237" t="n">
        <v>0.15</v>
      </c>
      <c r="AB24" s="237" t="n">
        <v>0.15</v>
      </c>
      <c r="AC24" s="237" t="n">
        <v>0.15</v>
      </c>
      <c r="AD24" s="237" t="n">
        <v>0.15</v>
      </c>
      <c r="AE24" s="237" t="n">
        <v>0.15</v>
      </c>
      <c r="AF24" s="237" t="n">
        <v>0.15</v>
      </c>
      <c r="AG24" s="237" t="n">
        <v>0.15</v>
      </c>
      <c r="AH24" s="237" t="n">
        <v>0.15</v>
      </c>
      <c r="AI24" s="237" t="n">
        <v>0.15</v>
      </c>
      <c r="AJ24" s="237" t="n">
        <v>0.15</v>
      </c>
      <c r="AK24" s="237" t="n">
        <v>0.15</v>
      </c>
      <c r="AL24" s="237" t="n">
        <v>0.15</v>
      </c>
      <c r="AM24" s="237" t="n">
        <v>0.15</v>
      </c>
      <c r="AN24" s="237" t="n">
        <v>0.15</v>
      </c>
      <c r="AO24" s="176" t="n">
        <v>0.15</v>
      </c>
      <c r="AP24" s="176" t="n">
        <v>0.15</v>
      </c>
      <c r="AQ24" s="153" t="n">
        <v>0.15</v>
      </c>
      <c r="AR24" s="153" t="n">
        <v>0.15</v>
      </c>
      <c r="AS24" s="225"/>
    </row>
    <row r="25" customFormat="false" ht="20.1" hidden="false" customHeight="true" outlineLevel="0" collapsed="false">
      <c r="A25" s="41"/>
      <c r="B25" s="42" t="s">
        <v>35</v>
      </c>
      <c r="C25" s="97"/>
      <c r="D25" s="66"/>
      <c r="E25" s="226" t="s">
        <v>189</v>
      </c>
      <c r="F25" s="227"/>
      <c r="G25" s="227"/>
      <c r="H25" s="227"/>
      <c r="I25" s="67" t="n">
        <v>0</v>
      </c>
      <c r="J25" s="67" t="n">
        <v>0</v>
      </c>
      <c r="K25" s="67" t="n">
        <v>0</v>
      </c>
      <c r="L25" s="67" t="n">
        <v>0</v>
      </c>
      <c r="M25" s="67" t="n">
        <v>0</v>
      </c>
      <c r="N25" s="67" t="n">
        <v>0</v>
      </c>
      <c r="O25" s="67" t="n">
        <v>0</v>
      </c>
      <c r="P25" s="67" t="n">
        <v>0</v>
      </c>
      <c r="Q25" s="67" t="n">
        <v>0</v>
      </c>
      <c r="R25" s="67" t="n">
        <v>0</v>
      </c>
      <c r="S25" s="67" t="n">
        <v>47650.16</v>
      </c>
      <c r="T25" s="67" t="n">
        <v>48883.85</v>
      </c>
      <c r="U25" s="67" t="n">
        <v>0</v>
      </c>
      <c r="V25" s="67" t="n">
        <v>0</v>
      </c>
      <c r="W25" s="237" t="s">
        <v>190</v>
      </c>
      <c r="X25" s="237" t="n">
        <v>0</v>
      </c>
      <c r="Y25" s="237" t="n">
        <v>0</v>
      </c>
      <c r="Z25" s="237" t="n">
        <v>0</v>
      </c>
      <c r="AA25" s="237" t="n">
        <v>0</v>
      </c>
      <c r="AB25" s="237" t="n">
        <v>0</v>
      </c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156"/>
      <c r="AR25" s="156"/>
    </row>
    <row r="26" customFormat="false" ht="20.1" hidden="false" customHeight="true" outlineLevel="0" collapsed="false">
      <c r="A26" s="41"/>
      <c r="B26" s="44" t="s">
        <v>13</v>
      </c>
      <c r="C26" s="97"/>
      <c r="D26" s="238" t="s">
        <v>191</v>
      </c>
      <c r="E26" s="239"/>
      <c r="F26" s="239"/>
      <c r="G26" s="239"/>
      <c r="H26" s="239"/>
      <c r="I26" s="240" t="n">
        <v>2316012.33</v>
      </c>
      <c r="J26" s="240" t="n">
        <v>2295443.48</v>
      </c>
      <c r="K26" s="240" t="n">
        <v>2258219.59</v>
      </c>
      <c r="L26" s="240" t="n">
        <v>2311842.34</v>
      </c>
      <c r="M26" s="240" t="n">
        <v>2350402.02</v>
      </c>
      <c r="N26" s="240" t="n">
        <v>2368492.91</v>
      </c>
      <c r="O26" s="240" t="n">
        <v>2376615.78</v>
      </c>
      <c r="P26" s="240" t="n">
        <v>2368203</v>
      </c>
      <c r="Q26" s="240" t="n">
        <v>2493668.39</v>
      </c>
      <c r="R26" s="240" t="n">
        <v>2908097.36</v>
      </c>
      <c r="S26" s="240" t="n">
        <v>2926384.3</v>
      </c>
      <c r="T26" s="240" t="n">
        <v>2954296.93</v>
      </c>
      <c r="U26" s="240" t="n">
        <v>2964494.48</v>
      </c>
      <c r="V26" s="240" t="n">
        <v>3038328.51</v>
      </c>
      <c r="W26" s="240" t="n">
        <v>3122076.99498604</v>
      </c>
      <c r="X26" s="240" t="n">
        <v>3194026.71</v>
      </c>
      <c r="Y26" s="240" t="n">
        <v>3356527.2981352</v>
      </c>
      <c r="Z26" s="240" t="n">
        <v>3429959.38</v>
      </c>
      <c r="AA26" s="240" t="n">
        <v>3470613.47</v>
      </c>
      <c r="AB26" s="240" t="n">
        <v>3465759.49</v>
      </c>
      <c r="AC26" s="240" t="n">
        <v>3535823.52</v>
      </c>
      <c r="AD26" s="240" t="n">
        <v>3606843.14</v>
      </c>
      <c r="AE26" s="240" t="n">
        <v>3630030.89</v>
      </c>
      <c r="AF26" s="240" t="n">
        <v>3676225.25</v>
      </c>
      <c r="AG26" s="240" t="n">
        <v>3728330.05</v>
      </c>
      <c r="AH26" s="240" t="n">
        <v>3823299.87309008</v>
      </c>
      <c r="AI26" s="240" t="n">
        <v>3944214.11</v>
      </c>
      <c r="AJ26" s="240" t="n">
        <v>3945612.78</v>
      </c>
      <c r="AK26" s="240" t="n">
        <v>4016013.27</v>
      </c>
      <c r="AL26" s="240" t="n">
        <v>4132565.78</v>
      </c>
      <c r="AM26" s="240" t="n">
        <v>4211760.29</v>
      </c>
      <c r="AN26" s="240" t="n">
        <v>4024093.25</v>
      </c>
      <c r="AO26" s="240" t="n">
        <v>4263570.495</v>
      </c>
      <c r="AP26" s="240" t="n">
        <v>4484826.78</v>
      </c>
      <c r="AQ26" s="241" t="n">
        <v>4487971.96</v>
      </c>
      <c r="AR26" s="242" t="n">
        <v>4574178.52</v>
      </c>
    </row>
    <row r="27" customFormat="false" ht="20.1" hidden="false" customHeight="true" outlineLevel="0" collapsed="false">
      <c r="A27" s="41"/>
      <c r="B27" s="44" t="s">
        <v>15</v>
      </c>
      <c r="C27" s="97"/>
      <c r="D27" s="66"/>
      <c r="E27" s="226" t="s">
        <v>31</v>
      </c>
      <c r="F27" s="227"/>
      <c r="G27" s="227"/>
      <c r="H27" s="227"/>
      <c r="I27" s="67" t="n">
        <v>1429745.07</v>
      </c>
      <c r="J27" s="67" t="n">
        <v>1426378.03</v>
      </c>
      <c r="K27" s="67" t="n">
        <v>1400359.37</v>
      </c>
      <c r="L27" s="67" t="n">
        <v>1426904.11</v>
      </c>
      <c r="M27" s="67" t="n">
        <v>1436273.51</v>
      </c>
      <c r="N27" s="67" t="n">
        <v>1471113.5</v>
      </c>
      <c r="O27" s="67" t="n">
        <v>1464258.69</v>
      </c>
      <c r="P27" s="67" t="n">
        <v>1450788.09</v>
      </c>
      <c r="Q27" s="67" t="n">
        <v>1538314.11</v>
      </c>
      <c r="R27" s="67" t="n">
        <v>1578036.87</v>
      </c>
      <c r="S27" s="67" t="n">
        <v>1595216.15</v>
      </c>
      <c r="T27" s="67" t="n">
        <v>1621208.31</v>
      </c>
      <c r="U27" s="67" t="n">
        <v>1653113.3</v>
      </c>
      <c r="V27" s="67" t="n">
        <v>1717746.2</v>
      </c>
      <c r="W27" s="67" t="n">
        <v>1770314.3</v>
      </c>
      <c r="X27" s="67" t="n">
        <v>1802949.68</v>
      </c>
      <c r="Y27" s="67" t="n">
        <v>1861153.76530236</v>
      </c>
      <c r="Z27" s="67" t="n">
        <v>1853336.17</v>
      </c>
      <c r="AA27" s="67" t="n">
        <v>1940333.63</v>
      </c>
      <c r="AB27" s="67" t="n">
        <v>1964541.58</v>
      </c>
      <c r="AC27" s="67" t="n">
        <v>2011921.51</v>
      </c>
      <c r="AD27" s="67" t="n">
        <v>2053235.45</v>
      </c>
      <c r="AE27" s="67" t="n">
        <v>2073666.74</v>
      </c>
      <c r="AF27" s="67" t="n">
        <v>2093280.15</v>
      </c>
      <c r="AG27" s="67" t="n">
        <v>2166061.97</v>
      </c>
      <c r="AH27" s="67" t="n">
        <v>2234022.57562299</v>
      </c>
      <c r="AI27" s="67" t="n">
        <v>2338417.15</v>
      </c>
      <c r="AJ27" s="67" t="n">
        <v>2288946.97</v>
      </c>
      <c r="AK27" s="67" t="n">
        <v>2377071.63</v>
      </c>
      <c r="AL27" s="67" t="n">
        <v>2483376.46</v>
      </c>
      <c r="AM27" s="67" t="n">
        <v>2568546.67</v>
      </c>
      <c r="AN27" s="67" t="n">
        <v>2412640.6</v>
      </c>
      <c r="AO27" s="243" t="n">
        <v>2533044.28</v>
      </c>
      <c r="AP27" s="243" t="n">
        <v>2645149.82</v>
      </c>
      <c r="AQ27" s="153" t="n">
        <v>2732245.23</v>
      </c>
      <c r="AR27" s="176" t="n">
        <v>2784803.69</v>
      </c>
    </row>
    <row r="28" customFormat="false" ht="20.1" hidden="false" customHeight="true" outlineLevel="0" collapsed="false">
      <c r="A28" s="41"/>
      <c r="B28" s="44" t="s">
        <v>36</v>
      </c>
      <c r="C28" s="97"/>
      <c r="D28" s="66"/>
      <c r="E28" s="226" t="s">
        <v>192</v>
      </c>
      <c r="F28" s="227"/>
      <c r="G28" s="227"/>
      <c r="H28" s="227"/>
      <c r="I28" s="67" t="n">
        <v>407.35</v>
      </c>
      <c r="J28" s="67" t="n">
        <v>410.35</v>
      </c>
      <c r="K28" s="67" t="n">
        <v>414.01</v>
      </c>
      <c r="L28" s="67" t="n">
        <v>316.54</v>
      </c>
      <c r="M28" s="67" t="n">
        <v>1116.64</v>
      </c>
      <c r="N28" s="67" t="n">
        <v>400.18</v>
      </c>
      <c r="O28" s="67" t="n">
        <v>818.99</v>
      </c>
      <c r="P28" s="67" t="n">
        <v>2.34</v>
      </c>
      <c r="Q28" s="67" t="n">
        <v>887.83</v>
      </c>
      <c r="R28" s="67" t="n">
        <v>9769.47</v>
      </c>
      <c r="S28" s="67" t="n">
        <v>10385.82</v>
      </c>
      <c r="T28" s="67" t="n">
        <v>8867.74</v>
      </c>
      <c r="U28" s="67" t="n">
        <v>9622.8</v>
      </c>
      <c r="V28" s="67" t="n">
        <v>11289.81</v>
      </c>
      <c r="W28" s="67" t="n">
        <v>12990.35709421</v>
      </c>
      <c r="X28" s="67" t="n">
        <v>5270.04</v>
      </c>
      <c r="Y28" s="67" t="n">
        <v>7665.0807397</v>
      </c>
      <c r="Z28" s="67" t="n">
        <v>8829.25</v>
      </c>
      <c r="AA28" s="67" t="n">
        <v>7027.01</v>
      </c>
      <c r="AB28" s="67" t="n">
        <v>6554.8</v>
      </c>
      <c r="AC28" s="67" t="n">
        <v>16172.63</v>
      </c>
      <c r="AD28" s="67" t="n">
        <v>21510.33</v>
      </c>
      <c r="AE28" s="67" t="n">
        <v>17807.72</v>
      </c>
      <c r="AF28" s="67" t="n">
        <v>9621.44</v>
      </c>
      <c r="AG28" s="228"/>
      <c r="AH28" s="228"/>
      <c r="AI28" s="228"/>
      <c r="AJ28" s="228"/>
      <c r="AK28" s="228"/>
      <c r="AL28" s="228"/>
      <c r="AM28" s="228"/>
      <c r="AN28" s="228"/>
      <c r="AO28" s="244"/>
      <c r="AP28" s="244"/>
      <c r="AQ28" s="233"/>
      <c r="AR28" s="233"/>
    </row>
    <row r="29" s="11" customFormat="true" ht="20.1" hidden="false" customHeight="true" outlineLevel="0" collapsed="false">
      <c r="A29" s="41"/>
      <c r="B29" s="44" t="s">
        <v>37</v>
      </c>
      <c r="C29" s="97"/>
      <c r="D29" s="66"/>
      <c r="E29" s="226" t="s">
        <v>193</v>
      </c>
      <c r="F29" s="227"/>
      <c r="G29" s="227"/>
      <c r="H29" s="227"/>
      <c r="I29" s="67" t="n">
        <v>9427.75</v>
      </c>
      <c r="J29" s="67" t="n">
        <v>10516.91</v>
      </c>
      <c r="K29" s="67" t="n">
        <v>10196.87</v>
      </c>
      <c r="L29" s="67" t="n">
        <v>11156.63</v>
      </c>
      <c r="M29" s="67" t="n">
        <v>13375.96</v>
      </c>
      <c r="N29" s="67" t="n">
        <v>13379.03</v>
      </c>
      <c r="O29" s="67" t="n">
        <v>13167.96</v>
      </c>
      <c r="P29" s="67" t="n">
        <v>15308.03</v>
      </c>
      <c r="Q29" s="67" t="n">
        <v>19965.98</v>
      </c>
      <c r="R29" s="67" t="n">
        <v>130753.62</v>
      </c>
      <c r="S29" s="67" t="n">
        <v>135434.96</v>
      </c>
      <c r="T29" s="67" t="n">
        <v>135343.29</v>
      </c>
      <c r="U29" s="67" t="n">
        <v>134873.51</v>
      </c>
      <c r="V29" s="67" t="n">
        <v>138479.38</v>
      </c>
      <c r="W29" s="67" t="n">
        <v>129812.75162304</v>
      </c>
      <c r="X29" s="67" t="n">
        <v>139727.21</v>
      </c>
      <c r="Y29" s="67" t="n">
        <v>150114.05618431</v>
      </c>
      <c r="Z29" s="67" t="n">
        <v>159151.18</v>
      </c>
      <c r="AA29" s="67" t="n">
        <v>149313.62</v>
      </c>
      <c r="AB29" s="67" t="n">
        <v>146290.82</v>
      </c>
      <c r="AC29" s="67" t="n">
        <v>153425.17</v>
      </c>
      <c r="AD29" s="67" t="n">
        <v>147016.84</v>
      </c>
      <c r="AE29" s="67" t="n">
        <v>131690.19</v>
      </c>
      <c r="AF29" s="67" t="n">
        <v>126422.98</v>
      </c>
      <c r="AG29" s="228"/>
      <c r="AH29" s="228"/>
      <c r="AI29" s="228"/>
      <c r="AJ29" s="228"/>
      <c r="AK29" s="228"/>
      <c r="AL29" s="228"/>
      <c r="AM29" s="228"/>
      <c r="AN29" s="228"/>
      <c r="AO29" s="244"/>
      <c r="AP29" s="244"/>
      <c r="AQ29" s="233"/>
      <c r="AR29" s="233"/>
    </row>
    <row r="30" s="11" customFormat="true" ht="20.1" hidden="false" customHeight="true" outlineLevel="0" collapsed="false">
      <c r="A30" s="41"/>
      <c r="B30" s="42" t="s">
        <v>38</v>
      </c>
      <c r="C30" s="97"/>
      <c r="D30" s="66"/>
      <c r="E30" s="226" t="s">
        <v>194</v>
      </c>
      <c r="F30" s="227"/>
      <c r="G30" s="227"/>
      <c r="H30" s="227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67" t="n">
        <v>14631.32</v>
      </c>
      <c r="AH30" s="67" t="n">
        <v>21906.98650707</v>
      </c>
      <c r="AI30" s="67" t="n">
        <v>35538.4</v>
      </c>
      <c r="AJ30" s="67" t="n">
        <v>57426.04</v>
      </c>
      <c r="AK30" s="67" t="n">
        <v>40182.52</v>
      </c>
      <c r="AL30" s="67" t="n">
        <v>34136.1</v>
      </c>
      <c r="AM30" s="67" t="n">
        <v>44264.88</v>
      </c>
      <c r="AN30" s="67" t="n">
        <v>36249.84</v>
      </c>
      <c r="AO30" s="245" t="n">
        <v>46115.13</v>
      </c>
      <c r="AP30" s="245" t="n">
        <v>50554.35</v>
      </c>
      <c r="AQ30" s="151" t="n">
        <v>51899.32</v>
      </c>
      <c r="AR30" s="245" t="n">
        <v>37577.1</v>
      </c>
    </row>
    <row r="31" s="11" customFormat="true" ht="21" hidden="false" customHeight="true" outlineLevel="0" collapsed="false">
      <c r="A31" s="41"/>
      <c r="B31" s="42" t="s">
        <v>39</v>
      </c>
      <c r="C31" s="97"/>
      <c r="D31" s="66"/>
      <c r="E31" s="226" t="s">
        <v>195</v>
      </c>
      <c r="F31" s="227"/>
      <c r="G31" s="227"/>
      <c r="H31" s="227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67" t="n">
        <v>130742.14</v>
      </c>
      <c r="AH31" s="67" t="n">
        <v>142832.78750452</v>
      </c>
      <c r="AI31" s="67" t="n">
        <v>150239.2</v>
      </c>
      <c r="AJ31" s="67" t="n">
        <v>151647.9</v>
      </c>
      <c r="AK31" s="67" t="n">
        <v>153142.74</v>
      </c>
      <c r="AL31" s="67" t="n">
        <v>141316.23</v>
      </c>
      <c r="AM31" s="67" t="n">
        <v>131817.66</v>
      </c>
      <c r="AN31" s="67" t="n">
        <v>125168.28</v>
      </c>
      <c r="AO31" s="245" t="n">
        <v>109389.83</v>
      </c>
      <c r="AP31" s="245" t="n">
        <v>114656.14</v>
      </c>
      <c r="AQ31" s="151" t="n">
        <v>107021.15</v>
      </c>
      <c r="AR31" s="246" t="n">
        <v>95334.61</v>
      </c>
    </row>
    <row r="32" s="11" customFormat="true" ht="21" hidden="false" customHeight="true" outlineLevel="0" collapsed="false">
      <c r="A32" s="41"/>
      <c r="B32" s="42" t="s">
        <v>40</v>
      </c>
      <c r="C32" s="97"/>
      <c r="D32" s="68"/>
      <c r="E32" s="226" t="s">
        <v>196</v>
      </c>
      <c r="F32" s="227"/>
      <c r="G32" s="227"/>
      <c r="H32" s="227"/>
      <c r="I32" s="67" t="n">
        <v>12407.09</v>
      </c>
      <c r="J32" s="67" t="n">
        <v>13633.2</v>
      </c>
      <c r="K32" s="67" t="n">
        <v>13951.13</v>
      </c>
      <c r="L32" s="67" t="n">
        <v>13042.3</v>
      </c>
      <c r="M32" s="67" t="n">
        <v>11615.18</v>
      </c>
      <c r="N32" s="67" t="n">
        <v>11424.18</v>
      </c>
      <c r="O32" s="67" t="n">
        <v>11965.09</v>
      </c>
      <c r="P32" s="67" t="n">
        <v>9705.21</v>
      </c>
      <c r="Q32" s="67" t="n">
        <v>8066.02</v>
      </c>
      <c r="R32" s="67" t="n">
        <v>16599.48</v>
      </c>
      <c r="S32" s="67" t="n">
        <v>19729.41</v>
      </c>
      <c r="T32" s="67" t="n">
        <v>19977.89</v>
      </c>
      <c r="U32" s="67" t="n">
        <v>20819.05</v>
      </c>
      <c r="V32" s="67" t="n">
        <v>21993.55</v>
      </c>
      <c r="W32" s="67" t="n">
        <v>38043.98166957</v>
      </c>
      <c r="X32" s="67" t="n">
        <v>25050.76</v>
      </c>
      <c r="Y32" s="67" t="n">
        <v>29242.75911018</v>
      </c>
      <c r="Z32" s="67" t="n">
        <v>28602.46</v>
      </c>
      <c r="AA32" s="67" t="n">
        <v>28185.09</v>
      </c>
      <c r="AB32" s="67" t="n">
        <v>33243.95</v>
      </c>
      <c r="AC32" s="67" t="n">
        <v>23653.4</v>
      </c>
      <c r="AD32" s="67" t="n">
        <v>23150.05</v>
      </c>
      <c r="AE32" s="67" t="n">
        <v>24527.02</v>
      </c>
      <c r="AF32" s="67" t="n">
        <v>21968.4</v>
      </c>
      <c r="AG32" s="67" t="n">
        <v>21224.85</v>
      </c>
      <c r="AH32" s="67" t="n">
        <v>25768.96320865</v>
      </c>
      <c r="AI32" s="67" t="n">
        <v>21806.78</v>
      </c>
      <c r="AJ32" s="67" t="n">
        <v>25485.14</v>
      </c>
      <c r="AK32" s="67" t="n">
        <v>22149.43</v>
      </c>
      <c r="AL32" s="67" t="n">
        <v>26554.58</v>
      </c>
      <c r="AM32" s="67" t="n">
        <v>31218.62</v>
      </c>
      <c r="AN32" s="67" t="n">
        <v>17512.41</v>
      </c>
      <c r="AO32" s="245" t="n">
        <v>42953.48</v>
      </c>
      <c r="AP32" s="245" t="n">
        <v>24728.61</v>
      </c>
      <c r="AQ32" s="151" t="n">
        <v>19300.13</v>
      </c>
      <c r="AR32" s="245" t="n">
        <v>20583.28</v>
      </c>
    </row>
    <row r="33" s="11" customFormat="true" ht="21" hidden="false" customHeight="true" outlineLevel="0" collapsed="false">
      <c r="A33" s="41"/>
      <c r="B33" s="42" t="s">
        <v>41</v>
      </c>
      <c r="C33" s="236"/>
      <c r="D33" s="66"/>
      <c r="E33" s="226" t="s">
        <v>197</v>
      </c>
      <c r="F33" s="227"/>
      <c r="G33" s="227"/>
      <c r="H33" s="227"/>
      <c r="I33" s="67" t="n">
        <v>201154.13</v>
      </c>
      <c r="J33" s="67" t="n">
        <v>183968.86</v>
      </c>
      <c r="K33" s="67" t="n">
        <v>169448.57</v>
      </c>
      <c r="L33" s="67" t="n">
        <v>157177.28</v>
      </c>
      <c r="M33" s="67" t="n">
        <v>184071.71</v>
      </c>
      <c r="N33" s="67" t="n">
        <v>180790.92</v>
      </c>
      <c r="O33" s="67" t="n">
        <v>164599.9</v>
      </c>
      <c r="P33" s="67" t="n">
        <v>188480.37</v>
      </c>
      <c r="Q33" s="67" t="n">
        <v>185929.27</v>
      </c>
      <c r="R33" s="67" t="n">
        <v>312125.25</v>
      </c>
      <c r="S33" s="67" t="n">
        <v>300738.5</v>
      </c>
      <c r="T33" s="67" t="n">
        <v>305750.42</v>
      </c>
      <c r="U33" s="67" t="n">
        <v>278586.54</v>
      </c>
      <c r="V33" s="67" t="n">
        <v>267674.2</v>
      </c>
      <c r="W33" s="67" t="n">
        <v>276821.03872539</v>
      </c>
      <c r="X33" s="67" t="n">
        <v>307754.39</v>
      </c>
      <c r="Y33" s="67" t="n">
        <v>301275.36144292</v>
      </c>
      <c r="Z33" s="67" t="n">
        <v>310532.82</v>
      </c>
      <c r="AA33" s="67" t="n">
        <v>303170.55</v>
      </c>
      <c r="AB33" s="67" t="n">
        <v>279173.97</v>
      </c>
      <c r="AC33" s="67" t="n">
        <v>270803.78</v>
      </c>
      <c r="AD33" s="67" t="n">
        <v>321947.11</v>
      </c>
      <c r="AE33" s="67" t="n">
        <v>314808.97</v>
      </c>
      <c r="AF33" s="67" t="n">
        <v>277512.86</v>
      </c>
      <c r="AG33" s="67" t="n">
        <v>246178.23</v>
      </c>
      <c r="AH33" s="67" t="n">
        <v>264836.07113982</v>
      </c>
      <c r="AI33" s="67" t="n">
        <v>271125.99</v>
      </c>
      <c r="AJ33" s="67" t="n">
        <v>272234.36</v>
      </c>
      <c r="AK33" s="67" t="n">
        <v>290356.22</v>
      </c>
      <c r="AL33" s="67" t="n">
        <v>302566.28</v>
      </c>
      <c r="AM33" s="67" t="n">
        <v>295235.2</v>
      </c>
      <c r="AN33" s="67" t="n">
        <v>291083.58</v>
      </c>
      <c r="AO33" s="245" t="n">
        <v>315308.99</v>
      </c>
      <c r="AP33" s="245" t="n">
        <v>406498.88</v>
      </c>
      <c r="AQ33" s="151" t="n">
        <v>345280</v>
      </c>
      <c r="AR33" s="245" t="n">
        <v>370231.77</v>
      </c>
    </row>
    <row r="34" s="11" customFormat="true" ht="21" hidden="false" customHeight="true" outlineLevel="0" collapsed="false">
      <c r="A34" s="41"/>
      <c r="B34" s="42" t="s">
        <v>42</v>
      </c>
      <c r="C34" s="236"/>
      <c r="D34" s="1"/>
      <c r="E34" s="226" t="s">
        <v>198</v>
      </c>
      <c r="F34" s="227"/>
      <c r="G34" s="227"/>
      <c r="H34" s="227"/>
      <c r="I34" s="67" t="n">
        <v>130585.35</v>
      </c>
      <c r="J34" s="67" t="n">
        <v>111377.22</v>
      </c>
      <c r="K34" s="67" t="n">
        <v>106598.06</v>
      </c>
      <c r="L34" s="67" t="n">
        <v>122200.75</v>
      </c>
      <c r="M34" s="67" t="n">
        <v>121977.94</v>
      </c>
      <c r="N34" s="67" t="n">
        <v>120857.19</v>
      </c>
      <c r="O34" s="67" t="n">
        <v>136055.38</v>
      </c>
      <c r="P34" s="67" t="n">
        <v>140434.37</v>
      </c>
      <c r="Q34" s="67" t="n">
        <v>138697.46</v>
      </c>
      <c r="R34" s="67" t="n">
        <v>136375.34</v>
      </c>
      <c r="S34" s="67" t="n">
        <v>137466.9</v>
      </c>
      <c r="T34" s="67" t="n">
        <v>154095.88</v>
      </c>
      <c r="U34" s="67" t="n">
        <v>157071.76</v>
      </c>
      <c r="V34" s="67" t="n">
        <v>147267.39</v>
      </c>
      <c r="W34" s="67" t="n">
        <v>150769.22066612</v>
      </c>
      <c r="X34" s="67" t="n">
        <v>182539.61</v>
      </c>
      <c r="Y34" s="67" t="n">
        <v>230151.512449</v>
      </c>
      <c r="Z34" s="67" t="n">
        <v>249695.25</v>
      </c>
      <c r="AA34" s="67" t="n">
        <v>250060.41</v>
      </c>
      <c r="AB34" s="67" t="n">
        <v>263284.65</v>
      </c>
      <c r="AC34" s="67" t="n">
        <v>224950.48</v>
      </c>
      <c r="AD34" s="67" t="n">
        <v>226993.27</v>
      </c>
      <c r="AE34" s="67" t="n">
        <v>250238.57</v>
      </c>
      <c r="AF34" s="67" t="n">
        <v>294831.47</v>
      </c>
      <c r="AG34" s="67" t="n">
        <v>291903.97</v>
      </c>
      <c r="AH34" s="67" t="n">
        <v>270123.4644927</v>
      </c>
      <c r="AI34" s="67" t="n">
        <v>266491.25</v>
      </c>
      <c r="AJ34" s="67" t="n">
        <v>283516.65</v>
      </c>
      <c r="AK34" s="67" t="n">
        <v>272697.67</v>
      </c>
      <c r="AL34" s="67" t="n">
        <v>252941.81</v>
      </c>
      <c r="AM34" s="67" t="n">
        <v>273480.37</v>
      </c>
      <c r="AN34" s="67" t="n">
        <v>258960.02</v>
      </c>
      <c r="AO34" s="245" t="n">
        <v>284097.8</v>
      </c>
      <c r="AP34" s="245" t="n">
        <v>301371.3</v>
      </c>
      <c r="AQ34" s="151" t="n">
        <v>316560.64</v>
      </c>
      <c r="AR34" s="245" t="n">
        <v>315340.41</v>
      </c>
    </row>
    <row r="35" s="11" customFormat="true" ht="21" hidden="false" customHeight="true" outlineLevel="0" collapsed="false">
      <c r="A35" s="41"/>
      <c r="B35" s="42" t="s">
        <v>43</v>
      </c>
      <c r="C35" s="236"/>
      <c r="D35" s="1"/>
      <c r="E35" s="226" t="s">
        <v>199</v>
      </c>
      <c r="F35" s="227"/>
      <c r="G35" s="227"/>
      <c r="H35" s="227"/>
      <c r="I35" s="67" t="n">
        <v>3162.3</v>
      </c>
      <c r="J35" s="67" t="n">
        <v>3028.86</v>
      </c>
      <c r="K35" s="67" t="n">
        <v>3039.49</v>
      </c>
      <c r="L35" s="67" t="n">
        <v>3030.84</v>
      </c>
      <c r="M35" s="67" t="n">
        <v>3419.02</v>
      </c>
      <c r="N35" s="67" t="n">
        <v>3815.63</v>
      </c>
      <c r="O35" s="67" t="n">
        <v>3984.16</v>
      </c>
      <c r="P35" s="67" t="n">
        <v>3987.04</v>
      </c>
      <c r="Q35" s="67" t="n">
        <v>4025.93</v>
      </c>
      <c r="R35" s="67" t="n">
        <v>3798.81</v>
      </c>
      <c r="S35" s="67" t="n">
        <v>3596.11</v>
      </c>
      <c r="T35" s="67" t="n">
        <v>3409.38</v>
      </c>
      <c r="U35" s="67" t="n">
        <v>3393.43</v>
      </c>
      <c r="V35" s="67" t="n">
        <v>3464.16</v>
      </c>
      <c r="W35" s="67" t="n">
        <v>3341.21974839</v>
      </c>
      <c r="X35" s="67" t="n">
        <v>3602.6</v>
      </c>
      <c r="Y35" s="67" t="n">
        <v>3771.03004568</v>
      </c>
      <c r="Z35" s="67" t="n">
        <v>5052.77</v>
      </c>
      <c r="AA35" s="67" t="n">
        <v>4618.89</v>
      </c>
      <c r="AB35" s="67" t="n">
        <v>3664.92</v>
      </c>
      <c r="AC35" s="67" t="n">
        <v>3704.14</v>
      </c>
      <c r="AD35" s="67" t="n">
        <v>4322.32</v>
      </c>
      <c r="AE35" s="67" t="n">
        <v>5085.17</v>
      </c>
      <c r="AF35" s="67" t="n">
        <v>4883.32</v>
      </c>
      <c r="AG35" s="67" t="n">
        <v>4359.72</v>
      </c>
      <c r="AH35" s="67" t="n">
        <v>4944.41544605</v>
      </c>
      <c r="AI35" s="67" t="n">
        <v>5007.83</v>
      </c>
      <c r="AJ35" s="67" t="n">
        <v>5309.8</v>
      </c>
      <c r="AK35" s="67" t="n">
        <v>5135.75</v>
      </c>
      <c r="AL35" s="67" t="n">
        <v>4701.28</v>
      </c>
      <c r="AM35" s="67" t="n">
        <v>4684.06</v>
      </c>
      <c r="AN35" s="67" t="n">
        <v>4579.18</v>
      </c>
      <c r="AO35" s="245" t="n">
        <v>4776.83</v>
      </c>
      <c r="AP35" s="245" t="n">
        <v>5614.71</v>
      </c>
      <c r="AQ35" s="151" t="n">
        <v>6084.09</v>
      </c>
      <c r="AR35" s="245" t="n">
        <v>7097.06</v>
      </c>
    </row>
    <row r="36" s="11" customFormat="true" ht="21" hidden="false" customHeight="true" outlineLevel="0" collapsed="false">
      <c r="A36" s="41"/>
      <c r="B36" s="42" t="s">
        <v>44</v>
      </c>
      <c r="C36" s="236"/>
      <c r="D36" s="68"/>
      <c r="E36" s="247" t="s">
        <v>200</v>
      </c>
      <c r="F36" s="227"/>
      <c r="G36" s="227"/>
      <c r="H36" s="227"/>
      <c r="I36" s="237" t="n">
        <v>2428.36</v>
      </c>
      <c r="J36" s="237" t="n">
        <v>2773.18</v>
      </c>
      <c r="K36" s="237" t="n">
        <v>3113.18</v>
      </c>
      <c r="L36" s="237" t="n">
        <v>1519.06</v>
      </c>
      <c r="M36" s="237" t="n">
        <v>2751.18</v>
      </c>
      <c r="N36" s="237" t="n">
        <v>2958.26</v>
      </c>
      <c r="O36" s="237" t="n">
        <v>3324.22</v>
      </c>
      <c r="P36" s="237" t="n">
        <v>2010.49</v>
      </c>
      <c r="Q36" s="237" t="n">
        <v>2200.01</v>
      </c>
      <c r="R36" s="237" t="n">
        <v>2331.44</v>
      </c>
      <c r="S36" s="237" t="n">
        <v>2632.19</v>
      </c>
      <c r="T36" s="237" t="n">
        <v>3906.58</v>
      </c>
      <c r="U36" s="67" t="n">
        <v>4411.51</v>
      </c>
      <c r="V36" s="67" t="n">
        <v>4334.79</v>
      </c>
      <c r="W36" s="67" t="n">
        <v>4821.39965586</v>
      </c>
      <c r="X36" s="67" t="n">
        <v>4525.87</v>
      </c>
      <c r="Y36" s="67" t="n">
        <v>5012.575785</v>
      </c>
      <c r="Z36" s="67" t="n">
        <v>5122.35</v>
      </c>
      <c r="AA36" s="67" t="n">
        <v>5697.85</v>
      </c>
      <c r="AB36" s="67" t="n">
        <v>3809.32</v>
      </c>
      <c r="AC36" s="67" t="n">
        <v>4339.57</v>
      </c>
      <c r="AD36" s="67" t="n">
        <v>4471.1</v>
      </c>
      <c r="AE36" s="67" t="n">
        <v>5097.63</v>
      </c>
      <c r="AF36" s="67" t="n">
        <v>3756.14</v>
      </c>
      <c r="AG36" s="67" t="n">
        <v>5824.1</v>
      </c>
      <c r="AH36" s="67" t="n">
        <v>5912.47587195</v>
      </c>
      <c r="AI36" s="67" t="n">
        <v>6501.3</v>
      </c>
      <c r="AJ36" s="67" t="n">
        <v>4752.36</v>
      </c>
      <c r="AK36" s="67" t="n">
        <v>6868.99</v>
      </c>
      <c r="AL36" s="67" t="n">
        <v>6850.38</v>
      </c>
      <c r="AM36" s="67" t="n">
        <v>7179.08</v>
      </c>
      <c r="AN36" s="67" t="n">
        <v>5577.97</v>
      </c>
      <c r="AO36" s="245" t="n">
        <v>7227.67</v>
      </c>
      <c r="AP36" s="245" t="n">
        <v>7584.28</v>
      </c>
      <c r="AQ36" s="151" t="n">
        <v>8154.03</v>
      </c>
      <c r="AR36" s="245" t="n">
        <v>5895.33</v>
      </c>
    </row>
    <row r="37" s="11" customFormat="true" ht="21" hidden="false" customHeight="true" outlineLevel="0" collapsed="false">
      <c r="A37" s="41"/>
      <c r="B37" s="44" t="s">
        <v>45</v>
      </c>
      <c r="C37" s="236"/>
      <c r="D37" s="68"/>
      <c r="E37" s="226" t="s">
        <v>201</v>
      </c>
      <c r="F37" s="227"/>
      <c r="G37" s="227"/>
      <c r="H37" s="227"/>
      <c r="I37" s="67" t="n">
        <v>363857.96</v>
      </c>
      <c r="J37" s="67" t="n">
        <v>371804.51</v>
      </c>
      <c r="K37" s="67" t="n">
        <v>388747.26</v>
      </c>
      <c r="L37" s="67" t="n">
        <v>405207.7</v>
      </c>
      <c r="M37" s="67" t="n">
        <v>430293.84</v>
      </c>
      <c r="N37" s="67" t="n">
        <v>439722.32</v>
      </c>
      <c r="O37" s="67" t="n">
        <v>453463.07</v>
      </c>
      <c r="P37" s="67" t="n">
        <v>463705.54</v>
      </c>
      <c r="Q37" s="67" t="n">
        <v>484401.94</v>
      </c>
      <c r="R37" s="67" t="n">
        <v>542647.75</v>
      </c>
      <c r="S37" s="67" t="n">
        <v>511607.66</v>
      </c>
      <c r="T37" s="67" t="n">
        <v>525860</v>
      </c>
      <c r="U37" s="67" t="n">
        <v>547020.51</v>
      </c>
      <c r="V37" s="67" t="n">
        <v>561826.1</v>
      </c>
      <c r="W37" s="67" t="n">
        <v>577607.54085822</v>
      </c>
      <c r="X37" s="67" t="n">
        <v>590884.54</v>
      </c>
      <c r="Y37" s="67" t="n">
        <v>609700.97767617</v>
      </c>
      <c r="Z37" s="67" t="n">
        <v>623791.35</v>
      </c>
      <c r="AA37" s="67" t="n">
        <v>636423.92</v>
      </c>
      <c r="AB37" s="67" t="n">
        <v>644088.49</v>
      </c>
      <c r="AC37" s="67" t="n">
        <v>655754.33</v>
      </c>
      <c r="AD37" s="67" t="n">
        <v>665636.73</v>
      </c>
      <c r="AE37" s="67" t="n">
        <v>669910.14</v>
      </c>
      <c r="AF37" s="67" t="n">
        <v>675489.4</v>
      </c>
      <c r="AG37" s="67" t="n">
        <v>681957.31</v>
      </c>
      <c r="AH37" s="67" t="n">
        <v>686156.9791612</v>
      </c>
      <c r="AI37" s="67" t="n">
        <v>689156.07</v>
      </c>
      <c r="AJ37" s="67" t="n">
        <v>694140.69</v>
      </c>
      <c r="AK37" s="67" t="n">
        <v>696064.69</v>
      </c>
      <c r="AL37" s="67" t="n">
        <v>700773.68</v>
      </c>
      <c r="AM37" s="67" t="n">
        <v>697211.26</v>
      </c>
      <c r="AN37" s="67" t="n">
        <v>694669.81</v>
      </c>
      <c r="AO37" s="245" t="n">
        <v>700952.32</v>
      </c>
      <c r="AP37" s="245" t="n">
        <v>705324.5</v>
      </c>
      <c r="AQ37" s="151" t="n">
        <v>705966.89</v>
      </c>
      <c r="AR37" s="245" t="n">
        <v>701081.52</v>
      </c>
    </row>
    <row r="38" s="11" customFormat="true" ht="21" hidden="false" customHeight="true" outlineLevel="0" collapsed="false">
      <c r="A38" s="41"/>
      <c r="B38" s="44" t="s">
        <v>46</v>
      </c>
      <c r="C38" s="236"/>
      <c r="D38" s="68"/>
      <c r="E38" s="226" t="s">
        <v>202</v>
      </c>
      <c r="F38" s="227"/>
      <c r="G38" s="227"/>
      <c r="H38" s="227"/>
      <c r="I38" s="67" t="n">
        <v>97.54</v>
      </c>
      <c r="J38" s="67" t="n">
        <v>531.38</v>
      </c>
      <c r="K38" s="67" t="n">
        <v>2262.45</v>
      </c>
      <c r="L38" s="67" t="n">
        <v>254.17</v>
      </c>
      <c r="M38" s="67" t="n">
        <v>315.35</v>
      </c>
      <c r="N38" s="67" t="n">
        <v>523.63</v>
      </c>
      <c r="O38" s="67" t="n">
        <v>1446.92</v>
      </c>
      <c r="P38" s="67" t="n">
        <v>82.52</v>
      </c>
      <c r="Q38" s="67" t="n">
        <v>68.74</v>
      </c>
      <c r="R38" s="67" t="n">
        <v>61.18</v>
      </c>
      <c r="S38" s="67" t="n">
        <v>143.91</v>
      </c>
      <c r="T38" s="67" t="n">
        <v>271.26</v>
      </c>
      <c r="U38" s="67" t="n">
        <v>291.87</v>
      </c>
      <c r="V38" s="67" t="n">
        <v>647.27</v>
      </c>
      <c r="W38" s="67" t="n">
        <v>159.0686254</v>
      </c>
      <c r="X38" s="67" t="n">
        <v>21.58</v>
      </c>
      <c r="Y38" s="67" t="n">
        <v>4.22476128</v>
      </c>
      <c r="Z38" s="67" t="n">
        <v>7.11</v>
      </c>
      <c r="AA38" s="67" t="n">
        <v>435.61</v>
      </c>
      <c r="AB38" s="67" t="n">
        <v>588.5</v>
      </c>
      <c r="AC38" s="67" t="n">
        <v>1043.27</v>
      </c>
      <c r="AD38" s="67" t="n">
        <v>495.09</v>
      </c>
      <c r="AE38" s="67" t="n">
        <v>392</v>
      </c>
      <c r="AF38" s="67" t="n">
        <v>845.52</v>
      </c>
      <c r="AG38" s="67" t="n">
        <v>865.77</v>
      </c>
      <c r="AH38" s="67" t="n">
        <v>1179.44155439</v>
      </c>
      <c r="AI38" s="67" t="n">
        <v>1853.18</v>
      </c>
      <c r="AJ38" s="67" t="n">
        <v>372.26</v>
      </c>
      <c r="AK38" s="67" t="n">
        <v>10.36</v>
      </c>
      <c r="AL38" s="67" t="n">
        <v>754.93</v>
      </c>
      <c r="AM38" s="67" t="n">
        <v>1196.85</v>
      </c>
      <c r="AN38" s="67" t="n">
        <v>1635.78</v>
      </c>
      <c r="AO38" s="245" t="n">
        <v>2127.31</v>
      </c>
      <c r="AP38" s="245" t="n">
        <v>1579.56</v>
      </c>
      <c r="AQ38" s="151" t="n">
        <v>2831.47</v>
      </c>
      <c r="AR38" s="245" t="n">
        <v>4147.86</v>
      </c>
    </row>
    <row r="39" s="11" customFormat="true" ht="21" hidden="false" customHeight="true" outlineLevel="0" collapsed="false">
      <c r="A39" s="41"/>
      <c r="B39" s="44" t="s">
        <v>47</v>
      </c>
      <c r="C39" s="236"/>
      <c r="D39" s="68"/>
      <c r="E39" s="226" t="s">
        <v>203</v>
      </c>
      <c r="F39" s="227"/>
      <c r="G39" s="227"/>
      <c r="H39" s="227"/>
      <c r="I39" s="67" t="n">
        <v>1013.59</v>
      </c>
      <c r="J39" s="67" t="n">
        <v>890.04</v>
      </c>
      <c r="K39" s="67" t="n">
        <v>360.51</v>
      </c>
      <c r="L39" s="67" t="n">
        <v>447.77</v>
      </c>
      <c r="M39" s="67" t="n">
        <v>722.17</v>
      </c>
      <c r="N39" s="67" t="n">
        <v>505.27</v>
      </c>
      <c r="O39" s="67" t="n">
        <v>643.2</v>
      </c>
      <c r="P39" s="67" t="n">
        <v>144</v>
      </c>
      <c r="Q39" s="67" t="n">
        <v>588.36</v>
      </c>
      <c r="R39" s="67" t="n">
        <v>1512.17</v>
      </c>
      <c r="S39" s="67" t="n">
        <v>2142.45</v>
      </c>
      <c r="T39" s="67" t="n">
        <v>2315.33</v>
      </c>
      <c r="U39" s="67" t="n">
        <v>1155.89</v>
      </c>
      <c r="V39" s="67" t="n">
        <v>736.03</v>
      </c>
      <c r="W39" s="67" t="n">
        <v>1181.11631984</v>
      </c>
      <c r="X39" s="67" t="n">
        <v>1020.33</v>
      </c>
      <c r="Y39" s="67" t="n">
        <v>1108.2561547</v>
      </c>
      <c r="Z39" s="67" t="n">
        <v>1641.91</v>
      </c>
      <c r="AA39" s="67" t="n">
        <v>883.04</v>
      </c>
      <c r="AB39" s="67" t="n">
        <v>689.66</v>
      </c>
      <c r="AC39" s="67" t="n">
        <v>199.66</v>
      </c>
      <c r="AD39" s="67" t="n">
        <v>26.46</v>
      </c>
      <c r="AE39" s="67" t="n">
        <v>41.56</v>
      </c>
      <c r="AF39" s="67" t="n">
        <v>8.11</v>
      </c>
      <c r="AG39" s="67" t="n">
        <v>36.27</v>
      </c>
      <c r="AH39" s="67" t="n">
        <v>15.22805791425</v>
      </c>
      <c r="AI39" s="67" t="n">
        <v>25.64</v>
      </c>
      <c r="AJ39" s="67" t="n">
        <v>0</v>
      </c>
      <c r="AK39" s="67" t="n">
        <v>0</v>
      </c>
      <c r="AL39" s="67" t="n">
        <v>553.31</v>
      </c>
      <c r="AM39" s="67" t="n">
        <v>655.25</v>
      </c>
      <c r="AN39" s="67" t="n">
        <v>182.38</v>
      </c>
      <c r="AO39" s="245" t="n">
        <v>0.19</v>
      </c>
      <c r="AP39" s="245" t="n">
        <v>590.75</v>
      </c>
      <c r="AQ39" s="151" t="n">
        <v>864.32</v>
      </c>
      <c r="AR39" s="245" t="n">
        <v>42.2</v>
      </c>
    </row>
    <row r="40" s="11" customFormat="true" ht="21" hidden="false" customHeight="true" outlineLevel="0" collapsed="false">
      <c r="A40" s="41"/>
      <c r="B40" s="60"/>
      <c r="C40" s="236"/>
      <c r="D40" s="68"/>
      <c r="E40" s="226" t="s">
        <v>204</v>
      </c>
      <c r="F40" s="227"/>
      <c r="G40" s="227"/>
      <c r="H40" s="227"/>
      <c r="I40" s="67" t="n">
        <v>152168.82</v>
      </c>
      <c r="J40" s="67" t="n">
        <v>168674.73</v>
      </c>
      <c r="K40" s="67" t="n">
        <v>158281.32</v>
      </c>
      <c r="L40" s="67" t="n">
        <v>170585.19</v>
      </c>
      <c r="M40" s="67" t="n">
        <v>144163.33</v>
      </c>
      <c r="N40" s="67" t="n">
        <v>122706.71</v>
      </c>
      <c r="O40" s="67" t="n">
        <v>122888.2</v>
      </c>
      <c r="P40" s="67" t="n">
        <v>93555</v>
      </c>
      <c r="Q40" s="67" t="n">
        <v>110522.74</v>
      </c>
      <c r="R40" s="67" t="n">
        <v>174085.98</v>
      </c>
      <c r="S40" s="67" t="n">
        <v>160346.08</v>
      </c>
      <c r="T40" s="67" t="n">
        <v>125267.73</v>
      </c>
      <c r="U40" s="67" t="n">
        <v>154134.31</v>
      </c>
      <c r="V40" s="67" t="n">
        <v>162869.63</v>
      </c>
      <c r="W40" s="67" t="n">
        <v>156215</v>
      </c>
      <c r="X40" s="67" t="n">
        <v>130680.1</v>
      </c>
      <c r="Y40" s="67" t="n">
        <v>157327.6984839</v>
      </c>
      <c r="Z40" s="67" t="n">
        <v>184196.76</v>
      </c>
      <c r="AA40" s="67" t="n">
        <v>144463.85</v>
      </c>
      <c r="AB40" s="67" t="n">
        <v>119828.83</v>
      </c>
      <c r="AC40" s="67" t="n">
        <v>169855.58</v>
      </c>
      <c r="AD40" s="67" t="n">
        <v>138038.39</v>
      </c>
      <c r="AE40" s="67" t="n">
        <v>136765.18</v>
      </c>
      <c r="AF40" s="67" t="n">
        <v>167605.46</v>
      </c>
      <c r="AG40" s="67" t="n">
        <v>164544.4</v>
      </c>
      <c r="AH40" s="67" t="n">
        <v>165600.48452283</v>
      </c>
      <c r="AI40" s="67" t="n">
        <v>158051.32</v>
      </c>
      <c r="AJ40" s="67" t="n">
        <v>161780.61</v>
      </c>
      <c r="AK40" s="67" t="n">
        <v>152333.27</v>
      </c>
      <c r="AL40" s="67" t="n">
        <v>178040.74</v>
      </c>
      <c r="AM40" s="67" t="n">
        <v>156270.39</v>
      </c>
      <c r="AN40" s="67" t="n">
        <v>175833.4</v>
      </c>
      <c r="AO40" s="245" t="n">
        <v>217576.665</v>
      </c>
      <c r="AP40" s="245" t="n">
        <v>221173.88</v>
      </c>
      <c r="AQ40" s="151" t="n">
        <v>191764.69</v>
      </c>
      <c r="AR40" s="245" t="n">
        <v>232043.69</v>
      </c>
    </row>
    <row r="41" s="11" customFormat="true" ht="21" hidden="false" customHeight="true" outlineLevel="0" collapsed="false">
      <c r="A41" s="41"/>
      <c r="B41" s="60"/>
      <c r="C41" s="236"/>
      <c r="D41" s="68"/>
      <c r="E41" s="226" t="s">
        <v>205</v>
      </c>
      <c r="F41" s="227"/>
      <c r="G41" s="227"/>
      <c r="H41" s="227"/>
      <c r="I41" s="67" t="n">
        <v>0</v>
      </c>
      <c r="J41" s="67" t="n">
        <v>0</v>
      </c>
      <c r="K41" s="67" t="n">
        <v>0</v>
      </c>
      <c r="L41" s="67" t="n">
        <v>0</v>
      </c>
      <c r="M41" s="67" t="n">
        <v>0</v>
      </c>
      <c r="N41" s="67" t="n">
        <v>0</v>
      </c>
      <c r="O41" s="67" t="n">
        <v>0</v>
      </c>
      <c r="P41" s="67" t="n">
        <v>0</v>
      </c>
      <c r="Q41" s="67" t="n">
        <v>0</v>
      </c>
      <c r="R41" s="67" t="n">
        <v>0</v>
      </c>
      <c r="S41" s="67" t="n">
        <v>46944.16</v>
      </c>
      <c r="T41" s="67" t="n">
        <v>48023.12</v>
      </c>
      <c r="U41" s="67" t="n">
        <v>0</v>
      </c>
      <c r="V41" s="67" t="n">
        <v>0</v>
      </c>
      <c r="W41" s="67" t="n">
        <v>0</v>
      </c>
      <c r="X41" s="67" t="n">
        <v>0</v>
      </c>
      <c r="Y41" s="67" t="n">
        <v>0</v>
      </c>
      <c r="Z41" s="67" t="n">
        <v>0</v>
      </c>
      <c r="AA41" s="67" t="n">
        <v>0</v>
      </c>
      <c r="AB41" s="67" t="n">
        <v>0</v>
      </c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156"/>
      <c r="AR41" s="156"/>
    </row>
    <row r="42" s="11" customFormat="true" ht="21" hidden="false" customHeight="true" outlineLevel="0" collapsed="false">
      <c r="A42" s="41"/>
      <c r="B42" s="61"/>
      <c r="C42" s="236"/>
      <c r="D42" s="68"/>
      <c r="E42" s="226" t="s">
        <v>206</v>
      </c>
      <c r="F42" s="227"/>
      <c r="G42" s="227"/>
      <c r="H42" s="227"/>
      <c r="I42" s="67" t="n">
        <v>9557.02</v>
      </c>
      <c r="J42" s="67" t="n">
        <v>1456.21</v>
      </c>
      <c r="K42" s="67" t="n">
        <v>1447.37</v>
      </c>
      <c r="L42" s="67" t="n">
        <v>0</v>
      </c>
      <c r="M42" s="67" t="n">
        <v>306.19</v>
      </c>
      <c r="N42" s="67" t="n">
        <v>296.09</v>
      </c>
      <c r="O42" s="67" t="n">
        <v>0</v>
      </c>
      <c r="P42" s="67" t="n">
        <v>0</v>
      </c>
      <c r="Q42" s="67" t="n">
        <v>0</v>
      </c>
      <c r="R42" s="67" t="n">
        <v>0</v>
      </c>
      <c r="S42" s="67" t="n">
        <v>0</v>
      </c>
      <c r="T42" s="67" t="n">
        <v>0</v>
      </c>
      <c r="U42" s="67" t="n">
        <v>0</v>
      </c>
      <c r="V42" s="67" t="n">
        <v>0</v>
      </c>
      <c r="W42" s="67" t="n">
        <v>0</v>
      </c>
      <c r="X42" s="67" t="n">
        <v>0</v>
      </c>
      <c r="Y42" s="67" t="n">
        <v>0</v>
      </c>
      <c r="Z42" s="67" t="n">
        <v>0</v>
      </c>
      <c r="AA42" s="67" t="n">
        <v>0</v>
      </c>
      <c r="AB42" s="67" t="n">
        <v>0</v>
      </c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156"/>
      <c r="AR42" s="156"/>
    </row>
    <row r="43" s="68" customFormat="true" ht="21" hidden="false" customHeight="true" outlineLevel="0" collapsed="false">
      <c r="A43" s="41"/>
      <c r="B43" s="61"/>
      <c r="C43" s="236"/>
      <c r="D43" s="248" t="s">
        <v>207</v>
      </c>
      <c r="E43" s="249"/>
      <c r="F43" s="249"/>
      <c r="G43" s="249"/>
      <c r="H43" s="249"/>
      <c r="I43" s="250" t="n">
        <v>168547.18</v>
      </c>
      <c r="J43" s="250" t="n">
        <v>169820.73</v>
      </c>
      <c r="K43" s="250" t="n">
        <v>172100.3</v>
      </c>
      <c r="L43" s="250" t="n">
        <v>173151.16</v>
      </c>
      <c r="M43" s="250" t="n">
        <v>174072.7</v>
      </c>
      <c r="N43" s="250" t="n">
        <v>172298.53</v>
      </c>
      <c r="O43" s="250" t="n">
        <v>177436.14</v>
      </c>
      <c r="P43" s="250" t="n">
        <v>177146.78</v>
      </c>
      <c r="Q43" s="250" t="n">
        <v>171487.12</v>
      </c>
      <c r="R43" s="250" t="n">
        <v>200945.77</v>
      </c>
      <c r="S43" s="250" t="n">
        <v>204447.92</v>
      </c>
      <c r="T43" s="250" t="n">
        <v>202845.46</v>
      </c>
      <c r="U43" s="250" t="n">
        <v>204731.89</v>
      </c>
      <c r="V43" s="250" t="n">
        <v>207822.99</v>
      </c>
      <c r="W43" s="250" t="n">
        <v>209378.828601497</v>
      </c>
      <c r="X43" s="250" t="n">
        <v>204385.04</v>
      </c>
      <c r="Y43" s="250" t="n">
        <v>203753.95287608</v>
      </c>
      <c r="Z43" s="250" t="n">
        <v>201988.89</v>
      </c>
      <c r="AA43" s="250" t="n">
        <v>204040.67</v>
      </c>
      <c r="AB43" s="250" t="n">
        <v>203688.48</v>
      </c>
      <c r="AC43" s="250" t="n">
        <v>205544.34</v>
      </c>
      <c r="AD43" s="250" t="n">
        <v>209479.24</v>
      </c>
      <c r="AE43" s="250" t="n">
        <v>210688.17</v>
      </c>
      <c r="AF43" s="250" t="n">
        <v>211191.73</v>
      </c>
      <c r="AG43" s="240" t="n">
        <v>212006.81</v>
      </c>
      <c r="AH43" s="240" t="n">
        <v>218351.271656385</v>
      </c>
      <c r="AI43" s="240" t="n">
        <v>222465.76</v>
      </c>
      <c r="AJ43" s="240" t="n">
        <v>224405.63</v>
      </c>
      <c r="AK43" s="240" t="n">
        <v>229681</v>
      </c>
      <c r="AL43" s="240" t="n">
        <v>237334.78</v>
      </c>
      <c r="AM43" s="240" t="n">
        <v>244459.97</v>
      </c>
      <c r="AN43" s="240" t="n">
        <v>246635.38</v>
      </c>
      <c r="AO43" s="241" t="n">
        <v>244970.57</v>
      </c>
      <c r="AP43" s="241" t="n">
        <v>253663.6</v>
      </c>
      <c r="AQ43" s="241" t="n">
        <v>259794.3</v>
      </c>
      <c r="AR43" s="241" t="n">
        <v>260428.45</v>
      </c>
    </row>
    <row r="44" s="11" customFormat="true" ht="21" hidden="false" customHeight="true" outlineLevel="0" collapsed="false">
      <c r="A44" s="41"/>
      <c r="B44" s="61"/>
      <c r="C44" s="236"/>
      <c r="D44" s="68"/>
      <c r="E44" s="154" t="s">
        <v>208</v>
      </c>
      <c r="F44" s="251"/>
      <c r="G44" s="251"/>
      <c r="H44" s="251"/>
      <c r="I44" s="67" t="n">
        <v>162021.58</v>
      </c>
      <c r="J44" s="67" t="n">
        <v>163226.09</v>
      </c>
      <c r="K44" s="67" t="n">
        <v>165541.53</v>
      </c>
      <c r="L44" s="67" t="n">
        <v>167188.95</v>
      </c>
      <c r="M44" s="67" t="n">
        <v>168323.06</v>
      </c>
      <c r="N44" s="67" t="n">
        <v>166779.72</v>
      </c>
      <c r="O44" s="67" t="n">
        <v>168416.06</v>
      </c>
      <c r="P44" s="67" t="n">
        <v>168079.5</v>
      </c>
      <c r="Q44" s="67" t="n">
        <v>165920.54</v>
      </c>
      <c r="R44" s="67" t="n">
        <v>171699.13</v>
      </c>
      <c r="S44" s="67" t="n">
        <v>174813.9</v>
      </c>
      <c r="T44" s="67" t="n">
        <v>175016.62</v>
      </c>
      <c r="U44" s="67" t="n">
        <v>176785.33</v>
      </c>
      <c r="V44" s="67" t="n">
        <v>179622.33</v>
      </c>
      <c r="W44" s="67" t="n">
        <v>180875.302581601</v>
      </c>
      <c r="X44" s="67" t="n">
        <v>176070.65</v>
      </c>
      <c r="Y44" s="67" t="n">
        <v>175872.66059991</v>
      </c>
      <c r="Z44" s="67" t="n">
        <v>173650.03</v>
      </c>
      <c r="AA44" s="67" t="n">
        <v>175716.83</v>
      </c>
      <c r="AB44" s="67" t="n">
        <v>175082.46</v>
      </c>
      <c r="AC44" s="67" t="n">
        <v>177099.08</v>
      </c>
      <c r="AD44" s="67" t="n">
        <v>180524.63</v>
      </c>
      <c r="AE44" s="67" t="n">
        <v>181521.61</v>
      </c>
      <c r="AF44" s="67" t="n">
        <v>181736.03</v>
      </c>
      <c r="AG44" s="67" t="n">
        <v>182827.86</v>
      </c>
      <c r="AH44" s="67" t="n">
        <v>188645.752765595</v>
      </c>
      <c r="AI44" s="67" t="n">
        <v>192208.09</v>
      </c>
      <c r="AJ44" s="67" t="n">
        <v>194041.75</v>
      </c>
      <c r="AK44" s="67" t="n">
        <v>199324</v>
      </c>
      <c r="AL44" s="67" t="n">
        <v>206469.93</v>
      </c>
      <c r="AM44" s="67" t="n">
        <v>213189.81</v>
      </c>
      <c r="AN44" s="67" t="n">
        <v>215075.16</v>
      </c>
      <c r="AO44" s="151" t="n">
        <v>213954.4</v>
      </c>
      <c r="AP44" s="252" t="n">
        <v>221314.97</v>
      </c>
      <c r="AQ44" s="252" t="n">
        <v>226320.09</v>
      </c>
      <c r="AR44" s="252" t="n">
        <v>226801.16</v>
      </c>
    </row>
    <row r="45" s="11" customFormat="true" ht="21" hidden="false" customHeight="true" outlineLevel="0" collapsed="false">
      <c r="A45" s="41"/>
      <c r="B45" s="61"/>
      <c r="C45" s="236"/>
      <c r="D45" s="68"/>
      <c r="E45" s="253" t="s">
        <v>209</v>
      </c>
      <c r="F45" s="253"/>
      <c r="G45" s="226" t="s">
        <v>210</v>
      </c>
      <c r="H45" s="253"/>
      <c r="I45" s="67" t="n">
        <v>14140.95</v>
      </c>
      <c r="J45" s="67" t="n">
        <v>14140.95</v>
      </c>
      <c r="K45" s="67" t="n">
        <v>14140.95</v>
      </c>
      <c r="L45" s="67" t="n">
        <v>14140.95</v>
      </c>
      <c r="M45" s="67" t="n">
        <v>14140.95</v>
      </c>
      <c r="N45" s="67" t="n">
        <v>14140.95</v>
      </c>
      <c r="O45" s="67" t="n">
        <v>14140.95</v>
      </c>
      <c r="P45" s="67" t="n">
        <v>14140.95</v>
      </c>
      <c r="Q45" s="67" t="n">
        <v>14140.95</v>
      </c>
      <c r="R45" s="67" t="n">
        <v>14140.95</v>
      </c>
      <c r="S45" s="67" t="n">
        <v>14140.95</v>
      </c>
      <c r="T45" s="67" t="n">
        <v>14140.95</v>
      </c>
      <c r="U45" s="67" t="n">
        <v>14140.95</v>
      </c>
      <c r="V45" s="67" t="n">
        <v>14140.95</v>
      </c>
      <c r="W45" s="67" t="n">
        <v>14140.95</v>
      </c>
      <c r="X45" s="67" t="n">
        <v>14140.95</v>
      </c>
      <c r="Y45" s="67" t="n">
        <v>14140.95</v>
      </c>
      <c r="Z45" s="67" t="n">
        <v>14140.95</v>
      </c>
      <c r="AA45" s="67" t="n">
        <v>14140.95</v>
      </c>
      <c r="AB45" s="67" t="n">
        <v>14140.95</v>
      </c>
      <c r="AC45" s="67" t="n">
        <v>14140.95</v>
      </c>
      <c r="AD45" s="67" t="n">
        <v>14140.95</v>
      </c>
      <c r="AE45" s="67" t="n">
        <v>14140.95</v>
      </c>
      <c r="AF45" s="67" t="n">
        <v>14140.95</v>
      </c>
      <c r="AG45" s="67" t="n">
        <v>14140.95</v>
      </c>
      <c r="AH45" s="67" t="n">
        <v>14140.95465</v>
      </c>
      <c r="AI45" s="67" t="n">
        <v>14140.95</v>
      </c>
      <c r="AJ45" s="67" t="n">
        <v>14140.95</v>
      </c>
      <c r="AK45" s="67" t="n">
        <v>14141</v>
      </c>
      <c r="AL45" s="67" t="n">
        <v>14140.95</v>
      </c>
      <c r="AM45" s="67" t="n">
        <v>14140.95</v>
      </c>
      <c r="AN45" s="67" t="n">
        <v>14140.95</v>
      </c>
      <c r="AO45" s="151" t="n">
        <v>14140.95</v>
      </c>
      <c r="AP45" s="252" t="n">
        <v>14140.95</v>
      </c>
      <c r="AQ45" s="151" t="n">
        <v>14140.95</v>
      </c>
      <c r="AR45" s="68" t="n">
        <v>14140.95</v>
      </c>
    </row>
    <row r="46" s="11" customFormat="true" ht="21" hidden="false" customHeight="true" outlineLevel="0" collapsed="false">
      <c r="A46" s="41"/>
      <c r="B46" s="61"/>
      <c r="C46" s="236"/>
      <c r="D46" s="68"/>
      <c r="E46" s="253" t="s">
        <v>211</v>
      </c>
      <c r="F46" s="253"/>
      <c r="G46" s="226" t="s">
        <v>212</v>
      </c>
      <c r="H46" s="253"/>
      <c r="I46" s="67" t="n">
        <v>147304.56</v>
      </c>
      <c r="J46" s="67" t="n">
        <v>147102.7</v>
      </c>
      <c r="K46" s="67" t="n">
        <v>147102.7</v>
      </c>
      <c r="L46" s="67" t="n">
        <v>144924.83</v>
      </c>
      <c r="M46" s="67" t="n">
        <v>147489.92</v>
      </c>
      <c r="N46" s="67" t="n">
        <v>148336.51</v>
      </c>
      <c r="O46" s="67" t="n">
        <v>148176.62</v>
      </c>
      <c r="P46" s="67" t="n">
        <v>145062.18</v>
      </c>
      <c r="Q46" s="67" t="n">
        <v>145031.55</v>
      </c>
      <c r="R46" s="67" t="n">
        <v>145039.66</v>
      </c>
      <c r="S46" s="67" t="n">
        <v>145039.66</v>
      </c>
      <c r="T46" s="67" t="n">
        <v>146607.38</v>
      </c>
      <c r="U46" s="67" t="n">
        <v>146604.54</v>
      </c>
      <c r="V46" s="67" t="n">
        <v>146605.3</v>
      </c>
      <c r="W46" s="67" t="n">
        <v>146583.256399693</v>
      </c>
      <c r="X46" s="67" t="n">
        <v>141501.33</v>
      </c>
      <c r="Y46" s="67" t="n">
        <v>141500.00059991</v>
      </c>
      <c r="Z46" s="67" t="n">
        <v>141499.99</v>
      </c>
      <c r="AA46" s="67" t="n">
        <v>141499.99</v>
      </c>
      <c r="AB46" s="67" t="n">
        <v>141499.99</v>
      </c>
      <c r="AC46" s="67" t="n">
        <v>141497.55</v>
      </c>
      <c r="AD46" s="67" t="n">
        <v>141497.55</v>
      </c>
      <c r="AE46" s="67" t="n">
        <v>141497.55</v>
      </c>
      <c r="AF46" s="67" t="n">
        <v>141499.16</v>
      </c>
      <c r="AG46" s="67" t="n">
        <v>141487.99</v>
      </c>
      <c r="AH46" s="67" t="n">
        <v>143671.3</v>
      </c>
      <c r="AI46" s="67" t="n">
        <v>143671.28</v>
      </c>
      <c r="AJ46" s="67" t="n">
        <v>143671.23</v>
      </c>
      <c r="AK46" s="67" t="n">
        <v>143671</v>
      </c>
      <c r="AL46" s="67" t="n">
        <v>143686</v>
      </c>
      <c r="AM46" s="67" t="n">
        <v>145678.15</v>
      </c>
      <c r="AN46" s="67" t="n">
        <v>145671.69</v>
      </c>
      <c r="AO46" s="151" t="n">
        <v>145671.69</v>
      </c>
      <c r="AP46" s="245" t="n">
        <v>145671.69</v>
      </c>
      <c r="AQ46" s="151" t="n">
        <v>145671.69</v>
      </c>
      <c r="AR46" s="68" t="n">
        <v>145670.11</v>
      </c>
    </row>
    <row r="47" s="11" customFormat="true" ht="21" hidden="false" customHeight="true" outlineLevel="0" collapsed="false">
      <c r="A47" s="41"/>
      <c r="B47" s="61"/>
      <c r="C47" s="236"/>
      <c r="D47" s="68"/>
      <c r="E47" s="253" t="s">
        <v>213</v>
      </c>
      <c r="F47" s="253"/>
      <c r="G47" s="226" t="s">
        <v>214</v>
      </c>
      <c r="H47" s="253"/>
      <c r="I47" s="67" t="n">
        <v>688.85</v>
      </c>
      <c r="J47" s="67" t="n">
        <v>2140.86</v>
      </c>
      <c r="K47" s="67" t="n">
        <v>3610.99</v>
      </c>
      <c r="L47" s="67" t="n">
        <v>4965.01</v>
      </c>
      <c r="M47" s="67" t="n">
        <v>6026.06</v>
      </c>
      <c r="N47" s="67" t="n">
        <v>5714.07</v>
      </c>
      <c r="O47" s="67" t="n">
        <v>6754.43</v>
      </c>
      <c r="P47" s="67" t="n">
        <v>8022.1</v>
      </c>
      <c r="Q47" s="67" t="n">
        <v>5414.29</v>
      </c>
      <c r="R47" s="67" t="n">
        <v>10629.38</v>
      </c>
      <c r="S47" s="67" t="n">
        <v>12516.25</v>
      </c>
      <c r="T47" s="67" t="n">
        <v>12973.14</v>
      </c>
      <c r="U47" s="67" t="n">
        <v>13924.02</v>
      </c>
      <c r="V47" s="67" t="n">
        <v>16917.89</v>
      </c>
      <c r="W47" s="67" t="n">
        <v>18744.8077740282</v>
      </c>
      <c r="X47" s="67" t="n">
        <v>21570.72</v>
      </c>
      <c r="Y47" s="67" t="n">
        <v>20664.87</v>
      </c>
      <c r="Z47" s="67" t="n">
        <v>17758.03</v>
      </c>
      <c r="AA47" s="67" t="n">
        <v>20757.55</v>
      </c>
      <c r="AB47" s="67" t="n">
        <v>22980.4</v>
      </c>
      <c r="AC47" s="67" t="n">
        <v>24838.18</v>
      </c>
      <c r="AD47" s="67" t="n">
        <v>27739.99</v>
      </c>
      <c r="AE47" s="67" t="n">
        <v>29907.05</v>
      </c>
      <c r="AF47" s="67" t="n">
        <v>31218.22</v>
      </c>
      <c r="AG47" s="67" t="n">
        <v>36496.61</v>
      </c>
      <c r="AH47" s="67" t="n">
        <v>40362.22125934</v>
      </c>
      <c r="AI47" s="67" t="n">
        <v>42817.07</v>
      </c>
      <c r="AJ47" s="67" t="n">
        <v>43900.64</v>
      </c>
      <c r="AK47" s="67" t="n">
        <v>47606</v>
      </c>
      <c r="AL47" s="67" t="n">
        <v>53228.35</v>
      </c>
      <c r="AM47" s="67" t="n">
        <v>57172.2</v>
      </c>
      <c r="AN47" s="67" t="n">
        <v>61592.87</v>
      </c>
      <c r="AO47" s="151" t="n">
        <v>59942.97</v>
      </c>
      <c r="AP47" s="245" t="n">
        <v>65621.9</v>
      </c>
      <c r="AQ47" s="151" t="n">
        <v>71191.35</v>
      </c>
      <c r="AR47" s="68" t="n">
        <v>73563.39</v>
      </c>
    </row>
    <row r="48" s="11" customFormat="true" ht="21" hidden="false" customHeight="true" outlineLevel="0" collapsed="false">
      <c r="A48" s="41"/>
      <c r="B48" s="61"/>
      <c r="C48" s="254"/>
      <c r="D48" s="68"/>
      <c r="E48" s="253" t="s">
        <v>215</v>
      </c>
      <c r="F48" s="253"/>
      <c r="G48" s="226" t="s">
        <v>216</v>
      </c>
      <c r="H48" s="253"/>
      <c r="I48" s="67" t="n">
        <v>-112.78</v>
      </c>
      <c r="J48" s="67" t="n">
        <v>-158.42</v>
      </c>
      <c r="K48" s="67" t="n">
        <v>686.89</v>
      </c>
      <c r="L48" s="67" t="n">
        <v>3158.16</v>
      </c>
      <c r="M48" s="67" t="n">
        <v>666.13</v>
      </c>
      <c r="N48" s="67" t="n">
        <v>-1411.81</v>
      </c>
      <c r="O48" s="67" t="n">
        <v>-655.94</v>
      </c>
      <c r="P48" s="67" t="n">
        <v>854.27</v>
      </c>
      <c r="Q48" s="67" t="n">
        <v>1333.75</v>
      </c>
      <c r="R48" s="67" t="n">
        <v>1889.14</v>
      </c>
      <c r="S48" s="67" t="n">
        <v>2890.98</v>
      </c>
      <c r="T48" s="67" t="n">
        <v>991.4</v>
      </c>
      <c r="U48" s="67" t="n">
        <v>2115.82</v>
      </c>
      <c r="V48" s="67" t="n">
        <v>1958.19</v>
      </c>
      <c r="W48" s="255" t="n">
        <v>1406.28840788</v>
      </c>
      <c r="X48" s="255" t="n">
        <v>-1142.35</v>
      </c>
      <c r="Y48" s="255" t="n">
        <v>-433.16</v>
      </c>
      <c r="Z48" s="255" t="n">
        <v>251.06</v>
      </c>
      <c r="AA48" s="255" t="n">
        <v>-681.66</v>
      </c>
      <c r="AB48" s="255" t="n">
        <v>-3538.88</v>
      </c>
      <c r="AC48" s="255" t="n">
        <v>-3377.6</v>
      </c>
      <c r="AD48" s="255" t="n">
        <v>-2853.86</v>
      </c>
      <c r="AE48" s="255" t="n">
        <v>-4023.94</v>
      </c>
      <c r="AF48" s="255" t="n">
        <v>-5122.3</v>
      </c>
      <c r="AG48" s="255" t="n">
        <v>-9297.69</v>
      </c>
      <c r="AH48" s="255" t="n">
        <v>-9528.72314374472</v>
      </c>
      <c r="AI48" s="255" t="n">
        <v>-8421.21</v>
      </c>
      <c r="AJ48" s="255" t="n">
        <v>-7671.07</v>
      </c>
      <c r="AK48" s="255" t="n">
        <v>-6094</v>
      </c>
      <c r="AL48" s="255" t="n">
        <v>-4585.37</v>
      </c>
      <c r="AM48" s="255" t="n">
        <v>-3801.49</v>
      </c>
      <c r="AN48" s="255" t="n">
        <v>-6330.35</v>
      </c>
      <c r="AO48" s="151" t="n">
        <v>-5801.21</v>
      </c>
      <c r="AP48" s="252" t="n">
        <v>-4119.57</v>
      </c>
      <c r="AQ48" s="151" t="n">
        <v>-4683.9</v>
      </c>
      <c r="AR48" s="151" t="n">
        <v>-6573.29</v>
      </c>
    </row>
    <row r="49" s="3" customFormat="true" ht="21" hidden="false" customHeight="true" outlineLevel="0" collapsed="false">
      <c r="A49" s="41"/>
      <c r="B49" s="61"/>
      <c r="C49" s="9"/>
      <c r="D49" s="68"/>
      <c r="E49" s="253" t="s">
        <v>217</v>
      </c>
      <c r="F49" s="253"/>
      <c r="G49" s="226" t="s">
        <v>218</v>
      </c>
      <c r="H49" s="253"/>
      <c r="I49" s="67" t="n">
        <v>0</v>
      </c>
      <c r="J49" s="67" t="n">
        <v>0</v>
      </c>
      <c r="K49" s="67" t="n">
        <v>0</v>
      </c>
      <c r="L49" s="67" t="n">
        <v>0</v>
      </c>
      <c r="M49" s="67" t="n">
        <v>0</v>
      </c>
      <c r="N49" s="67" t="n">
        <v>0</v>
      </c>
      <c r="O49" s="67" t="n">
        <v>0</v>
      </c>
      <c r="P49" s="67" t="n">
        <v>0</v>
      </c>
      <c r="Q49" s="67" t="n">
        <v>0</v>
      </c>
      <c r="R49" s="67" t="n">
        <v>0</v>
      </c>
      <c r="S49" s="67" t="n">
        <v>226.06</v>
      </c>
      <c r="T49" s="67" t="n">
        <v>303.75</v>
      </c>
      <c r="U49" s="67" t="s">
        <v>190</v>
      </c>
      <c r="V49" s="67" t="n">
        <v>0</v>
      </c>
      <c r="W49" s="67" t="n">
        <v>0</v>
      </c>
      <c r="X49" s="67" t="n">
        <v>0</v>
      </c>
      <c r="Y49" s="67" t="n">
        <v>0</v>
      </c>
      <c r="Z49" s="67" t="n">
        <v>0</v>
      </c>
      <c r="AA49" s="67" t="n">
        <v>0</v>
      </c>
      <c r="AB49" s="67" t="n">
        <v>0</v>
      </c>
      <c r="AC49" s="228"/>
      <c r="AD49" s="228"/>
      <c r="AE49" s="228"/>
      <c r="AF49" s="228"/>
      <c r="AG49" s="228"/>
      <c r="AH49" s="228"/>
      <c r="AI49" s="228"/>
      <c r="AJ49" s="228"/>
      <c r="AK49" s="228"/>
      <c r="AL49" s="228"/>
      <c r="AM49" s="228"/>
      <c r="AN49" s="228"/>
      <c r="AO49" s="228"/>
      <c r="AP49" s="244"/>
      <c r="AQ49" s="233"/>
      <c r="AR49" s="233"/>
    </row>
    <row r="50" s="3" customFormat="true" ht="21" hidden="false" customHeight="true" outlineLevel="0" collapsed="false">
      <c r="A50" s="41"/>
      <c r="B50" s="61"/>
      <c r="C50" s="9"/>
      <c r="D50" s="253"/>
      <c r="E50" s="154" t="s">
        <v>219</v>
      </c>
      <c r="F50" s="251"/>
      <c r="G50" s="226"/>
      <c r="H50" s="251"/>
      <c r="I50" s="67" t="n">
        <v>6525.6</v>
      </c>
      <c r="J50" s="67" t="n">
        <v>6594.64</v>
      </c>
      <c r="K50" s="67" t="n">
        <v>6558.77</v>
      </c>
      <c r="L50" s="67" t="n">
        <v>5962.21</v>
      </c>
      <c r="M50" s="67" t="n">
        <v>5749.64</v>
      </c>
      <c r="N50" s="67" t="n">
        <v>5518.81</v>
      </c>
      <c r="O50" s="67" t="n">
        <v>9020.08</v>
      </c>
      <c r="P50" s="67" t="n">
        <v>9067.28</v>
      </c>
      <c r="Q50" s="67" t="n">
        <v>5566.58</v>
      </c>
      <c r="R50" s="67" t="n">
        <v>29246.64</v>
      </c>
      <c r="S50" s="67" t="n">
        <v>29634.02</v>
      </c>
      <c r="T50" s="67" t="n">
        <v>27828.84</v>
      </c>
      <c r="U50" s="67" t="n">
        <v>27946.56</v>
      </c>
      <c r="V50" s="67" t="n">
        <v>28200.66</v>
      </c>
      <c r="W50" s="67" t="n">
        <v>28503.5260198961</v>
      </c>
      <c r="X50" s="67" t="n">
        <v>28314.39</v>
      </c>
      <c r="Y50" s="67" t="n">
        <v>27881.29227617</v>
      </c>
      <c r="Z50" s="67" t="n">
        <v>28338.86</v>
      </c>
      <c r="AA50" s="67" t="n">
        <v>28323.84</v>
      </c>
      <c r="AB50" s="67" t="n">
        <v>28606.02</v>
      </c>
      <c r="AC50" s="67" t="n">
        <v>28445.26</v>
      </c>
      <c r="AD50" s="67" t="n">
        <v>28954.61</v>
      </c>
      <c r="AE50" s="67" t="n">
        <v>29166.56</v>
      </c>
      <c r="AF50" s="67" t="n">
        <v>29455.7</v>
      </c>
      <c r="AG50" s="67" t="n">
        <v>29178.95</v>
      </c>
      <c r="AH50" s="67" t="n">
        <v>29705.51889079</v>
      </c>
      <c r="AI50" s="67" t="n">
        <v>30257.67</v>
      </c>
      <c r="AJ50" s="67" t="n">
        <v>30363.88</v>
      </c>
      <c r="AK50" s="67" t="n">
        <v>30357</v>
      </c>
      <c r="AL50" s="67" t="n">
        <v>30864.85</v>
      </c>
      <c r="AM50" s="67" t="n">
        <v>31270.16</v>
      </c>
      <c r="AN50" s="67" t="n">
        <v>31560.22</v>
      </c>
      <c r="AO50" s="211" t="n">
        <v>31016.17</v>
      </c>
      <c r="AP50" s="256" t="n">
        <v>32348.63</v>
      </c>
      <c r="AQ50" s="110" t="n">
        <v>33474.21</v>
      </c>
      <c r="AR50" s="110" t="n">
        <v>33627.29</v>
      </c>
    </row>
    <row r="51" s="3" customFormat="true" ht="21" hidden="false" customHeight="true" outlineLevel="0" collapsed="false">
      <c r="A51" s="41"/>
      <c r="B51" s="61"/>
      <c r="C51" s="9"/>
      <c r="D51" s="257" t="s">
        <v>220</v>
      </c>
      <c r="E51" s="258"/>
      <c r="F51" s="258"/>
      <c r="G51" s="258"/>
      <c r="H51" s="258"/>
      <c r="I51" s="259" t="n">
        <v>2484559.51</v>
      </c>
      <c r="J51" s="259" t="n">
        <v>2465264.21</v>
      </c>
      <c r="K51" s="259" t="n">
        <v>2430319.89</v>
      </c>
      <c r="L51" s="259" t="n">
        <v>2484993.5</v>
      </c>
      <c r="M51" s="259" t="n">
        <v>2524474.72</v>
      </c>
      <c r="N51" s="259" t="n">
        <v>2540791.44</v>
      </c>
      <c r="O51" s="259" t="n">
        <v>2554051.92</v>
      </c>
      <c r="P51" s="259" t="n">
        <v>2545349.78</v>
      </c>
      <c r="Q51" s="259" t="n">
        <v>2665155.51</v>
      </c>
      <c r="R51" s="259" t="n">
        <v>3109043.13</v>
      </c>
      <c r="S51" s="259" t="n">
        <v>3130832.22</v>
      </c>
      <c r="T51" s="259" t="n">
        <v>3157142.39</v>
      </c>
      <c r="U51" s="259" t="n">
        <v>3169226.37</v>
      </c>
      <c r="V51" s="259" t="n">
        <v>3246151.5</v>
      </c>
      <c r="W51" s="259" t="n">
        <v>3331455.82358754</v>
      </c>
      <c r="X51" s="259" t="n">
        <v>3398411.75</v>
      </c>
      <c r="Y51" s="259" t="n">
        <v>3560281.25101128</v>
      </c>
      <c r="Z51" s="259" t="n">
        <v>3631948.27</v>
      </c>
      <c r="AA51" s="259" t="n">
        <v>3674654.14</v>
      </c>
      <c r="AB51" s="259" t="n">
        <v>3669447.97</v>
      </c>
      <c r="AC51" s="259" t="n">
        <v>3741367.86</v>
      </c>
      <c r="AD51" s="259" t="n">
        <v>3816322.38</v>
      </c>
      <c r="AE51" s="259" t="n">
        <v>3840719.06</v>
      </c>
      <c r="AF51" s="259" t="n">
        <v>3887416.98</v>
      </c>
      <c r="AG51" s="259" t="n">
        <v>3940336.86</v>
      </c>
      <c r="AH51" s="259" t="n">
        <v>4041651.14474647</v>
      </c>
      <c r="AI51" s="259" t="n">
        <v>4166679.87</v>
      </c>
      <c r="AJ51" s="259" t="n">
        <v>4170018.41</v>
      </c>
      <c r="AK51" s="259" t="n">
        <v>4245694.27</v>
      </c>
      <c r="AL51" s="259" t="n">
        <v>4369900.56</v>
      </c>
      <c r="AM51" s="259" t="n">
        <v>4456220.26</v>
      </c>
      <c r="AN51" s="259" t="n">
        <v>4270728.63</v>
      </c>
      <c r="AO51" s="259" t="n">
        <v>4508541.065</v>
      </c>
      <c r="AP51" s="259" t="n">
        <v>4738490.38</v>
      </c>
      <c r="AQ51" s="260" t="n">
        <v>4747766.26</v>
      </c>
      <c r="AR51" s="260" t="n">
        <v>4834606.97</v>
      </c>
    </row>
    <row r="52" s="3" customFormat="true" ht="21" hidden="false" customHeight="true" outlineLevel="0" collapsed="false">
      <c r="A52" s="41"/>
      <c r="B52" s="61"/>
      <c r="C52" s="9"/>
      <c r="D52" s="30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11"/>
      <c r="AG52" s="11"/>
      <c r="AH52" s="11"/>
      <c r="AI52" s="11"/>
      <c r="AJ52" s="11"/>
      <c r="AK52" s="11"/>
      <c r="AL52" s="11"/>
      <c r="AM52" s="11"/>
      <c r="AN52" s="11"/>
    </row>
    <row r="53" customFormat="false" ht="16.5" hidden="false" customHeight="false" outlineLevel="0" collapsed="false"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11"/>
      <c r="AG53" s="11"/>
      <c r="AH53" s="11"/>
      <c r="AI53" s="11"/>
      <c r="AJ53" s="11"/>
      <c r="AK53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T121"/>
  <sheetViews>
    <sheetView showFormulas="false" showGridLines="false" showRowColHeaders="true" showZeros="true" rightToLeft="false" tabSelected="false" showOutlineSymbols="false" defaultGridColor="true" view="pageBreakPreview" topLeftCell="A1" colorId="64" zoomScale="91" zoomScaleNormal="100" zoomScalePageLayoutView="91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T14" activeCellId="0" sqref="AT14"/>
    </sheetView>
  </sheetViews>
  <sheetFormatPr defaultColWidth="7.3242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39.66"/>
    <col collapsed="false" customWidth="false" hidden="true" outlineLevel="0" max="32" min="9" style="11" width="7.34"/>
    <col collapsed="false" customWidth="false" hidden="false" outlineLevel="0" max="44" min="33" style="3" width="7.34"/>
    <col collapsed="false" customWidth="true" hidden="false" outlineLevel="0" max="45" min="45" style="3" width="2.33"/>
    <col collapsed="false" customWidth="true" hidden="false" outlineLevel="0" max="46" min="46" style="262" width="9.44"/>
    <col collapsed="false" customWidth="false" hidden="false" outlineLevel="0" max="47" min="47" style="3" width="7.34"/>
    <col collapsed="false" customWidth="false" hidden="false" outlineLevel="0" max="48" min="48" style="209" width="7.34"/>
    <col collapsed="false" customWidth="false" hidden="false" outlineLevel="0" max="72" min="49" style="3" width="7.34"/>
    <col collapsed="false" customWidth="false" hidden="false" outlineLevel="0" max="1024" min="73" style="12" width="7.34"/>
  </cols>
  <sheetData>
    <row r="1" s="13" customFormat="true" ht="36" hidden="false" customHeight="true" outlineLevel="0" collapsed="false">
      <c r="B1" s="14"/>
      <c r="C1" s="14"/>
      <c r="D1" s="16" t="s">
        <v>221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4"/>
      <c r="AV1" s="174"/>
    </row>
    <row r="2" s="18" customFormat="true" ht="7.5" hidden="false" customHeight="true" outlineLevel="0" collapsed="false">
      <c r="B2" s="19"/>
      <c r="C2" s="20"/>
      <c r="D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265"/>
      <c r="AV2" s="144"/>
    </row>
    <row r="3" s="27" customFormat="true" ht="20.25" hidden="false" customHeight="true" outlineLevel="0" collapsed="false">
      <c r="A3" s="22"/>
      <c r="B3" s="23"/>
      <c r="C3" s="24"/>
      <c r="D3" s="214" t="s">
        <v>222</v>
      </c>
      <c r="E3" s="214"/>
      <c r="F3" s="214"/>
      <c r="G3" s="214"/>
      <c r="H3" s="214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  <c r="AS3" s="65"/>
      <c r="AT3" s="266" t="s">
        <v>223</v>
      </c>
      <c r="AV3" s="267"/>
    </row>
    <row r="4" s="12" customFormat="true" ht="20.1" hidden="false" customHeight="true" outlineLevel="0" collapsed="false">
      <c r="A4" s="28" t="s">
        <v>2</v>
      </c>
      <c r="B4" s="35"/>
      <c r="C4" s="29"/>
      <c r="D4" s="268" t="s">
        <v>224</v>
      </c>
      <c r="E4" s="268"/>
      <c r="F4" s="268"/>
      <c r="G4" s="268"/>
      <c r="H4" s="268"/>
      <c r="I4" s="252" t="n">
        <v>3947.76</v>
      </c>
      <c r="J4" s="252" t="n">
        <v>15844.1</v>
      </c>
      <c r="K4" s="252" t="n">
        <v>28931.94</v>
      </c>
      <c r="L4" s="252" t="n">
        <v>41100.11</v>
      </c>
      <c r="M4" s="252" t="n">
        <v>12088.75</v>
      </c>
      <c r="N4" s="252" t="n">
        <v>23412.04</v>
      </c>
      <c r="O4" s="252" t="n">
        <v>36088.71</v>
      </c>
      <c r="P4" s="252" t="n">
        <v>50108.06</v>
      </c>
      <c r="Q4" s="252" t="n">
        <v>10671.7</v>
      </c>
      <c r="R4" s="252" t="n">
        <v>27509.1</v>
      </c>
      <c r="S4" s="252" t="n">
        <v>42428.5</v>
      </c>
      <c r="T4" s="252" t="n">
        <v>55281.68</v>
      </c>
      <c r="U4" s="252" t="n">
        <v>15016.61</v>
      </c>
      <c r="V4" s="252" t="n">
        <v>31079.16</v>
      </c>
      <c r="W4" s="252" t="n">
        <v>46230.75</v>
      </c>
      <c r="X4" s="252" t="n">
        <v>61002.45</v>
      </c>
      <c r="Y4" s="252" t="n">
        <v>15222.22</v>
      </c>
      <c r="Z4" s="252" t="n">
        <v>30912.62</v>
      </c>
      <c r="AA4" s="252" t="n">
        <v>45881.56</v>
      </c>
      <c r="AB4" s="252" t="n">
        <v>61286.29</v>
      </c>
      <c r="AC4" s="252" t="n">
        <v>16293.46</v>
      </c>
      <c r="AD4" s="252" t="n">
        <v>33465.88</v>
      </c>
      <c r="AE4" s="252" t="n">
        <v>50171.23</v>
      </c>
      <c r="AF4" s="252" t="n">
        <v>66492.16</v>
      </c>
      <c r="AG4" s="252" t="n">
        <v>18196.56</v>
      </c>
      <c r="AH4" s="252" t="n">
        <v>36993.35053028</v>
      </c>
      <c r="AI4" s="252" t="n">
        <v>55050.79</v>
      </c>
      <c r="AJ4" s="252" t="n">
        <v>72109.53</v>
      </c>
      <c r="AK4" s="252" t="n">
        <v>19939</v>
      </c>
      <c r="AL4" s="252" t="n">
        <v>40014.52</v>
      </c>
      <c r="AM4" s="252" t="n">
        <v>58866.01</v>
      </c>
      <c r="AN4" s="269" t="n">
        <v>77769.38</v>
      </c>
      <c r="AO4" s="252" t="n">
        <v>17711.011</v>
      </c>
      <c r="AP4" s="252" t="n">
        <v>40643.25</v>
      </c>
      <c r="AQ4" s="252" t="n">
        <v>64024.27</v>
      </c>
      <c r="AR4" s="269" t="n">
        <v>84878.52</v>
      </c>
      <c r="AS4" s="252"/>
      <c r="AT4" s="270" t="n">
        <v>0.0914130985742718</v>
      </c>
      <c r="AV4" s="173"/>
    </row>
    <row r="5" customFormat="false" ht="20.1" hidden="false" customHeight="true" outlineLevel="0" collapsed="false">
      <c r="A5" s="34"/>
      <c r="B5" s="35"/>
      <c r="C5" s="36"/>
      <c r="D5" s="271"/>
      <c r="E5" s="272" t="s">
        <v>225</v>
      </c>
      <c r="F5" s="272"/>
      <c r="G5" s="272"/>
      <c r="H5" s="272"/>
      <c r="I5" s="252" t="n">
        <v>5274.33</v>
      </c>
      <c r="J5" s="252" t="n">
        <v>20786.71</v>
      </c>
      <c r="K5" s="252" t="n">
        <v>36522.9</v>
      </c>
      <c r="L5" s="252" t="n">
        <v>51854.8</v>
      </c>
      <c r="M5" s="252" t="n">
        <v>14693.52</v>
      </c>
      <c r="N5" s="252" t="n">
        <v>29864.94</v>
      </c>
      <c r="O5" s="252" t="n">
        <v>45060.85</v>
      </c>
      <c r="P5" s="252" t="n">
        <v>60454.56</v>
      </c>
      <c r="Q5" s="252" t="n">
        <v>15116.63</v>
      </c>
      <c r="R5" s="252" t="n">
        <v>31056.26</v>
      </c>
      <c r="S5" s="252" t="n">
        <v>48095.87</v>
      </c>
      <c r="T5" s="252" t="n">
        <v>65010.87</v>
      </c>
      <c r="U5" s="252" t="n">
        <v>16487.25</v>
      </c>
      <c r="V5" s="252" t="n">
        <v>32896.29</v>
      </c>
      <c r="W5" s="252" t="n">
        <v>49634.72</v>
      </c>
      <c r="X5" s="252" t="n">
        <v>64936.8</v>
      </c>
      <c r="Y5" s="252" t="n">
        <v>16338.58</v>
      </c>
      <c r="Z5" s="252" t="n">
        <v>33092.63</v>
      </c>
      <c r="AA5" s="252" t="n">
        <v>49964.01</v>
      </c>
      <c r="AB5" s="252" t="n">
        <v>67297.04</v>
      </c>
      <c r="AC5" s="252" t="n">
        <v>17263.59</v>
      </c>
      <c r="AD5" s="252" t="n">
        <v>35038.14</v>
      </c>
      <c r="AE5" s="252" t="n">
        <v>53302.42</v>
      </c>
      <c r="AF5" s="252" t="n">
        <v>71949.27</v>
      </c>
      <c r="AG5" s="252" t="n">
        <v>18663.47</v>
      </c>
      <c r="AH5" s="252" t="n">
        <v>38384.74420796</v>
      </c>
      <c r="AI5" s="252" t="n">
        <v>58589.03</v>
      </c>
      <c r="AJ5" s="252" t="n">
        <v>77970.46</v>
      </c>
      <c r="AK5" s="252" t="n">
        <v>19425</v>
      </c>
      <c r="AL5" s="252" t="n">
        <v>39325.33</v>
      </c>
      <c r="AM5" s="252" t="n">
        <v>58926.88</v>
      </c>
      <c r="AN5" s="269" t="n">
        <v>78304</v>
      </c>
      <c r="AO5" s="252" t="n">
        <v>19485.87</v>
      </c>
      <c r="AP5" s="252" t="n">
        <v>39200.92</v>
      </c>
      <c r="AQ5" s="252" t="n">
        <v>59603.73</v>
      </c>
      <c r="AR5" s="269" t="n">
        <v>79868.38</v>
      </c>
      <c r="AS5" s="252"/>
      <c r="AT5" s="270" t="n">
        <v>0.019978289742542</v>
      </c>
      <c r="AU5" s="12"/>
      <c r="AV5" s="173"/>
    </row>
    <row r="6" customFormat="false" ht="20.1" hidden="false" customHeight="true" outlineLevel="0" collapsed="false">
      <c r="A6" s="37" t="s">
        <v>4</v>
      </c>
      <c r="B6" s="38"/>
      <c r="C6" s="29"/>
      <c r="D6" s="253"/>
      <c r="E6" s="273" t="s">
        <v>226</v>
      </c>
      <c r="F6" s="273"/>
      <c r="G6" s="273"/>
      <c r="H6" s="273"/>
      <c r="I6" s="252" t="n">
        <v>-398.79</v>
      </c>
      <c r="J6" s="252" t="n">
        <v>-1616.62</v>
      </c>
      <c r="K6" s="252" t="n">
        <v>-1262.54</v>
      </c>
      <c r="L6" s="252" t="n">
        <v>-1871.13</v>
      </c>
      <c r="M6" s="252" t="n">
        <v>81.0299999999998</v>
      </c>
      <c r="N6" s="252" t="n">
        <v>-1388.31</v>
      </c>
      <c r="O6" s="252" t="n">
        <v>-1367.64</v>
      </c>
      <c r="P6" s="252" t="n">
        <v>-520.43</v>
      </c>
      <c r="Q6" s="252" t="n">
        <v>-1206.55</v>
      </c>
      <c r="R6" s="252" t="n">
        <v>2779.85</v>
      </c>
      <c r="S6" s="252" t="n">
        <v>3693.48</v>
      </c>
      <c r="T6" s="252" t="n">
        <v>2959.32</v>
      </c>
      <c r="U6" s="252" t="n">
        <v>2189.39</v>
      </c>
      <c r="V6" s="252" t="n">
        <v>4708.75</v>
      </c>
      <c r="W6" s="252" t="n">
        <v>5587.17</v>
      </c>
      <c r="X6" s="252" t="n">
        <v>7666.76</v>
      </c>
      <c r="Y6" s="252" t="n">
        <v>2091.18</v>
      </c>
      <c r="Z6" s="252" t="n">
        <v>3986.06</v>
      </c>
      <c r="AA6" s="252" t="n">
        <v>4849.74</v>
      </c>
      <c r="AB6" s="252" t="n">
        <v>5510.88000000001</v>
      </c>
      <c r="AC6" s="252" t="n">
        <v>2315.07</v>
      </c>
      <c r="AD6" s="252" t="n">
        <v>4749.61</v>
      </c>
      <c r="AE6" s="252" t="n">
        <v>6165.94</v>
      </c>
      <c r="AF6" s="252" t="n">
        <v>7019.91</v>
      </c>
      <c r="AG6" s="252" t="n">
        <v>2951.15</v>
      </c>
      <c r="AH6" s="252" t="n">
        <v>4913.36304966</v>
      </c>
      <c r="AI6" s="252" t="n">
        <v>5702.03</v>
      </c>
      <c r="AJ6" s="252" t="n">
        <v>6646.72951823999</v>
      </c>
      <c r="AK6" s="252" t="n">
        <v>3687</v>
      </c>
      <c r="AL6" s="252" t="n">
        <v>6897.12999999999</v>
      </c>
      <c r="AM6" s="252" t="n">
        <v>8928.15</v>
      </c>
      <c r="AN6" s="269" t="n">
        <v>10823.32</v>
      </c>
      <c r="AO6" s="252" t="n">
        <v>1054.631</v>
      </c>
      <c r="AP6" s="252" t="n">
        <v>6488.04</v>
      </c>
      <c r="AQ6" s="252" t="n">
        <v>11774.17</v>
      </c>
      <c r="AR6" s="269" t="n">
        <v>14699.19</v>
      </c>
      <c r="AS6" s="252"/>
      <c r="AT6" s="270" t="n">
        <v>0.35810361330904</v>
      </c>
      <c r="AU6" s="12"/>
      <c r="AV6" s="173"/>
    </row>
    <row r="7" customFormat="false" ht="20.1" hidden="false" customHeight="true" outlineLevel="0" collapsed="false">
      <c r="A7" s="42"/>
      <c r="B7" s="42" t="s">
        <v>1</v>
      </c>
      <c r="C7" s="45"/>
      <c r="D7" s="253"/>
      <c r="E7" s="273" t="s">
        <v>227</v>
      </c>
      <c r="G7" s="273"/>
      <c r="H7" s="273"/>
      <c r="I7" s="252" t="n">
        <v>-927.78</v>
      </c>
      <c r="J7" s="252" t="n">
        <v>-3325.99</v>
      </c>
      <c r="K7" s="252" t="n">
        <v>-6328.42</v>
      </c>
      <c r="L7" s="252" t="n">
        <v>-8883.56</v>
      </c>
      <c r="M7" s="252" t="n">
        <v>-2685.8</v>
      </c>
      <c r="N7" s="252" t="n">
        <v>-5064.59</v>
      </c>
      <c r="O7" s="252" t="n">
        <v>-7604.5</v>
      </c>
      <c r="P7" s="252" t="n">
        <v>-9826.07</v>
      </c>
      <c r="Q7" s="252" t="n">
        <v>-3238.38</v>
      </c>
      <c r="R7" s="252" t="n">
        <v>-6327.01</v>
      </c>
      <c r="S7" s="252" t="n">
        <v>-9360.85</v>
      </c>
      <c r="T7" s="252" t="n">
        <v>-12688.51</v>
      </c>
      <c r="U7" s="252" t="n">
        <v>-3660.03</v>
      </c>
      <c r="V7" s="252" t="n">
        <v>-6525.88</v>
      </c>
      <c r="W7" s="252" t="n">
        <v>-8991.14</v>
      </c>
      <c r="X7" s="252" t="n">
        <v>-11601.11</v>
      </c>
      <c r="Y7" s="252" t="n">
        <v>-3207.54</v>
      </c>
      <c r="Z7" s="252" t="n">
        <v>-6166.07</v>
      </c>
      <c r="AA7" s="252" t="n">
        <v>-8932.19</v>
      </c>
      <c r="AB7" s="252" t="n">
        <v>-11521.63</v>
      </c>
      <c r="AC7" s="252" t="n">
        <v>-3285.2</v>
      </c>
      <c r="AD7" s="252" t="n">
        <v>-6321.87</v>
      </c>
      <c r="AE7" s="252" t="n">
        <v>-9297.13</v>
      </c>
      <c r="AF7" s="252" t="n">
        <v>-12477.02</v>
      </c>
      <c r="AG7" s="252" t="n">
        <v>-3418.06</v>
      </c>
      <c r="AH7" s="252" t="n">
        <v>-6304.75672734</v>
      </c>
      <c r="AI7" s="252" t="n">
        <v>-9240.27</v>
      </c>
      <c r="AJ7" s="252" t="n">
        <v>-12507.65951824</v>
      </c>
      <c r="AK7" s="252" t="n">
        <v>-3173</v>
      </c>
      <c r="AL7" s="252" t="n">
        <v>-6207.94</v>
      </c>
      <c r="AM7" s="252" t="n">
        <v>-8989.24</v>
      </c>
      <c r="AN7" s="269" t="n">
        <v>-11358.32</v>
      </c>
      <c r="AO7" s="252" t="n">
        <v>-2829.49</v>
      </c>
      <c r="AP7" s="252" t="n">
        <v>-5045.71</v>
      </c>
      <c r="AQ7" s="252" t="n">
        <v>-7353.63</v>
      </c>
      <c r="AR7" s="269" t="n">
        <v>-9688.05</v>
      </c>
      <c r="AS7" s="252"/>
      <c r="AT7" s="270" t="n">
        <v>-0.147052557068299</v>
      </c>
      <c r="AU7" s="12"/>
      <c r="AV7" s="173"/>
    </row>
    <row r="8" customFormat="false" ht="20.1" hidden="false" customHeight="true" outlineLevel="0" collapsed="false">
      <c r="A8" s="41"/>
      <c r="B8" s="42" t="s">
        <v>5</v>
      </c>
      <c r="C8" s="45"/>
      <c r="D8" s="274" t="s">
        <v>228</v>
      </c>
      <c r="E8" s="274"/>
      <c r="F8" s="274"/>
      <c r="G8" s="274"/>
      <c r="H8" s="274"/>
      <c r="I8" s="252" t="n">
        <v>824.73</v>
      </c>
      <c r="J8" s="252" t="n">
        <v>3098.62</v>
      </c>
      <c r="K8" s="252" t="n">
        <v>6275.98</v>
      </c>
      <c r="L8" s="252" t="n">
        <v>8109.9</v>
      </c>
      <c r="M8" s="252" t="n">
        <v>2110.92</v>
      </c>
      <c r="N8" s="252" t="n">
        <v>5762.44</v>
      </c>
      <c r="O8" s="252" t="n">
        <v>7199.49</v>
      </c>
      <c r="P8" s="252" t="n">
        <v>11990.03</v>
      </c>
      <c r="Q8" s="252" t="n">
        <v>2175.93</v>
      </c>
      <c r="R8" s="252" t="n">
        <v>4689.84</v>
      </c>
      <c r="S8" s="252" t="n">
        <v>6556.2</v>
      </c>
      <c r="T8" s="252" t="n">
        <v>9605.73</v>
      </c>
      <c r="U8" s="252" t="n">
        <v>2277.97</v>
      </c>
      <c r="V8" s="252" t="n">
        <v>4368.23</v>
      </c>
      <c r="W8" s="252" t="n">
        <v>5660.86</v>
      </c>
      <c r="X8" s="252" t="n">
        <v>13869.98</v>
      </c>
      <c r="Y8" s="252" t="n">
        <v>3575.45</v>
      </c>
      <c r="Z8" s="252" t="n">
        <v>13589.32</v>
      </c>
      <c r="AA8" s="252" t="n">
        <v>14597.84</v>
      </c>
      <c r="AB8" s="252" t="n">
        <v>16780.33</v>
      </c>
      <c r="AC8" s="252" t="n">
        <v>2174.16</v>
      </c>
      <c r="AD8" s="252" t="n">
        <v>4734.66</v>
      </c>
      <c r="AE8" s="252" t="n">
        <v>7227.38</v>
      </c>
      <c r="AF8" s="252" t="n">
        <v>9438.52</v>
      </c>
      <c r="AG8" s="252" t="n">
        <v>1062.05</v>
      </c>
      <c r="AH8" s="252" t="n">
        <v>2391.6227587205</v>
      </c>
      <c r="AI8" s="252" t="n">
        <v>4598.11</v>
      </c>
      <c r="AJ8" s="252" t="n">
        <v>7355.26</v>
      </c>
      <c r="AK8" s="252" t="n">
        <v>1019</v>
      </c>
      <c r="AL8" s="252" t="n">
        <v>1869</v>
      </c>
      <c r="AM8" s="252" t="n">
        <v>2806.3</v>
      </c>
      <c r="AN8" s="269" t="n">
        <v>3582.35</v>
      </c>
      <c r="AO8" s="252" t="n">
        <v>828.04</v>
      </c>
      <c r="AP8" s="252" t="n">
        <v>3228.24</v>
      </c>
      <c r="AQ8" s="252" t="n">
        <v>4408.8</v>
      </c>
      <c r="AR8" s="269" t="n">
        <v>6376.78</v>
      </c>
      <c r="AS8" s="252"/>
      <c r="AT8" s="270" t="n">
        <v>0.780054991834969</v>
      </c>
      <c r="AU8" s="12"/>
      <c r="AV8" s="173"/>
    </row>
    <row r="9" customFormat="false" ht="20.1" hidden="false" customHeight="true" outlineLevel="0" collapsed="false">
      <c r="A9" s="41"/>
      <c r="B9" s="44" t="s">
        <v>7</v>
      </c>
      <c r="C9" s="36"/>
      <c r="D9" s="154" t="s">
        <v>229</v>
      </c>
      <c r="E9" s="154"/>
      <c r="F9" s="154"/>
      <c r="G9" s="154"/>
      <c r="H9" s="154"/>
      <c r="I9" s="252" t="n">
        <v>3123.03</v>
      </c>
      <c r="J9" s="252" t="n">
        <v>12745.48</v>
      </c>
      <c r="K9" s="252" t="n">
        <v>22655.96</v>
      </c>
      <c r="L9" s="252" t="n">
        <v>32990.21</v>
      </c>
      <c r="M9" s="252" t="n">
        <v>9977.83</v>
      </c>
      <c r="N9" s="252" t="n">
        <v>17649.6</v>
      </c>
      <c r="O9" s="252" t="n">
        <v>28889.22</v>
      </c>
      <c r="P9" s="252" t="n">
        <v>38118.03</v>
      </c>
      <c r="Q9" s="252" t="n">
        <v>8495.77</v>
      </c>
      <c r="R9" s="252" t="n">
        <v>22819.26</v>
      </c>
      <c r="S9" s="252" t="n">
        <v>35872.3</v>
      </c>
      <c r="T9" s="252" t="n">
        <v>45675.95</v>
      </c>
      <c r="U9" s="252" t="n">
        <v>12738.64</v>
      </c>
      <c r="V9" s="252" t="n">
        <v>26710.93</v>
      </c>
      <c r="W9" s="252" t="n">
        <v>40569.89</v>
      </c>
      <c r="X9" s="252" t="n">
        <v>47132.47</v>
      </c>
      <c r="Y9" s="252" t="n">
        <v>11646.77</v>
      </c>
      <c r="Z9" s="252" t="n">
        <v>17323.3</v>
      </c>
      <c r="AA9" s="252" t="n">
        <v>31283.72</v>
      </c>
      <c r="AB9" s="252" t="n">
        <v>44505.96</v>
      </c>
      <c r="AC9" s="252" t="n">
        <v>14119.3</v>
      </c>
      <c r="AD9" s="252" t="n">
        <v>28731.22</v>
      </c>
      <c r="AE9" s="252" t="n">
        <v>42943.85</v>
      </c>
      <c r="AF9" s="252" t="n">
        <v>57053.64</v>
      </c>
      <c r="AG9" s="252" t="n">
        <v>17134.51</v>
      </c>
      <c r="AH9" s="252" t="n">
        <v>34601.7277715595</v>
      </c>
      <c r="AI9" s="252" t="n">
        <v>50452.68</v>
      </c>
      <c r="AJ9" s="252" t="n">
        <v>64754.27</v>
      </c>
      <c r="AK9" s="252" t="n">
        <v>18920</v>
      </c>
      <c r="AL9" s="252" t="n">
        <v>38145.44</v>
      </c>
      <c r="AM9" s="252" t="n">
        <v>56059.71</v>
      </c>
      <c r="AN9" s="269" t="n">
        <v>74187.03</v>
      </c>
      <c r="AO9" s="252" t="n">
        <v>16882.97</v>
      </c>
      <c r="AP9" s="252" t="n">
        <v>37415.01</v>
      </c>
      <c r="AQ9" s="252" t="n">
        <v>59615.47</v>
      </c>
      <c r="AR9" s="269" t="n">
        <v>78501.74</v>
      </c>
      <c r="AS9" s="252"/>
      <c r="AT9" s="270" t="n">
        <v>0.058159896682749</v>
      </c>
      <c r="AU9" s="12"/>
      <c r="AV9" s="173"/>
    </row>
    <row r="10" s="43" customFormat="true" ht="20.25" hidden="false" customHeight="false" outlineLevel="0" collapsed="false">
      <c r="A10" s="41"/>
      <c r="B10" s="44" t="s">
        <v>9</v>
      </c>
      <c r="C10" s="29"/>
      <c r="D10" s="275" t="s">
        <v>230</v>
      </c>
      <c r="E10" s="275"/>
      <c r="F10" s="275"/>
      <c r="G10" s="275"/>
      <c r="H10" s="275"/>
      <c r="I10" s="252" t="n">
        <v>1916.3</v>
      </c>
      <c r="J10" s="252" t="n">
        <v>8393.3</v>
      </c>
      <c r="K10" s="252" t="n">
        <v>15379.68</v>
      </c>
      <c r="L10" s="252" t="n">
        <v>22757.93</v>
      </c>
      <c r="M10" s="252" t="n">
        <v>6834.02</v>
      </c>
      <c r="N10" s="252" t="n">
        <v>13665.83</v>
      </c>
      <c r="O10" s="252" t="n">
        <v>20951.84</v>
      </c>
      <c r="P10" s="252" t="n">
        <v>28826.91</v>
      </c>
      <c r="Q10" s="252" t="n">
        <v>7613.33</v>
      </c>
      <c r="R10" s="252" t="n">
        <v>15413.55</v>
      </c>
      <c r="S10" s="252" t="n">
        <v>24578.7</v>
      </c>
      <c r="T10" s="252" t="n">
        <v>33397.08</v>
      </c>
      <c r="U10" s="252" t="n">
        <v>9718.4</v>
      </c>
      <c r="V10" s="252" t="n">
        <v>18760.37</v>
      </c>
      <c r="W10" s="252" t="n">
        <v>28835.86534214</v>
      </c>
      <c r="X10" s="252" t="n">
        <v>37768.05</v>
      </c>
      <c r="Y10" s="252" t="n">
        <v>9245.26</v>
      </c>
      <c r="Z10" s="252" t="n">
        <v>17586.66</v>
      </c>
      <c r="AA10" s="252" t="n">
        <v>26920.16520691</v>
      </c>
      <c r="AB10" s="252" t="n">
        <v>36998.17</v>
      </c>
      <c r="AC10" s="252" t="n">
        <v>9744.4</v>
      </c>
      <c r="AD10" s="252" t="n">
        <v>18931.76</v>
      </c>
      <c r="AE10" s="252" t="n">
        <v>28928.82</v>
      </c>
      <c r="AF10" s="252" t="n">
        <v>39888.7</v>
      </c>
      <c r="AG10" s="252" t="n">
        <v>10360.49</v>
      </c>
      <c r="AH10" s="252" t="n">
        <v>19653.71666879</v>
      </c>
      <c r="AI10" s="252" t="n">
        <v>30297.68</v>
      </c>
      <c r="AJ10" s="252" t="n">
        <v>41503.98</v>
      </c>
      <c r="AK10" s="252" t="n">
        <v>10712</v>
      </c>
      <c r="AL10" s="252" t="n">
        <v>20521.78</v>
      </c>
      <c r="AM10" s="252" t="n">
        <v>31532.24</v>
      </c>
      <c r="AN10" s="269" t="n">
        <v>43175.25</v>
      </c>
      <c r="AO10" s="252" t="n">
        <v>10815.22</v>
      </c>
      <c r="AP10" s="252" t="n">
        <v>20805.24</v>
      </c>
      <c r="AQ10" s="252" t="n">
        <v>32500.41</v>
      </c>
      <c r="AR10" s="269" t="n">
        <v>46263.15</v>
      </c>
      <c r="AS10" s="252"/>
      <c r="AT10" s="270" t="n">
        <v>0.0715201417478764</v>
      </c>
      <c r="AU10" s="12"/>
      <c r="AV10" s="173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</row>
    <row r="11" s="43" customFormat="true" ht="20.1" hidden="false" customHeight="true" outlineLevel="0" collapsed="false">
      <c r="A11" s="41"/>
      <c r="B11" s="44" t="s">
        <v>11</v>
      </c>
      <c r="C11" s="29"/>
      <c r="D11" s="154" t="s">
        <v>231</v>
      </c>
      <c r="E11" s="154"/>
      <c r="F11" s="154"/>
      <c r="G11" s="154"/>
      <c r="H11" s="154"/>
      <c r="I11" s="252" t="n">
        <v>1206.73</v>
      </c>
      <c r="J11" s="252" t="n">
        <v>4352.18</v>
      </c>
      <c r="K11" s="252" t="n">
        <v>7276.28</v>
      </c>
      <c r="L11" s="252" t="n">
        <v>10232.28</v>
      </c>
      <c r="M11" s="252" t="n">
        <v>3143.81</v>
      </c>
      <c r="N11" s="252" t="n">
        <v>3983.77</v>
      </c>
      <c r="O11" s="252" t="n">
        <v>7937.38</v>
      </c>
      <c r="P11" s="252" t="n">
        <v>9291.12</v>
      </c>
      <c r="Q11" s="252" t="n">
        <v>882.44</v>
      </c>
      <c r="R11" s="252" t="n">
        <v>7405.71</v>
      </c>
      <c r="S11" s="252" t="n">
        <v>11293.6</v>
      </c>
      <c r="T11" s="252" t="n">
        <v>12278.87</v>
      </c>
      <c r="U11" s="252" t="n">
        <v>3020.24</v>
      </c>
      <c r="V11" s="252" t="n">
        <v>7950.56</v>
      </c>
      <c r="W11" s="252" t="n">
        <v>11734.02465786</v>
      </c>
      <c r="X11" s="252" t="n">
        <v>9364.42</v>
      </c>
      <c r="Y11" s="252" t="n">
        <v>2401.51</v>
      </c>
      <c r="Z11" s="252" t="n">
        <v>-263.360000000001</v>
      </c>
      <c r="AA11" s="252" t="n">
        <v>4363.55479309</v>
      </c>
      <c r="AB11" s="252" t="n">
        <v>7507.79</v>
      </c>
      <c r="AC11" s="252" t="n">
        <v>4374.9</v>
      </c>
      <c r="AD11" s="252" t="n">
        <v>9799.46</v>
      </c>
      <c r="AE11" s="252" t="n">
        <v>14015.03</v>
      </c>
      <c r="AF11" s="252" t="n">
        <v>17164.94</v>
      </c>
      <c r="AG11" s="252" t="n">
        <v>6774.02</v>
      </c>
      <c r="AH11" s="252" t="n">
        <v>14948.0111027695</v>
      </c>
      <c r="AI11" s="252" t="n">
        <v>20155</v>
      </c>
      <c r="AJ11" s="252" t="n">
        <v>23250.29</v>
      </c>
      <c r="AK11" s="252" t="n">
        <v>8208</v>
      </c>
      <c r="AL11" s="252" t="n">
        <v>17623.66</v>
      </c>
      <c r="AM11" s="252" t="n">
        <v>24527.47</v>
      </c>
      <c r="AN11" s="269" t="n">
        <v>31011.78</v>
      </c>
      <c r="AO11" s="252" t="n">
        <v>6067.75</v>
      </c>
      <c r="AP11" s="252" t="n">
        <v>16609.77</v>
      </c>
      <c r="AQ11" s="252" t="n">
        <v>27115.06</v>
      </c>
      <c r="AR11" s="269" t="n">
        <v>32238.59</v>
      </c>
      <c r="AS11" s="252"/>
      <c r="AT11" s="270" t="n">
        <v>0.0395594835252928</v>
      </c>
      <c r="AU11" s="12"/>
      <c r="AV11" s="173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</row>
    <row r="12" s="43" customFormat="true" ht="20.1" hidden="false" customHeight="true" outlineLevel="0" collapsed="false">
      <c r="A12" s="41"/>
      <c r="B12" s="44" t="s">
        <v>13</v>
      </c>
      <c r="C12" s="29"/>
      <c r="D12" s="154" t="s">
        <v>232</v>
      </c>
      <c r="E12" s="154"/>
      <c r="F12" s="154"/>
      <c r="G12" s="154"/>
      <c r="H12" s="154"/>
      <c r="I12" s="252" t="n">
        <v>434.93</v>
      </c>
      <c r="J12" s="252" t="n">
        <v>1740.27</v>
      </c>
      <c r="K12" s="252" t="n">
        <v>3045.46</v>
      </c>
      <c r="L12" s="252" t="n">
        <v>4350.66</v>
      </c>
      <c r="M12" s="252" t="n">
        <v>1133.66</v>
      </c>
      <c r="N12" s="252" t="n">
        <v>2267.31202484</v>
      </c>
      <c r="O12" s="252" t="n">
        <v>3400.96803726</v>
      </c>
      <c r="P12" s="252" t="n">
        <v>4534.62</v>
      </c>
      <c r="Q12" s="252" t="n">
        <v>814.76</v>
      </c>
      <c r="R12" s="252" t="n">
        <v>1629.51602</v>
      </c>
      <c r="S12" s="252" t="n">
        <v>2472.05</v>
      </c>
      <c r="T12" s="252" t="n">
        <v>3314.59</v>
      </c>
      <c r="U12" s="252" t="n">
        <v>881.26</v>
      </c>
      <c r="V12" s="252" t="n">
        <v>1762.52</v>
      </c>
      <c r="W12" s="252" t="n">
        <v>2643.79</v>
      </c>
      <c r="X12" s="252" t="n">
        <v>3525.05</v>
      </c>
      <c r="Y12" s="252" t="n">
        <v>958.61</v>
      </c>
      <c r="Z12" s="252" t="n">
        <v>1917.23</v>
      </c>
      <c r="AA12" s="252" t="n">
        <v>2875.84</v>
      </c>
      <c r="AB12" s="252" t="n">
        <v>3834.45</v>
      </c>
      <c r="AC12" s="252" t="n">
        <v>907</v>
      </c>
      <c r="AD12" s="252" t="n">
        <v>1814</v>
      </c>
      <c r="AE12" s="252" t="n">
        <v>2721</v>
      </c>
      <c r="AF12" s="252" t="n">
        <v>3628</v>
      </c>
      <c r="AG12" s="252" t="n">
        <v>964.25</v>
      </c>
      <c r="AH12" s="252" t="n">
        <v>1928.50226</v>
      </c>
      <c r="AI12" s="252" t="n">
        <v>2892.64659</v>
      </c>
      <c r="AJ12" s="252" t="n">
        <v>3858.0058</v>
      </c>
      <c r="AK12" s="252" t="n">
        <v>1034</v>
      </c>
      <c r="AL12" s="252" t="n">
        <v>2068.24304</v>
      </c>
      <c r="AM12" s="252" t="n">
        <v>3102.36456</v>
      </c>
      <c r="AN12" s="269" t="n">
        <v>4136.49</v>
      </c>
      <c r="AO12" s="252" t="n">
        <v>1070.3383</v>
      </c>
      <c r="AP12" s="252" t="n">
        <v>2140.69863</v>
      </c>
      <c r="AQ12" s="252" t="n">
        <v>3211.06</v>
      </c>
      <c r="AR12" s="269" t="n">
        <v>4281.4195</v>
      </c>
      <c r="AS12" s="252"/>
      <c r="AT12" s="270" t="n">
        <v>0.0350368307429729</v>
      </c>
      <c r="AU12" s="12"/>
      <c r="AV12" s="173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</row>
    <row r="13" customFormat="false" ht="20.1" hidden="false" customHeight="true" outlineLevel="0" collapsed="false">
      <c r="A13" s="41"/>
      <c r="B13" s="72" t="s">
        <v>15</v>
      </c>
      <c r="C13" s="29"/>
      <c r="D13" s="154" t="s">
        <v>233</v>
      </c>
      <c r="E13" s="154"/>
      <c r="F13" s="154"/>
      <c r="G13" s="154"/>
      <c r="H13" s="154"/>
      <c r="I13" s="252" t="n">
        <v>36.7799999999998</v>
      </c>
      <c r="J13" s="252" t="n">
        <v>247.04</v>
      </c>
      <c r="K13" s="252" t="n">
        <v>297.080000000001</v>
      </c>
      <c r="L13" s="252" t="n">
        <v>264.410000000001</v>
      </c>
      <c r="M13" s="252" t="n">
        <v>261.100000000001</v>
      </c>
      <c r="N13" s="252" t="n">
        <v>393.912024839998</v>
      </c>
      <c r="O13" s="252" t="n">
        <v>176.948037259999</v>
      </c>
      <c r="P13" s="252" t="n">
        <v>-45.3399999999992</v>
      </c>
      <c r="Q13" s="252" t="n">
        <v>175.839999999999</v>
      </c>
      <c r="R13" s="252" t="n">
        <v>181.096020000001</v>
      </c>
      <c r="S13" s="252" t="n">
        <v>104.359999999998</v>
      </c>
      <c r="T13" s="252" t="n">
        <v>496.700000000004</v>
      </c>
      <c r="U13" s="252" t="n">
        <v>215.329999999998</v>
      </c>
      <c r="V13" s="252" t="n">
        <v>367.449999999998</v>
      </c>
      <c r="W13" s="252" t="n">
        <v>219.315342139997</v>
      </c>
      <c r="X13" s="252" t="n">
        <v>491.890000000002</v>
      </c>
      <c r="Y13" s="252" t="n">
        <v>125.93</v>
      </c>
      <c r="Z13" s="252" t="n">
        <v>252.470000000001</v>
      </c>
      <c r="AA13" s="252" t="n">
        <v>646.555206910001</v>
      </c>
      <c r="AB13" s="252" t="n">
        <v>1691.82</v>
      </c>
      <c r="AC13" s="252" t="n">
        <v>54.6300000000006</v>
      </c>
      <c r="AD13" s="252" t="n">
        <v>135.620000000001</v>
      </c>
      <c r="AE13" s="252" t="n">
        <v>295.549999999994</v>
      </c>
      <c r="AF13" s="252" t="n">
        <v>-96.9200000000019</v>
      </c>
      <c r="AG13" s="252" t="n">
        <v>175.899999999998</v>
      </c>
      <c r="AH13" s="252" t="n">
        <v>159.538748620002</v>
      </c>
      <c r="AI13" s="252" t="n">
        <v>70.1765899999987</v>
      </c>
      <c r="AJ13" s="252" t="n">
        <v>-259.894199999994</v>
      </c>
      <c r="AK13" s="252" t="n">
        <v>-38</v>
      </c>
      <c r="AL13" s="252" t="n">
        <v>-72.5869599999965</v>
      </c>
      <c r="AM13" s="252" t="n">
        <v>-29.4754399999965</v>
      </c>
      <c r="AN13" s="269" t="n">
        <v>491.780000000001</v>
      </c>
      <c r="AO13" s="252" t="n">
        <v>21.6882999999987</v>
      </c>
      <c r="AP13" s="252" t="n">
        <v>282.728629999999</v>
      </c>
      <c r="AQ13" s="252" t="n">
        <v>163.589999999999</v>
      </c>
      <c r="AR13" s="269" t="n">
        <v>507.689499999997</v>
      </c>
      <c r="AS13" s="252"/>
      <c r="AT13" s="270"/>
      <c r="AU13" s="12"/>
      <c r="AV13" s="173"/>
    </row>
    <row r="14" customFormat="false" ht="20.1" hidden="false" customHeight="true" outlineLevel="0" collapsed="false">
      <c r="A14" s="41"/>
      <c r="B14" s="44" t="s">
        <v>17</v>
      </c>
      <c r="C14" s="47"/>
      <c r="D14" s="276" t="s">
        <v>234</v>
      </c>
      <c r="E14" s="276"/>
      <c r="F14" s="276"/>
      <c r="G14" s="276"/>
      <c r="H14" s="276"/>
      <c r="I14" s="252" t="n">
        <v>808.58</v>
      </c>
      <c r="J14" s="252" t="n">
        <v>2858.95</v>
      </c>
      <c r="K14" s="252" t="n">
        <v>4527.9</v>
      </c>
      <c r="L14" s="252" t="n">
        <v>6146.03</v>
      </c>
      <c r="M14" s="252" t="n">
        <v>2271.25</v>
      </c>
      <c r="N14" s="252" t="n">
        <v>2110.37</v>
      </c>
      <c r="O14" s="252" t="n">
        <v>4713.36</v>
      </c>
      <c r="P14" s="252" t="n">
        <v>4711.16</v>
      </c>
      <c r="Q14" s="252" t="n">
        <v>243.52</v>
      </c>
      <c r="R14" s="252" t="n">
        <v>5957.29</v>
      </c>
      <c r="S14" s="252" t="n">
        <v>8925.91</v>
      </c>
      <c r="T14" s="252" t="n">
        <v>9460.98</v>
      </c>
      <c r="U14" s="252" t="n">
        <v>2354.31</v>
      </c>
      <c r="V14" s="252" t="n">
        <v>6555.49</v>
      </c>
      <c r="W14" s="252" t="n">
        <v>9309.55</v>
      </c>
      <c r="X14" s="252" t="n">
        <v>6331.26</v>
      </c>
      <c r="Y14" s="252" t="n">
        <v>1568.83</v>
      </c>
      <c r="Z14" s="252" t="n">
        <v>-1928.12</v>
      </c>
      <c r="AA14" s="252" t="n">
        <v>2134.27</v>
      </c>
      <c r="AB14" s="252" t="n">
        <v>5365.16</v>
      </c>
      <c r="AC14" s="252" t="n">
        <v>3522.53</v>
      </c>
      <c r="AD14" s="252" t="n">
        <v>8121.08</v>
      </c>
      <c r="AE14" s="252" t="n">
        <v>11589.58</v>
      </c>
      <c r="AF14" s="252" t="n">
        <v>13440.02</v>
      </c>
      <c r="AG14" s="252" t="n">
        <v>5985.67</v>
      </c>
      <c r="AH14" s="252" t="n">
        <v>13179.0475913895</v>
      </c>
      <c r="AI14" s="252" t="n">
        <v>17332.53</v>
      </c>
      <c r="AJ14" s="252" t="n">
        <v>19132.39</v>
      </c>
      <c r="AK14" s="252" t="n">
        <v>7136</v>
      </c>
      <c r="AL14" s="252" t="n">
        <v>15482.83</v>
      </c>
      <c r="AM14" s="252" t="n">
        <v>21395.63</v>
      </c>
      <c r="AN14" s="269" t="n">
        <v>27367.07</v>
      </c>
      <c r="AO14" s="252" t="n">
        <v>5019.1</v>
      </c>
      <c r="AP14" s="252" t="n">
        <v>14751.8</v>
      </c>
      <c r="AQ14" s="252" t="n">
        <v>24067.59</v>
      </c>
      <c r="AR14" s="269" t="n">
        <v>28464.86</v>
      </c>
      <c r="AS14" s="252"/>
      <c r="AT14" s="270" t="n">
        <v>0.040113537912535</v>
      </c>
      <c r="AU14" s="12"/>
      <c r="AV14" s="173"/>
    </row>
    <row r="15" customFormat="false" ht="20.1" hidden="false" customHeight="true" outlineLevel="0" collapsed="false">
      <c r="A15" s="41"/>
      <c r="B15" s="44" t="s">
        <v>19</v>
      </c>
      <c r="C15" s="47"/>
      <c r="D15" s="275" t="s">
        <v>235</v>
      </c>
      <c r="E15" s="275"/>
      <c r="F15" s="275"/>
      <c r="G15" s="275"/>
      <c r="H15" s="275"/>
      <c r="I15" s="252" t="n">
        <v>168.79</v>
      </c>
      <c r="J15" s="252" t="n">
        <v>579.67</v>
      </c>
      <c r="K15" s="252" t="n">
        <v>757.07</v>
      </c>
      <c r="L15" s="252" t="n">
        <v>1017.93</v>
      </c>
      <c r="M15" s="252" t="n">
        <v>513.1</v>
      </c>
      <c r="N15" s="252" t="n">
        <v>511.03</v>
      </c>
      <c r="O15" s="252" t="n">
        <v>1622.11</v>
      </c>
      <c r="P15" s="252" t="n">
        <v>1471.12</v>
      </c>
      <c r="Q15" s="252" t="n">
        <v>94.66</v>
      </c>
      <c r="R15" s="252" t="n">
        <v>564.67</v>
      </c>
      <c r="S15" s="252" t="n">
        <v>1208.22</v>
      </c>
      <c r="T15" s="252" t="n">
        <v>1302.94</v>
      </c>
      <c r="U15" s="252" t="n">
        <v>599.75</v>
      </c>
      <c r="V15" s="252" t="n">
        <v>1524.09</v>
      </c>
      <c r="W15" s="252" t="n">
        <v>2144.83</v>
      </c>
      <c r="X15" s="252" t="n">
        <v>1461.03</v>
      </c>
      <c r="Y15" s="252" t="n">
        <v>364.48</v>
      </c>
      <c r="Z15" s="252" t="n">
        <v>-538.56</v>
      </c>
      <c r="AA15" s="252" t="n">
        <v>311.67</v>
      </c>
      <c r="AB15" s="252" t="n">
        <v>1099.6</v>
      </c>
      <c r="AC15" s="252" t="n">
        <v>753.16</v>
      </c>
      <c r="AD15" s="252" t="n">
        <v>1922.35</v>
      </c>
      <c r="AE15" s="252" t="n">
        <v>2864.42</v>
      </c>
      <c r="AF15" s="252" t="n">
        <v>2915</v>
      </c>
      <c r="AG15" s="252" t="n">
        <v>1354.18</v>
      </c>
      <c r="AH15" s="252" t="n">
        <v>3609.69063024</v>
      </c>
      <c r="AI15" s="252" t="n">
        <v>4747.53</v>
      </c>
      <c r="AJ15" s="252" t="n">
        <v>5085.33</v>
      </c>
      <c r="AK15" s="252" t="n">
        <v>1956</v>
      </c>
      <c r="AL15" s="252" t="n">
        <v>4342.66</v>
      </c>
      <c r="AM15" s="252" t="n">
        <v>6006.24</v>
      </c>
      <c r="AN15" s="269" t="n">
        <v>7490.44</v>
      </c>
      <c r="AO15" s="252" t="n">
        <v>1530.09</v>
      </c>
      <c r="AP15" s="252" t="n">
        <v>4281.22</v>
      </c>
      <c r="AQ15" s="252" t="n">
        <v>6782.99</v>
      </c>
      <c r="AR15" s="269" t="n">
        <v>7977.25</v>
      </c>
      <c r="AS15" s="252"/>
      <c r="AT15" s="270" t="n">
        <v>0.064990841659502</v>
      </c>
      <c r="AU15" s="12"/>
      <c r="AV15" s="173"/>
    </row>
    <row r="16" customFormat="false" ht="20.1" hidden="false" customHeight="true" outlineLevel="0" collapsed="false">
      <c r="A16" s="41"/>
      <c r="B16" s="44" t="s">
        <v>21</v>
      </c>
      <c r="C16" s="48"/>
      <c r="D16" s="154" t="s">
        <v>236</v>
      </c>
      <c r="E16" s="154"/>
      <c r="F16" s="154"/>
      <c r="G16" s="154"/>
      <c r="H16" s="154"/>
      <c r="I16" s="252" t="n">
        <v>0</v>
      </c>
      <c r="J16" s="252" t="n">
        <v>0</v>
      </c>
      <c r="K16" s="252" t="n">
        <v>0</v>
      </c>
      <c r="L16" s="252" t="n">
        <v>0</v>
      </c>
      <c r="M16" s="252" t="n">
        <v>0</v>
      </c>
      <c r="N16" s="252" t="n">
        <v>0</v>
      </c>
      <c r="O16" s="252" t="n">
        <v>0</v>
      </c>
      <c r="P16" s="252" t="n">
        <v>0</v>
      </c>
      <c r="Q16" s="252" t="n">
        <v>0</v>
      </c>
      <c r="R16" s="252" t="n">
        <v>0</v>
      </c>
      <c r="S16" s="252" t="n">
        <v>-189.72</v>
      </c>
      <c r="T16" s="252" t="n">
        <v>-113.17</v>
      </c>
      <c r="U16" s="252" t="n">
        <v>0</v>
      </c>
      <c r="V16" s="252" t="n">
        <v>0</v>
      </c>
      <c r="W16" s="252" t="n">
        <v>0</v>
      </c>
      <c r="X16" s="252" t="n">
        <v>0</v>
      </c>
      <c r="Y16" s="252" t="n">
        <v>0</v>
      </c>
      <c r="Z16" s="252" t="n">
        <v>0</v>
      </c>
      <c r="AA16" s="252" t="n">
        <v>0</v>
      </c>
      <c r="AB16" s="252" t="n">
        <v>0</v>
      </c>
      <c r="AC16" s="252" t="n">
        <v>0</v>
      </c>
      <c r="AD16" s="252" t="n">
        <v>0</v>
      </c>
      <c r="AE16" s="252" t="n">
        <v>0</v>
      </c>
      <c r="AF16" s="252" t="n">
        <v>0</v>
      </c>
      <c r="AG16" s="252" t="n">
        <v>0</v>
      </c>
      <c r="AH16" s="252" t="n">
        <v>0</v>
      </c>
      <c r="AI16" s="252" t="n">
        <v>0</v>
      </c>
      <c r="AJ16" s="252" t="n">
        <v>0</v>
      </c>
      <c r="AK16" s="252" t="n">
        <v>0</v>
      </c>
      <c r="AL16" s="252" t="n">
        <v>0</v>
      </c>
      <c r="AM16" s="252" t="n">
        <v>0</v>
      </c>
      <c r="AN16" s="269" t="n">
        <v>0</v>
      </c>
      <c r="AO16" s="252" t="n">
        <v>0</v>
      </c>
      <c r="AP16" s="252" t="n">
        <v>0</v>
      </c>
      <c r="AQ16" s="252" t="n">
        <v>0</v>
      </c>
      <c r="AR16" s="269" t="n">
        <v>0</v>
      </c>
      <c r="AS16" s="252"/>
      <c r="AT16" s="270"/>
      <c r="AU16" s="12"/>
      <c r="AV16" s="173"/>
    </row>
    <row r="17" customFormat="false" ht="20.1" hidden="false" customHeight="true" outlineLevel="0" collapsed="false">
      <c r="A17" s="41"/>
      <c r="B17" s="44" t="s">
        <v>23</v>
      </c>
      <c r="C17" s="48"/>
      <c r="D17" s="277" t="s">
        <v>237</v>
      </c>
      <c r="E17" s="277"/>
      <c r="F17" s="277"/>
      <c r="G17" s="277"/>
      <c r="H17" s="277"/>
      <c r="I17" s="252" t="n">
        <v>639.79</v>
      </c>
      <c r="J17" s="252" t="n">
        <v>2279.28</v>
      </c>
      <c r="K17" s="252" t="n">
        <v>3770.83</v>
      </c>
      <c r="L17" s="252" t="n">
        <v>5128.1</v>
      </c>
      <c r="M17" s="252" t="n">
        <v>1758.15</v>
      </c>
      <c r="N17" s="252" t="n">
        <v>1599.34</v>
      </c>
      <c r="O17" s="252" t="n">
        <v>3091.25</v>
      </c>
      <c r="P17" s="252" t="n">
        <v>3240.04</v>
      </c>
      <c r="Q17" s="252" t="n">
        <v>148.86</v>
      </c>
      <c r="R17" s="252" t="n">
        <v>5392.62</v>
      </c>
      <c r="S17" s="252" t="n">
        <v>7527.97</v>
      </c>
      <c r="T17" s="252" t="n">
        <v>8044.87</v>
      </c>
      <c r="U17" s="252" t="n">
        <v>1754.56</v>
      </c>
      <c r="V17" s="252" t="n">
        <v>5031.4</v>
      </c>
      <c r="W17" s="252" t="n">
        <v>7164.72</v>
      </c>
      <c r="X17" s="252" t="n">
        <v>4870.23</v>
      </c>
      <c r="Y17" s="252" t="n">
        <v>1204.35</v>
      </c>
      <c r="Z17" s="252" t="n">
        <v>-1389.56</v>
      </c>
      <c r="AA17" s="252" t="n">
        <v>1822.6</v>
      </c>
      <c r="AB17" s="252" t="n">
        <v>4265.56</v>
      </c>
      <c r="AC17" s="252" t="n">
        <v>2769.37</v>
      </c>
      <c r="AD17" s="252" t="n">
        <v>6198.73</v>
      </c>
      <c r="AE17" s="252" t="n">
        <v>8725.16</v>
      </c>
      <c r="AF17" s="252" t="n">
        <v>10525.02</v>
      </c>
      <c r="AG17" s="252" t="n">
        <v>4631.49</v>
      </c>
      <c r="AH17" s="252" t="n">
        <v>9569.35696114951</v>
      </c>
      <c r="AI17" s="252" t="n">
        <v>12585</v>
      </c>
      <c r="AJ17" s="252" t="n">
        <v>14047.06</v>
      </c>
      <c r="AK17" s="252" t="n">
        <v>5179</v>
      </c>
      <c r="AL17" s="252" t="n">
        <v>11140.17</v>
      </c>
      <c r="AM17" s="252" t="n">
        <v>15389.39</v>
      </c>
      <c r="AN17" s="269" t="n">
        <v>19876.63</v>
      </c>
      <c r="AO17" s="252" t="n">
        <v>3489.01</v>
      </c>
      <c r="AP17" s="252" t="n">
        <v>10470.58</v>
      </c>
      <c r="AQ17" s="252" t="n">
        <v>17284.6</v>
      </c>
      <c r="AR17" s="269" t="n">
        <v>20487.61</v>
      </c>
      <c r="AS17" s="252"/>
      <c r="AT17" s="270" t="n">
        <v>0.0307386111227104</v>
      </c>
      <c r="AU17" s="12"/>
      <c r="AV17" s="173"/>
    </row>
    <row r="18" customFormat="false" ht="20.1" hidden="false" customHeight="true" outlineLevel="0" collapsed="false">
      <c r="A18" s="41"/>
      <c r="B18" s="44" t="s">
        <v>25</v>
      </c>
      <c r="C18" s="48"/>
      <c r="D18" s="278"/>
      <c r="E18" s="279" t="s">
        <v>238</v>
      </c>
      <c r="F18" s="280"/>
      <c r="G18" s="280"/>
      <c r="H18" s="280"/>
      <c r="I18" s="281" t="n">
        <v>684.68</v>
      </c>
      <c r="J18" s="281" t="n">
        <v>2170.84</v>
      </c>
      <c r="K18" s="281" t="n">
        <v>3643.16</v>
      </c>
      <c r="L18" s="281" t="n">
        <v>4918.01</v>
      </c>
      <c r="M18" s="281" t="n">
        <v>1769.96</v>
      </c>
      <c r="N18" s="281" t="n">
        <v>1533.62</v>
      </c>
      <c r="O18" s="281" t="n">
        <v>2898.01</v>
      </c>
      <c r="P18" s="281" t="n">
        <v>2929.85</v>
      </c>
      <c r="Q18" s="281" t="n">
        <v>30.33</v>
      </c>
      <c r="R18" s="281" t="n">
        <v>5250.35</v>
      </c>
      <c r="S18" s="281" t="n">
        <v>7030.41</v>
      </c>
      <c r="T18" s="281" t="n">
        <v>7684.88</v>
      </c>
      <c r="U18" s="281" t="n">
        <v>1375.88</v>
      </c>
      <c r="V18" s="281" t="n">
        <v>4369.75</v>
      </c>
      <c r="W18" s="281" t="n">
        <v>6196.67</v>
      </c>
      <c r="X18" s="281" t="n">
        <v>4022.58</v>
      </c>
      <c r="Y18" s="281" t="n">
        <v>894.15</v>
      </c>
      <c r="Z18" s="281" t="n">
        <v>-2012.69</v>
      </c>
      <c r="AA18" s="281" t="n">
        <v>986.83</v>
      </c>
      <c r="AB18" s="281" t="n">
        <v>3209.68</v>
      </c>
      <c r="AC18" s="281" t="n">
        <v>2215.78</v>
      </c>
      <c r="AD18" s="281" t="n">
        <v>5126.97</v>
      </c>
      <c r="AE18" s="281" t="n">
        <v>7284.65</v>
      </c>
      <c r="AF18" s="281" t="n">
        <v>8597.84</v>
      </c>
      <c r="AG18" s="281" t="n">
        <v>3900.81</v>
      </c>
      <c r="AH18" s="281" t="n">
        <v>8294.85217921951</v>
      </c>
      <c r="AI18" s="281" t="n">
        <v>10771.46</v>
      </c>
      <c r="AJ18" s="281" t="n">
        <v>12188.58</v>
      </c>
      <c r="AK18" s="281" t="n">
        <v>4327</v>
      </c>
      <c r="AL18" s="281" t="n">
        <v>9971.25</v>
      </c>
      <c r="AM18" s="281" t="n">
        <v>13936.89</v>
      </c>
      <c r="AN18" s="282" t="n">
        <v>17796</v>
      </c>
      <c r="AO18" s="281" t="n">
        <v>3386.77</v>
      </c>
      <c r="AP18" s="281" t="n">
        <v>9102.38</v>
      </c>
      <c r="AQ18" s="281" t="n">
        <v>14607.64</v>
      </c>
      <c r="AR18" s="282" t="n">
        <v>17358.79</v>
      </c>
      <c r="AS18" s="281"/>
      <c r="AT18" s="270" t="n">
        <v>-0.0245678804225669</v>
      </c>
      <c r="AU18" s="12"/>
      <c r="AV18" s="173"/>
    </row>
    <row r="19" customFormat="false" ht="20.1" hidden="false" customHeight="true" outlineLevel="0" collapsed="false">
      <c r="A19" s="41"/>
      <c r="B19" s="44" t="s">
        <v>27</v>
      </c>
      <c r="D19" s="278"/>
      <c r="E19" s="283" t="s">
        <v>239</v>
      </c>
      <c r="F19" s="280"/>
      <c r="G19" s="280"/>
      <c r="H19" s="280"/>
      <c r="I19" s="252" t="n">
        <v>-44.89</v>
      </c>
      <c r="J19" s="252" t="n">
        <v>108.44</v>
      </c>
      <c r="K19" s="252" t="n">
        <v>127.67</v>
      </c>
      <c r="L19" s="252" t="n">
        <v>210.09</v>
      </c>
      <c r="M19" s="252" t="n">
        <v>-11.81</v>
      </c>
      <c r="N19" s="252" t="n">
        <v>65.72</v>
      </c>
      <c r="O19" s="252" t="n">
        <v>193.24</v>
      </c>
      <c r="P19" s="252" t="n">
        <v>310.19</v>
      </c>
      <c r="Q19" s="252" t="n">
        <v>118.53</v>
      </c>
      <c r="R19" s="252" t="n">
        <v>142.27</v>
      </c>
      <c r="S19" s="252" t="n">
        <v>497.56</v>
      </c>
      <c r="T19" s="252" t="n">
        <v>359.99</v>
      </c>
      <c r="U19" s="252" t="n">
        <v>378.68</v>
      </c>
      <c r="V19" s="252" t="n">
        <v>661.65</v>
      </c>
      <c r="W19" s="252" t="n">
        <v>968.05</v>
      </c>
      <c r="X19" s="252" t="n">
        <v>847.65</v>
      </c>
      <c r="Y19" s="252" t="n">
        <v>310.2</v>
      </c>
      <c r="Z19" s="252" t="n">
        <v>623.13</v>
      </c>
      <c r="AA19" s="252" t="n">
        <v>835.77</v>
      </c>
      <c r="AB19" s="252" t="n">
        <v>1055.88</v>
      </c>
      <c r="AC19" s="252" t="n">
        <v>553.59</v>
      </c>
      <c r="AD19" s="252" t="n">
        <v>1071.76</v>
      </c>
      <c r="AE19" s="252" t="n">
        <v>1440.51</v>
      </c>
      <c r="AF19" s="252" t="n">
        <v>1927.18</v>
      </c>
      <c r="AG19" s="252" t="n">
        <v>730.68</v>
      </c>
      <c r="AH19" s="252" t="n">
        <v>1274.50478193</v>
      </c>
      <c r="AI19" s="252" t="n">
        <v>1813.54</v>
      </c>
      <c r="AJ19" s="252" t="n">
        <v>1858.48</v>
      </c>
      <c r="AK19" s="252" t="n">
        <v>852</v>
      </c>
      <c r="AL19" s="252" t="n">
        <v>1168.92</v>
      </c>
      <c r="AM19" s="252" t="n">
        <v>1452.5</v>
      </c>
      <c r="AN19" s="269" t="n">
        <v>2080.29</v>
      </c>
      <c r="AO19" s="252" t="n">
        <v>102.24</v>
      </c>
      <c r="AP19" s="252" t="n">
        <v>1368.2</v>
      </c>
      <c r="AQ19" s="252" t="n">
        <v>2676.96</v>
      </c>
      <c r="AR19" s="269" t="n">
        <v>3128.82</v>
      </c>
      <c r="AS19" s="252"/>
      <c r="AT19" s="270" t="n">
        <v>0.504030688029073</v>
      </c>
      <c r="AU19" s="12"/>
      <c r="AV19" s="173"/>
    </row>
    <row r="20" customFormat="false" ht="20.1" hidden="false" customHeight="true" outlineLevel="0" collapsed="false">
      <c r="A20" s="41"/>
      <c r="B20" s="44" t="s">
        <v>29</v>
      </c>
      <c r="D20" s="278"/>
      <c r="E20" s="279" t="s">
        <v>240</v>
      </c>
      <c r="F20" s="280"/>
      <c r="G20" s="280"/>
      <c r="H20" s="280"/>
      <c r="I20" s="281" t="n">
        <v>639.79</v>
      </c>
      <c r="J20" s="281" t="n">
        <v>3598.48208089022</v>
      </c>
      <c r="K20" s="281" t="n">
        <v>6079.43364155789</v>
      </c>
      <c r="L20" s="281" t="n">
        <v>8426.10520222555</v>
      </c>
      <c r="M20" s="281" t="n">
        <v>2617.52659495168</v>
      </c>
      <c r="N20" s="281" t="n">
        <v>3318.09318990335</v>
      </c>
      <c r="O20" s="281" t="n">
        <v>5669.37978485503</v>
      </c>
      <c r="P20" s="281" t="n">
        <v>6677.54637980671</v>
      </c>
      <c r="Q20" s="281" t="n">
        <v>766.519576076</v>
      </c>
      <c r="R20" s="281" t="n">
        <v>6627.939152152</v>
      </c>
      <c r="S20" s="281" t="n">
        <v>9403.050052588</v>
      </c>
      <c r="T20" s="281" t="n">
        <v>10559.710953024</v>
      </c>
      <c r="U20" s="281" t="n">
        <v>2423.009877726</v>
      </c>
      <c r="V20" s="281" t="n">
        <v>6367.925542222</v>
      </c>
      <c r="W20" s="281" t="n">
        <v>9169.196813233</v>
      </c>
      <c r="X20" s="281" t="n">
        <v>7542.959728828</v>
      </c>
      <c r="Y20" s="281" t="n">
        <v>1931.0834795255</v>
      </c>
      <c r="Z20" s="281" t="n">
        <v>63.9069590510003</v>
      </c>
      <c r="AA20" s="281" t="n">
        <v>4002.8004385765</v>
      </c>
      <c r="AB20" s="281" t="n">
        <v>7172.493918102</v>
      </c>
      <c r="AC20" s="281" t="n">
        <v>3456.99217487</v>
      </c>
      <c r="AD20" s="281" t="n">
        <v>7573.97434974</v>
      </c>
      <c r="AE20" s="281" t="n">
        <v>10788.02652461</v>
      </c>
      <c r="AF20" s="281" t="n">
        <v>13275.5087240352</v>
      </c>
      <c r="AG20" s="281" t="n">
        <v>5330.69910665</v>
      </c>
      <c r="AH20" s="281" t="n">
        <v>10967.7751744495</v>
      </c>
      <c r="AI20" s="281" t="n">
        <v>14682.62731995</v>
      </c>
      <c r="AJ20" s="281" t="n">
        <v>16843.8964266</v>
      </c>
      <c r="AK20" s="281" t="n">
        <v>5928.677230275</v>
      </c>
      <c r="AL20" s="281" t="n">
        <v>12639.52446055</v>
      </c>
      <c r="AM20" s="281" t="n">
        <v>17638.421690825</v>
      </c>
      <c r="AN20" s="282" t="n">
        <v>22875.3389211</v>
      </c>
      <c r="AO20" s="281" t="n">
        <v>4264.933037925</v>
      </c>
      <c r="AP20" s="281" t="n">
        <v>12023.4420476</v>
      </c>
      <c r="AQ20" s="281" t="n">
        <v>19612.401057275</v>
      </c>
      <c r="AR20" s="282" t="n">
        <v>23591.3502359664</v>
      </c>
      <c r="AS20" s="281"/>
      <c r="AT20" s="270" t="n">
        <v>0.0313005773307236</v>
      </c>
      <c r="AU20" s="12"/>
      <c r="AV20" s="173"/>
    </row>
    <row r="21" customFormat="false" ht="20.1" hidden="false" customHeight="true" outlineLevel="0" collapsed="false">
      <c r="A21" s="41"/>
      <c r="B21" s="44" t="s">
        <v>31</v>
      </c>
      <c r="C21" s="55"/>
      <c r="D21" s="284"/>
      <c r="E21" s="285" t="s">
        <v>241</v>
      </c>
      <c r="F21" s="286"/>
      <c r="G21" s="286"/>
      <c r="H21" s="286"/>
      <c r="I21" s="281" t="n">
        <v>684.68</v>
      </c>
      <c r="J21" s="281" t="n">
        <v>3488.93824084459</v>
      </c>
      <c r="K21" s="281" t="n">
        <v>5949.83192147804</v>
      </c>
      <c r="L21" s="281" t="n">
        <v>8213.25560211148</v>
      </c>
      <c r="M21" s="281" t="n">
        <v>2628.19209430536</v>
      </c>
      <c r="N21" s="281" t="n">
        <v>3250.08418861072</v>
      </c>
      <c r="O21" s="281" t="n">
        <v>5472.70628291608</v>
      </c>
      <c r="P21" s="281" t="n">
        <v>6362.77837722144</v>
      </c>
      <c r="Q21" s="281" t="n">
        <v>646.613080324352</v>
      </c>
      <c r="R21" s="281" t="n">
        <v>6482.9161606487</v>
      </c>
      <c r="S21" s="281" t="n">
        <v>8887.84380868923</v>
      </c>
      <c r="T21" s="281" t="n">
        <v>10161.5842886032</v>
      </c>
      <c r="U21" s="281" t="n">
        <v>2028.98299274906</v>
      </c>
      <c r="V21" s="281" t="n">
        <v>5675.58177226813</v>
      </c>
      <c r="W21" s="281" t="n">
        <v>8155.10615830219</v>
      </c>
      <c r="X21" s="281" t="n">
        <v>6633.60148725435</v>
      </c>
      <c r="Y21" s="281" t="n">
        <v>1604.40765633772</v>
      </c>
      <c r="Z21" s="281" t="n">
        <v>-592.174687324557</v>
      </c>
      <c r="AA21" s="281" t="n">
        <v>3117.60296901316</v>
      </c>
      <c r="AB21" s="281" t="n">
        <v>6050.71062535089</v>
      </c>
      <c r="AC21" s="281" t="n">
        <v>2884.33966579564</v>
      </c>
      <c r="AD21" s="281" t="n">
        <v>6464.08933159127</v>
      </c>
      <c r="AE21" s="281" t="n">
        <v>9290.32899738691</v>
      </c>
      <c r="AF21" s="281" t="n">
        <v>11272.0786819258</v>
      </c>
      <c r="AG21" s="281" t="n">
        <v>4578.3191252903</v>
      </c>
      <c r="AH21" s="281" t="n">
        <v>9649.87042980011</v>
      </c>
      <c r="AI21" s="281" t="n">
        <v>12803.9873758709</v>
      </c>
      <c r="AJ21" s="281" t="n">
        <v>14898.6165011612</v>
      </c>
      <c r="AK21" s="281" t="n">
        <v>5051.37076353175</v>
      </c>
      <c r="AL21" s="287" t="n">
        <v>11419.9539176015</v>
      </c>
      <c r="AM21" s="281" t="n">
        <v>16109.9458764023</v>
      </c>
      <c r="AN21" s="282" t="n">
        <v>20693.407835203</v>
      </c>
      <c r="AO21" s="287" t="n">
        <v>4136.29210956125</v>
      </c>
      <c r="AP21" s="287" t="n">
        <v>10599.4252090723</v>
      </c>
      <c r="AQ21" s="287" t="n">
        <v>16854.2135113552</v>
      </c>
      <c r="AR21" s="288" t="n">
        <v>20352.9230213701</v>
      </c>
      <c r="AS21" s="281"/>
      <c r="AT21" s="270" t="n">
        <v>-0.0164537816363759</v>
      </c>
      <c r="AU21" s="12"/>
      <c r="AV21" s="173"/>
    </row>
    <row r="22" customFormat="false" ht="20.1" hidden="false" customHeight="true" outlineLevel="0" collapsed="false">
      <c r="A22" s="41"/>
      <c r="B22" s="44" t="s">
        <v>32</v>
      </c>
      <c r="C22" s="55"/>
      <c r="D22" s="30"/>
      <c r="E22" s="7"/>
      <c r="F22" s="7"/>
      <c r="G22" s="7"/>
      <c r="H22" s="7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290"/>
      <c r="AG22" s="289"/>
      <c r="AH22" s="289"/>
      <c r="AI22" s="289"/>
      <c r="AJ22" s="289"/>
      <c r="AK22" s="289"/>
      <c r="AL22" s="289"/>
      <c r="AM22" s="289"/>
      <c r="AN22" s="289"/>
      <c r="AO22" s="71"/>
      <c r="AP22" s="71"/>
      <c r="AQ22" s="71"/>
      <c r="AR22" s="71"/>
      <c r="AS22" s="291"/>
      <c r="AT22" s="292"/>
      <c r="AV22" s="173"/>
    </row>
    <row r="23" customFormat="false" ht="20.1" hidden="false" customHeight="true" outlineLevel="0" collapsed="false">
      <c r="A23" s="41"/>
      <c r="B23" s="44" t="s">
        <v>33</v>
      </c>
      <c r="C23" s="55"/>
      <c r="D23" s="214" t="s">
        <v>242</v>
      </c>
      <c r="E23" s="214"/>
      <c r="F23" s="214"/>
      <c r="G23" s="214"/>
      <c r="H23" s="214"/>
      <c r="I23" s="26" t="s">
        <v>49</v>
      </c>
      <c r="J23" s="26" t="s">
        <v>50</v>
      </c>
      <c r="K23" s="26" t="s">
        <v>51</v>
      </c>
      <c r="L23" s="26" t="s">
        <v>243</v>
      </c>
      <c r="M23" s="26" t="s">
        <v>53</v>
      </c>
      <c r="N23" s="26" t="s">
        <v>54</v>
      </c>
      <c r="O23" s="26" t="s">
        <v>55</v>
      </c>
      <c r="P23" s="26" t="s">
        <v>159</v>
      </c>
      <c r="Q23" s="26" t="s">
        <v>57</v>
      </c>
      <c r="R23" s="26" t="s">
        <v>58</v>
      </c>
      <c r="S23" s="26" t="s">
        <v>59</v>
      </c>
      <c r="T23" s="26" t="s">
        <v>160</v>
      </c>
      <c r="U23" s="26" t="s">
        <v>61</v>
      </c>
      <c r="V23" s="26" t="s">
        <v>62</v>
      </c>
      <c r="W23" s="26" t="s">
        <v>63</v>
      </c>
      <c r="X23" s="26" t="s">
        <v>161</v>
      </c>
      <c r="Y23" s="65" t="s">
        <v>64</v>
      </c>
      <c r="Z23" s="65" t="s">
        <v>65</v>
      </c>
      <c r="AA23" s="65" t="s">
        <v>66</v>
      </c>
      <c r="AB23" s="65" t="s">
        <v>162</v>
      </c>
      <c r="AC23" s="26" t="s">
        <v>68</v>
      </c>
      <c r="AD23" s="65" t="s">
        <v>69</v>
      </c>
      <c r="AE23" s="65" t="s">
        <v>70</v>
      </c>
      <c r="AF23" s="65" t="s">
        <v>163</v>
      </c>
      <c r="AG23" s="65" t="s">
        <v>71</v>
      </c>
      <c r="AH23" s="65" t="s">
        <v>72</v>
      </c>
      <c r="AI23" s="65" t="s">
        <v>73</v>
      </c>
      <c r="AJ23" s="65" t="s">
        <v>164</v>
      </c>
      <c r="AK23" s="65" t="s">
        <v>75</v>
      </c>
      <c r="AL23" s="65" t="s">
        <v>76</v>
      </c>
      <c r="AM23" s="65" t="s">
        <v>77</v>
      </c>
      <c r="AN23" s="65" t="s">
        <v>78</v>
      </c>
      <c r="AO23" s="65" t="s">
        <v>79</v>
      </c>
      <c r="AP23" s="65" t="s">
        <v>80</v>
      </c>
      <c r="AQ23" s="65" t="s">
        <v>81</v>
      </c>
      <c r="AR23" s="65" t="s">
        <v>82</v>
      </c>
      <c r="AS23" s="65"/>
      <c r="AT23" s="266" t="s">
        <v>244</v>
      </c>
      <c r="AV23" s="173"/>
    </row>
    <row r="24" customFormat="false" ht="20.1" hidden="false" customHeight="true" outlineLevel="0" collapsed="false">
      <c r="A24" s="41"/>
      <c r="B24" s="44" t="s">
        <v>34</v>
      </c>
      <c r="C24" s="55"/>
      <c r="D24" s="268" t="s">
        <v>224</v>
      </c>
      <c r="E24" s="268"/>
      <c r="F24" s="268"/>
      <c r="G24" s="268"/>
      <c r="H24" s="268"/>
      <c r="I24" s="252" t="n">
        <v>3947.76</v>
      </c>
      <c r="J24" s="252" t="n">
        <v>11896.34</v>
      </c>
      <c r="K24" s="252" t="n">
        <v>13087.84</v>
      </c>
      <c r="L24" s="252" t="n">
        <v>12168.17</v>
      </c>
      <c r="M24" s="252" t="n">
        <v>12088</v>
      </c>
      <c r="N24" s="252" t="n">
        <v>11323.29</v>
      </c>
      <c r="O24" s="252" t="n">
        <v>12676.67</v>
      </c>
      <c r="P24" s="252" t="n">
        <v>14019.35</v>
      </c>
      <c r="Q24" s="252" t="n">
        <v>10671</v>
      </c>
      <c r="R24" s="252" t="n">
        <v>16837.4</v>
      </c>
      <c r="S24" s="252" t="n">
        <v>14919.4</v>
      </c>
      <c r="T24" s="252" t="n">
        <v>12853.18</v>
      </c>
      <c r="U24" s="252" t="n">
        <v>15016.61</v>
      </c>
      <c r="V24" s="252" t="n">
        <v>16062.55</v>
      </c>
      <c r="W24" s="252" t="n">
        <v>15151.59</v>
      </c>
      <c r="X24" s="252" t="n">
        <v>14771.7</v>
      </c>
      <c r="Y24" s="252" t="n">
        <v>15222.22</v>
      </c>
      <c r="Z24" s="252" t="n">
        <v>15690.4</v>
      </c>
      <c r="AA24" s="252" t="n">
        <v>14968.94</v>
      </c>
      <c r="AB24" s="252" t="n">
        <v>15404.73</v>
      </c>
      <c r="AC24" s="252" t="n">
        <v>16293.46</v>
      </c>
      <c r="AD24" s="252" t="n">
        <v>17172.42</v>
      </c>
      <c r="AE24" s="252" t="n">
        <v>16705.35</v>
      </c>
      <c r="AF24" s="252" t="n">
        <v>16320.93</v>
      </c>
      <c r="AG24" s="252" t="n">
        <v>18196.56</v>
      </c>
      <c r="AH24" s="252" t="n">
        <v>18796.79053028</v>
      </c>
      <c r="AI24" s="252" t="n">
        <v>18057.43946972</v>
      </c>
      <c r="AJ24" s="252" t="n">
        <v>17058.74</v>
      </c>
      <c r="AK24" s="252" t="n">
        <v>19939</v>
      </c>
      <c r="AL24" s="252" t="n">
        <v>20075.52</v>
      </c>
      <c r="AM24" s="252" t="n">
        <v>18851.49</v>
      </c>
      <c r="AN24" s="252" t="n">
        <v>18903.37</v>
      </c>
      <c r="AO24" s="252" t="n">
        <v>17711.011</v>
      </c>
      <c r="AP24" s="252" t="n">
        <v>22932.239</v>
      </c>
      <c r="AQ24" s="269" t="n">
        <v>23381.02</v>
      </c>
      <c r="AR24" s="269" t="n">
        <v>20854.25</v>
      </c>
      <c r="AS24" s="252"/>
      <c r="AT24" s="270" t="n">
        <v>-0.108069280125503</v>
      </c>
      <c r="AU24" s="293"/>
      <c r="AV24" s="173"/>
    </row>
    <row r="25" customFormat="false" ht="20.1" hidden="false" customHeight="true" outlineLevel="0" collapsed="false">
      <c r="A25" s="41"/>
      <c r="B25" s="42" t="s">
        <v>35</v>
      </c>
      <c r="C25" s="55"/>
      <c r="D25" s="271"/>
      <c r="E25" s="272" t="s">
        <v>225</v>
      </c>
      <c r="F25" s="272"/>
      <c r="G25" s="272"/>
      <c r="H25" s="272"/>
      <c r="I25" s="252" t="n">
        <v>5274.33</v>
      </c>
      <c r="J25" s="252" t="n">
        <v>15512.38</v>
      </c>
      <c r="K25" s="252" t="n">
        <v>15736.19</v>
      </c>
      <c r="L25" s="252" t="n">
        <v>15331.9</v>
      </c>
      <c r="M25" s="252" t="n">
        <v>14694</v>
      </c>
      <c r="N25" s="252" t="n">
        <v>15171.42</v>
      </c>
      <c r="O25" s="252" t="n">
        <v>15195.91</v>
      </c>
      <c r="P25" s="252" t="n">
        <v>15393.71</v>
      </c>
      <c r="Q25" s="252" t="n">
        <v>15117</v>
      </c>
      <c r="R25" s="252" t="n">
        <v>15939.63</v>
      </c>
      <c r="S25" s="252" t="n">
        <v>17039.61</v>
      </c>
      <c r="T25" s="252" t="n">
        <v>16915</v>
      </c>
      <c r="U25" s="252" t="n">
        <v>16487.25</v>
      </c>
      <c r="V25" s="252" t="n">
        <v>16409.04</v>
      </c>
      <c r="W25" s="252" t="n">
        <v>16738.43</v>
      </c>
      <c r="X25" s="252" t="n">
        <v>15302.08</v>
      </c>
      <c r="Y25" s="252" t="n">
        <v>16338.58</v>
      </c>
      <c r="Z25" s="252" t="n">
        <v>16754.05</v>
      </c>
      <c r="AA25" s="252" t="n">
        <v>16871.38</v>
      </c>
      <c r="AB25" s="252" t="n">
        <v>17333.03</v>
      </c>
      <c r="AC25" s="252" t="n">
        <v>17263.59</v>
      </c>
      <c r="AD25" s="252" t="n">
        <v>17774.55</v>
      </c>
      <c r="AE25" s="252" t="n">
        <v>18264.28</v>
      </c>
      <c r="AF25" s="252" t="n">
        <v>18646.85</v>
      </c>
      <c r="AG25" s="252" t="n">
        <v>18663.47</v>
      </c>
      <c r="AH25" s="252" t="n">
        <v>19721.27420796</v>
      </c>
      <c r="AI25" s="252" t="n">
        <v>20204.28579204</v>
      </c>
      <c r="AJ25" s="252" t="n">
        <v>19381.43</v>
      </c>
      <c r="AK25" s="252" t="n">
        <v>19425</v>
      </c>
      <c r="AL25" s="252" t="n">
        <v>19900.33</v>
      </c>
      <c r="AM25" s="252" t="n">
        <v>19601.55</v>
      </c>
      <c r="AN25" s="252" t="n">
        <v>19377.12</v>
      </c>
      <c r="AO25" s="252" t="n">
        <v>19485.87</v>
      </c>
      <c r="AP25" s="252" t="n">
        <v>19715.05</v>
      </c>
      <c r="AQ25" s="269" t="n">
        <v>20402.81</v>
      </c>
      <c r="AR25" s="269" t="n">
        <v>20263.65</v>
      </c>
      <c r="AS25" s="252"/>
      <c r="AT25" s="270" t="n">
        <v>-0.00682062911922443</v>
      </c>
      <c r="AU25" s="293"/>
      <c r="AV25" s="173"/>
    </row>
    <row r="26" customFormat="false" ht="20.1" hidden="false" customHeight="true" outlineLevel="0" collapsed="false">
      <c r="A26" s="41"/>
      <c r="B26" s="44" t="s">
        <v>13</v>
      </c>
      <c r="C26" s="55"/>
      <c r="D26" s="253"/>
      <c r="E26" s="273" t="s">
        <v>226</v>
      </c>
      <c r="F26" s="273"/>
      <c r="G26" s="273"/>
      <c r="H26" s="273"/>
      <c r="I26" s="252" t="n">
        <v>-398.79</v>
      </c>
      <c r="J26" s="252" t="n">
        <v>-1217.83</v>
      </c>
      <c r="K26" s="252" t="n">
        <v>354.079999999996</v>
      </c>
      <c r="L26" s="252" t="n">
        <v>-608.59</v>
      </c>
      <c r="M26" s="252" t="n">
        <v>-2606</v>
      </c>
      <c r="N26" s="252" t="n">
        <v>-1469.34</v>
      </c>
      <c r="O26" s="252" t="n">
        <v>20.6699999999983</v>
      </c>
      <c r="P26" s="252" t="n">
        <v>847.209999999999</v>
      </c>
      <c r="Q26" s="252" t="n">
        <v>-4446</v>
      </c>
      <c r="R26" s="252" t="n">
        <v>3986.4</v>
      </c>
      <c r="S26" s="252" t="n">
        <v>913.629999999997</v>
      </c>
      <c r="T26" s="252" t="n">
        <v>-734.16</v>
      </c>
      <c r="U26" s="252" t="n">
        <v>2189.39</v>
      </c>
      <c r="V26" s="252" t="n">
        <v>2519.36</v>
      </c>
      <c r="W26" s="252" t="n">
        <v>878.419999999999</v>
      </c>
      <c r="X26" s="252" t="n">
        <v>2079.59</v>
      </c>
      <c r="Y26" s="252" t="n">
        <v>2091.18</v>
      </c>
      <c r="Z26" s="252" t="n">
        <v>1894.88</v>
      </c>
      <c r="AA26" s="252" t="n">
        <v>863.679999999995</v>
      </c>
      <c r="AB26" s="252" t="n">
        <v>661.14000000001</v>
      </c>
      <c r="AC26" s="252" t="n">
        <v>2315.07</v>
      </c>
      <c r="AD26" s="252" t="n">
        <v>2434.54</v>
      </c>
      <c r="AE26" s="252" t="n">
        <v>1416.33000000001</v>
      </c>
      <c r="AF26" s="252" t="n">
        <v>853.969999999996</v>
      </c>
      <c r="AG26" s="252" t="n">
        <v>2951.15</v>
      </c>
      <c r="AH26" s="252" t="n">
        <v>1962.21304966</v>
      </c>
      <c r="AI26" s="252" t="n">
        <v>788.666950340007</v>
      </c>
      <c r="AJ26" s="252" t="n">
        <v>944.699518239989</v>
      </c>
      <c r="AK26" s="252" t="n">
        <v>3687</v>
      </c>
      <c r="AL26" s="252" t="n">
        <v>3210.12999999999</v>
      </c>
      <c r="AM26" s="252" t="n">
        <v>2031.02000000001</v>
      </c>
      <c r="AN26" s="252" t="n">
        <v>1895.17</v>
      </c>
      <c r="AO26" s="252" t="n">
        <v>1054.631</v>
      </c>
      <c r="AP26" s="252" t="n">
        <v>5433.409</v>
      </c>
      <c r="AQ26" s="269" t="n">
        <v>5286.12999999999</v>
      </c>
      <c r="AR26" s="269" t="n">
        <v>2925.02</v>
      </c>
      <c r="AS26" s="252"/>
      <c r="AT26" s="270" t="n">
        <v>-0.44666135717434</v>
      </c>
      <c r="AU26" s="293"/>
      <c r="AV26" s="173"/>
    </row>
    <row r="27" customFormat="false" ht="20.1" hidden="false" customHeight="true" outlineLevel="0" collapsed="false">
      <c r="A27" s="41"/>
      <c r="B27" s="44" t="s">
        <v>15</v>
      </c>
      <c r="C27" s="55"/>
      <c r="D27" s="253"/>
      <c r="E27" s="273" t="s">
        <v>227</v>
      </c>
      <c r="G27" s="273"/>
      <c r="H27" s="273"/>
      <c r="I27" s="252" t="n">
        <v>-927.78</v>
      </c>
      <c r="J27" s="252" t="n">
        <v>-2398.21</v>
      </c>
      <c r="K27" s="252" t="n">
        <v>-3002.43</v>
      </c>
      <c r="L27" s="252" t="n">
        <v>-2555.14</v>
      </c>
      <c r="M27" s="252" t="n">
        <v>-2605</v>
      </c>
      <c r="N27" s="252" t="n">
        <v>-2378.79</v>
      </c>
      <c r="O27" s="252" t="n">
        <v>-2539.91</v>
      </c>
      <c r="P27" s="252" t="n">
        <v>-2221.57</v>
      </c>
      <c r="Q27" s="252" t="n">
        <v>-4445</v>
      </c>
      <c r="R27" s="252" t="n">
        <v>-3088.63</v>
      </c>
      <c r="S27" s="252" t="n">
        <v>-3033.84</v>
      </c>
      <c r="T27" s="252" t="n">
        <v>-3327.66</v>
      </c>
      <c r="U27" s="252" t="n">
        <v>-3660.03</v>
      </c>
      <c r="V27" s="252" t="n">
        <v>-2865.85</v>
      </c>
      <c r="W27" s="252" t="n">
        <v>-2465.26</v>
      </c>
      <c r="X27" s="252" t="n">
        <v>-2609.97</v>
      </c>
      <c r="Y27" s="252" t="n">
        <v>-3207.54</v>
      </c>
      <c r="Z27" s="252" t="n">
        <v>-2958.53</v>
      </c>
      <c r="AA27" s="252" t="n">
        <v>-2766.12</v>
      </c>
      <c r="AB27" s="252" t="n">
        <v>-2589.44</v>
      </c>
      <c r="AC27" s="252" t="n">
        <v>-3285.2</v>
      </c>
      <c r="AD27" s="252" t="n">
        <v>-3036.67</v>
      </c>
      <c r="AE27" s="252" t="n">
        <v>-2975.26</v>
      </c>
      <c r="AF27" s="252" t="n">
        <v>-3179.89</v>
      </c>
      <c r="AG27" s="252" t="n">
        <v>-3418.06</v>
      </c>
      <c r="AH27" s="252" t="n">
        <v>-2886.69672734</v>
      </c>
      <c r="AI27" s="252" t="n">
        <v>-2935.51327266</v>
      </c>
      <c r="AJ27" s="252" t="n">
        <v>-3267.38951824</v>
      </c>
      <c r="AK27" s="252" t="n">
        <v>-3173</v>
      </c>
      <c r="AL27" s="252" t="n">
        <v>-3034.94</v>
      </c>
      <c r="AM27" s="252" t="n">
        <v>-2781.3</v>
      </c>
      <c r="AN27" s="252" t="n">
        <v>-2369.08</v>
      </c>
      <c r="AO27" s="252" t="n">
        <v>-2829.49</v>
      </c>
      <c r="AP27" s="252" t="n">
        <v>-2216.22</v>
      </c>
      <c r="AQ27" s="269" t="n">
        <v>-2307.92</v>
      </c>
      <c r="AR27" s="269" t="n">
        <v>-2334.42</v>
      </c>
      <c r="AS27" s="252"/>
      <c r="AT27" s="270" t="n">
        <v>0.0114822004228912</v>
      </c>
      <c r="AU27" s="293"/>
      <c r="AV27" s="173"/>
    </row>
    <row r="28" customFormat="false" ht="20.1" hidden="false" customHeight="true" outlineLevel="0" collapsed="false">
      <c r="A28" s="41"/>
      <c r="B28" s="44" t="s">
        <v>36</v>
      </c>
      <c r="C28" s="55"/>
      <c r="D28" s="274" t="s">
        <v>228</v>
      </c>
      <c r="E28" s="274"/>
      <c r="F28" s="274"/>
      <c r="G28" s="274"/>
      <c r="H28" s="274"/>
      <c r="I28" s="252" t="n">
        <v>824.73</v>
      </c>
      <c r="J28" s="252" t="n">
        <v>2273.89</v>
      </c>
      <c r="K28" s="252" t="n">
        <v>3177.36</v>
      </c>
      <c r="L28" s="252" t="n">
        <v>1833.92</v>
      </c>
      <c r="M28" s="252" t="n">
        <v>2110</v>
      </c>
      <c r="N28" s="252" t="n">
        <v>3651.52</v>
      </c>
      <c r="O28" s="252" t="n">
        <v>1437.05</v>
      </c>
      <c r="P28" s="252" t="n">
        <v>4790.54</v>
      </c>
      <c r="Q28" s="252" t="n">
        <v>2176</v>
      </c>
      <c r="R28" s="252" t="n">
        <v>2513.91</v>
      </c>
      <c r="S28" s="252" t="n">
        <v>1866.36</v>
      </c>
      <c r="T28" s="252" t="n">
        <v>3049.53</v>
      </c>
      <c r="U28" s="252" t="n">
        <v>2277.97</v>
      </c>
      <c r="V28" s="252" t="n">
        <v>2090.26</v>
      </c>
      <c r="W28" s="252" t="n">
        <v>1292.63</v>
      </c>
      <c r="X28" s="252" t="n">
        <v>8209.12</v>
      </c>
      <c r="Y28" s="252" t="n">
        <v>3575.45</v>
      </c>
      <c r="Z28" s="252" t="n">
        <v>10013.87</v>
      </c>
      <c r="AA28" s="252" t="n">
        <v>1008.52</v>
      </c>
      <c r="AB28" s="252" t="n">
        <v>2182.49</v>
      </c>
      <c r="AC28" s="252" t="n">
        <v>2174.16</v>
      </c>
      <c r="AD28" s="252" t="n">
        <v>2560.5</v>
      </c>
      <c r="AE28" s="252" t="n">
        <v>2492.72</v>
      </c>
      <c r="AF28" s="252" t="n">
        <v>2211.14</v>
      </c>
      <c r="AG28" s="252" t="n">
        <v>1062.05</v>
      </c>
      <c r="AH28" s="252" t="n">
        <v>1329.5727587205</v>
      </c>
      <c r="AI28" s="252" t="n">
        <v>2206.4872412795</v>
      </c>
      <c r="AJ28" s="252" t="n">
        <v>2757.15</v>
      </c>
      <c r="AK28" s="252" t="n">
        <v>1019</v>
      </c>
      <c r="AL28" s="252" t="n">
        <v>850.08</v>
      </c>
      <c r="AM28" s="252" t="n">
        <v>937.22</v>
      </c>
      <c r="AN28" s="252" t="n">
        <v>776.05</v>
      </c>
      <c r="AO28" s="252" t="n">
        <v>828.04</v>
      </c>
      <c r="AP28" s="252" t="n">
        <v>2400.2</v>
      </c>
      <c r="AQ28" s="269" t="n">
        <v>1180.56</v>
      </c>
      <c r="AR28" s="269" t="n">
        <v>1967.98</v>
      </c>
      <c r="AS28" s="252"/>
      <c r="AT28" s="270" t="n">
        <v>0.666988547807819</v>
      </c>
      <c r="AU28" s="293"/>
      <c r="AV28" s="173"/>
    </row>
    <row r="29" customFormat="false" ht="20.1" hidden="false" customHeight="true" outlineLevel="0" collapsed="false">
      <c r="A29" s="41"/>
      <c r="B29" s="44" t="s">
        <v>37</v>
      </c>
      <c r="C29" s="55"/>
      <c r="D29" s="154" t="s">
        <v>229</v>
      </c>
      <c r="E29" s="154"/>
      <c r="F29" s="154"/>
      <c r="G29" s="154"/>
      <c r="H29" s="154"/>
      <c r="I29" s="252" t="n">
        <v>3123.03</v>
      </c>
      <c r="J29" s="252" t="n">
        <v>9622.45</v>
      </c>
      <c r="K29" s="252" t="n">
        <v>9910.48</v>
      </c>
      <c r="L29" s="252" t="n">
        <v>10334.25</v>
      </c>
      <c r="M29" s="252" t="n">
        <v>9978</v>
      </c>
      <c r="N29" s="252" t="n">
        <v>7671.77</v>
      </c>
      <c r="O29" s="252" t="n">
        <v>11239.62</v>
      </c>
      <c r="P29" s="252" t="n">
        <v>9228.81</v>
      </c>
      <c r="Q29" s="252" t="n">
        <v>8495</v>
      </c>
      <c r="R29" s="252" t="n">
        <v>14323.49</v>
      </c>
      <c r="S29" s="252" t="n">
        <v>13053.04</v>
      </c>
      <c r="T29" s="252" t="n">
        <v>9803.64999999999</v>
      </c>
      <c r="U29" s="252" t="n">
        <v>12738.64</v>
      </c>
      <c r="V29" s="252" t="n">
        <v>13972.29</v>
      </c>
      <c r="W29" s="252" t="n">
        <v>13858.96</v>
      </c>
      <c r="X29" s="252" t="n">
        <v>6562.58</v>
      </c>
      <c r="Y29" s="252" t="n">
        <v>11646.77</v>
      </c>
      <c r="Z29" s="252" t="n">
        <v>5676.53</v>
      </c>
      <c r="AA29" s="252" t="n">
        <v>13960.42</v>
      </c>
      <c r="AB29" s="252" t="n">
        <v>13222.24</v>
      </c>
      <c r="AC29" s="252" t="n">
        <v>14119.3</v>
      </c>
      <c r="AD29" s="252" t="n">
        <v>14611.92</v>
      </c>
      <c r="AE29" s="252" t="n">
        <v>14212.63</v>
      </c>
      <c r="AF29" s="252" t="n">
        <v>14109.79</v>
      </c>
      <c r="AG29" s="252" t="n">
        <v>17134.51</v>
      </c>
      <c r="AH29" s="252" t="n">
        <v>17467.2177715595</v>
      </c>
      <c r="AI29" s="252" t="n">
        <v>15850.9522284405</v>
      </c>
      <c r="AJ29" s="252" t="n">
        <v>14301.59</v>
      </c>
      <c r="AK29" s="252" t="n">
        <v>18920</v>
      </c>
      <c r="AL29" s="252" t="n">
        <v>19225.44</v>
      </c>
      <c r="AM29" s="252" t="n">
        <v>17914.27</v>
      </c>
      <c r="AN29" s="252" t="n">
        <v>18127.32</v>
      </c>
      <c r="AO29" s="252" t="n">
        <v>16882.97</v>
      </c>
      <c r="AP29" s="252" t="n">
        <v>20532.04</v>
      </c>
      <c r="AQ29" s="269" t="n">
        <v>22200.46</v>
      </c>
      <c r="AR29" s="269" t="n">
        <v>18886.27</v>
      </c>
      <c r="AS29" s="252"/>
      <c r="AT29" s="270" t="n">
        <v>-0.149284744550338</v>
      </c>
      <c r="AU29" s="293"/>
      <c r="AV29" s="173"/>
    </row>
    <row r="30" customFormat="false" ht="20.1" hidden="false" customHeight="true" outlineLevel="0" collapsed="false">
      <c r="A30" s="41"/>
      <c r="B30" s="42" t="s">
        <v>38</v>
      </c>
      <c r="C30" s="55"/>
      <c r="D30" s="275" t="s">
        <v>230</v>
      </c>
      <c r="E30" s="275"/>
      <c r="F30" s="275"/>
      <c r="G30" s="275"/>
      <c r="H30" s="275"/>
      <c r="I30" s="252" t="n">
        <v>1916.3</v>
      </c>
      <c r="J30" s="252" t="n">
        <v>6477</v>
      </c>
      <c r="K30" s="252" t="n">
        <v>6986.38</v>
      </c>
      <c r="L30" s="252" t="n">
        <v>7378.25</v>
      </c>
      <c r="M30" s="252" t="n">
        <v>6834</v>
      </c>
      <c r="N30" s="252" t="n">
        <v>6831.81</v>
      </c>
      <c r="O30" s="252" t="n">
        <v>7286.01</v>
      </c>
      <c r="P30" s="252" t="n">
        <v>7875.07</v>
      </c>
      <c r="Q30" s="252" t="n">
        <v>7613</v>
      </c>
      <c r="R30" s="252" t="n">
        <v>7800.22</v>
      </c>
      <c r="S30" s="252" t="n">
        <v>9165.15</v>
      </c>
      <c r="T30" s="252" t="n">
        <v>8818.38</v>
      </c>
      <c r="U30" s="252" t="n">
        <v>9718.4</v>
      </c>
      <c r="V30" s="252" t="n">
        <v>9041.97</v>
      </c>
      <c r="W30" s="252" t="n">
        <v>10075.49534214</v>
      </c>
      <c r="X30" s="252" t="n">
        <v>8932.18465786001</v>
      </c>
      <c r="Y30" s="252" t="n">
        <v>9245.26</v>
      </c>
      <c r="Z30" s="252" t="n">
        <v>8341.4</v>
      </c>
      <c r="AA30" s="252" t="n">
        <v>9333.50520691</v>
      </c>
      <c r="AB30" s="252" t="n">
        <v>10078.00479309</v>
      </c>
      <c r="AC30" s="252" t="n">
        <v>9744.4</v>
      </c>
      <c r="AD30" s="252" t="n">
        <v>9187.36</v>
      </c>
      <c r="AE30" s="252" t="n">
        <v>9997.06</v>
      </c>
      <c r="AF30" s="252" t="n">
        <v>10959.88</v>
      </c>
      <c r="AG30" s="252" t="n">
        <v>10360.49</v>
      </c>
      <c r="AH30" s="252" t="n">
        <v>9293.22666879</v>
      </c>
      <c r="AI30" s="252" t="n">
        <v>10643.96333121</v>
      </c>
      <c r="AJ30" s="252" t="n">
        <v>11206.3</v>
      </c>
      <c r="AK30" s="252" t="n">
        <v>10712</v>
      </c>
      <c r="AL30" s="252" t="n">
        <v>9809.78</v>
      </c>
      <c r="AM30" s="252" t="n">
        <v>11010.46</v>
      </c>
      <c r="AN30" s="252" t="n">
        <v>11643.01</v>
      </c>
      <c r="AO30" s="252" t="n">
        <v>10815.22</v>
      </c>
      <c r="AP30" s="252" t="n">
        <v>9990.02</v>
      </c>
      <c r="AQ30" s="269" t="n">
        <v>11695.17</v>
      </c>
      <c r="AR30" s="269" t="n">
        <v>13762.74</v>
      </c>
      <c r="AS30" s="252"/>
      <c r="AT30" s="270" t="n">
        <v>0.176788366479496</v>
      </c>
      <c r="AU30" s="293"/>
      <c r="AV30" s="173"/>
    </row>
    <row r="31" customFormat="false" ht="20.1" hidden="false" customHeight="true" outlineLevel="0" collapsed="false">
      <c r="A31" s="41"/>
      <c r="B31" s="42" t="s">
        <v>39</v>
      </c>
      <c r="C31" s="55"/>
      <c r="D31" s="154" t="s">
        <v>231</v>
      </c>
      <c r="E31" s="154"/>
      <c r="F31" s="154"/>
      <c r="G31" s="154"/>
      <c r="H31" s="154"/>
      <c r="I31" s="252" t="n">
        <v>1206.73</v>
      </c>
      <c r="J31" s="252" t="n">
        <v>3145.45</v>
      </c>
      <c r="K31" s="252" t="n">
        <v>2924.1</v>
      </c>
      <c r="L31" s="252" t="n">
        <v>2956</v>
      </c>
      <c r="M31" s="252" t="n">
        <v>3144</v>
      </c>
      <c r="N31" s="252" t="n">
        <v>839.960000000003</v>
      </c>
      <c r="O31" s="252" t="n">
        <v>3953.61</v>
      </c>
      <c r="P31" s="252" t="n">
        <v>1353.74</v>
      </c>
      <c r="Q31" s="252" t="n">
        <v>882</v>
      </c>
      <c r="R31" s="252" t="n">
        <v>6523.27</v>
      </c>
      <c r="S31" s="252" t="n">
        <v>3887.89</v>
      </c>
      <c r="T31" s="252" t="n">
        <v>985.269999999993</v>
      </c>
      <c r="U31" s="252" t="n">
        <v>3020.24</v>
      </c>
      <c r="V31" s="252" t="n">
        <v>4930.32</v>
      </c>
      <c r="W31" s="252" t="n">
        <v>3783.46465786</v>
      </c>
      <c r="X31" s="252" t="n">
        <v>-2369.60465786</v>
      </c>
      <c r="Y31" s="252" t="n">
        <v>2401.51</v>
      </c>
      <c r="Z31" s="252" t="n">
        <v>-2664.87</v>
      </c>
      <c r="AA31" s="252" t="n">
        <v>4626.91479309</v>
      </c>
      <c r="AB31" s="252" t="n">
        <v>3144.23520691</v>
      </c>
      <c r="AC31" s="252" t="n">
        <v>4374.9</v>
      </c>
      <c r="AD31" s="252" t="n">
        <v>5424.56</v>
      </c>
      <c r="AE31" s="252" t="n">
        <v>4215.57000000001</v>
      </c>
      <c r="AF31" s="252" t="n">
        <v>3149.91</v>
      </c>
      <c r="AG31" s="252" t="n">
        <v>6774.02</v>
      </c>
      <c r="AH31" s="252" t="n">
        <v>8173.9911027695</v>
      </c>
      <c r="AI31" s="252" t="n">
        <v>5206.9888972305</v>
      </c>
      <c r="AJ31" s="252" t="n">
        <v>3095.28999999999</v>
      </c>
      <c r="AK31" s="252" t="n">
        <v>8208</v>
      </c>
      <c r="AL31" s="252" t="n">
        <v>9415.66</v>
      </c>
      <c r="AM31" s="252" t="n">
        <v>6903.81</v>
      </c>
      <c r="AN31" s="252" t="n">
        <v>6484.31</v>
      </c>
      <c r="AO31" s="252" t="n">
        <v>6068</v>
      </c>
      <c r="AP31" s="252" t="n">
        <v>10542.02</v>
      </c>
      <c r="AQ31" s="269" t="n">
        <v>10505.29</v>
      </c>
      <c r="AR31" s="269" t="n">
        <v>5123.53</v>
      </c>
      <c r="AS31" s="252"/>
      <c r="AT31" s="270" t="n">
        <v>-0.512290474608507</v>
      </c>
      <c r="AU31" s="293"/>
      <c r="AV31" s="173"/>
    </row>
    <row r="32" customFormat="false" ht="20.1" hidden="false" customHeight="true" outlineLevel="0" collapsed="false">
      <c r="A32" s="41"/>
      <c r="B32" s="42" t="s">
        <v>40</v>
      </c>
      <c r="C32" s="55"/>
      <c r="D32" s="154" t="s">
        <v>232</v>
      </c>
      <c r="E32" s="154"/>
      <c r="F32" s="154"/>
      <c r="G32" s="154"/>
      <c r="H32" s="154"/>
      <c r="I32" s="252" t="n">
        <v>434.93</v>
      </c>
      <c r="J32" s="252" t="n">
        <v>1305.34</v>
      </c>
      <c r="K32" s="252" t="n">
        <v>1305.19</v>
      </c>
      <c r="L32" s="252" t="n">
        <v>1305.2</v>
      </c>
      <c r="M32" s="252" t="n">
        <v>1134</v>
      </c>
      <c r="N32" s="252" t="n">
        <v>1133.65202484</v>
      </c>
      <c r="O32" s="252" t="n">
        <v>1133.65601242</v>
      </c>
      <c r="P32" s="252" t="n">
        <v>1133.65196274</v>
      </c>
      <c r="Q32" s="252" t="n">
        <v>815</v>
      </c>
      <c r="R32" s="252" t="n">
        <v>814.75602</v>
      </c>
      <c r="S32" s="252" t="n">
        <v>842.53398</v>
      </c>
      <c r="T32" s="252" t="n">
        <v>842.54</v>
      </c>
      <c r="U32" s="252" t="n">
        <v>881.26</v>
      </c>
      <c r="V32" s="252" t="n">
        <v>881.26</v>
      </c>
      <c r="W32" s="252" t="n">
        <v>881.27</v>
      </c>
      <c r="X32" s="252" t="n">
        <v>881.26</v>
      </c>
      <c r="Y32" s="252" t="n">
        <v>958.61</v>
      </c>
      <c r="Z32" s="252" t="n">
        <v>958.62</v>
      </c>
      <c r="AA32" s="252" t="n">
        <v>958.61</v>
      </c>
      <c r="AB32" s="252" t="n">
        <v>958.61</v>
      </c>
      <c r="AC32" s="252" t="n">
        <v>907</v>
      </c>
      <c r="AD32" s="252" t="n">
        <v>907</v>
      </c>
      <c r="AE32" s="252" t="n">
        <v>907</v>
      </c>
      <c r="AF32" s="252" t="n">
        <v>907</v>
      </c>
      <c r="AG32" s="252" t="n">
        <v>964.25</v>
      </c>
      <c r="AH32" s="252" t="n">
        <v>964.25226</v>
      </c>
      <c r="AI32" s="252" t="n">
        <v>964.14433</v>
      </c>
      <c r="AJ32" s="252" t="n">
        <v>965.35921</v>
      </c>
      <c r="AK32" s="252" t="n">
        <v>1034</v>
      </c>
      <c r="AL32" s="252" t="n">
        <v>1034.24304</v>
      </c>
      <c r="AM32" s="252" t="n">
        <v>1034.12152</v>
      </c>
      <c r="AN32" s="252" t="n">
        <v>1034.12544</v>
      </c>
      <c r="AO32" s="252" t="n">
        <v>1070.3383</v>
      </c>
      <c r="AP32" s="252" t="n">
        <v>1070.36033</v>
      </c>
      <c r="AQ32" s="269" t="n">
        <v>1070.36137</v>
      </c>
      <c r="AR32" s="269" t="n">
        <v>1070.3595</v>
      </c>
      <c r="AS32" s="252"/>
      <c r="AT32" s="270" t="n">
        <v>-1.7470735140801E-006</v>
      </c>
      <c r="AU32" s="293"/>
      <c r="AV32" s="173"/>
    </row>
    <row r="33" customFormat="false" ht="20.1" hidden="false" customHeight="true" outlineLevel="0" collapsed="false">
      <c r="A33" s="41"/>
      <c r="B33" s="42" t="s">
        <v>41</v>
      </c>
      <c r="C33" s="55"/>
      <c r="D33" s="154" t="s">
        <v>233</v>
      </c>
      <c r="E33" s="154"/>
      <c r="F33" s="154"/>
      <c r="G33" s="154"/>
      <c r="H33" s="154"/>
      <c r="I33" s="252" t="n">
        <v>36.7799999999998</v>
      </c>
      <c r="J33" s="252" t="n">
        <v>210.26</v>
      </c>
      <c r="K33" s="252" t="n">
        <v>50.0400000000013</v>
      </c>
      <c r="L33" s="252" t="n">
        <v>-32.6700000000001</v>
      </c>
      <c r="M33" s="252" t="n">
        <v>261</v>
      </c>
      <c r="N33" s="252" t="n">
        <v>132.812024839997</v>
      </c>
      <c r="O33" s="252" t="n">
        <v>-216.963987579999</v>
      </c>
      <c r="P33" s="252" t="n">
        <v>-222.288037259998</v>
      </c>
      <c r="Q33" s="252" t="n">
        <v>177</v>
      </c>
      <c r="R33" s="252" t="n">
        <v>5.2560200000014</v>
      </c>
      <c r="S33" s="252" t="n">
        <v>-76.736020000003</v>
      </c>
      <c r="T33" s="252" t="n">
        <v>392.340000000007</v>
      </c>
      <c r="U33" s="252" t="n">
        <v>215.329999999998</v>
      </c>
      <c r="V33" s="252" t="n">
        <v>152.12</v>
      </c>
      <c r="W33" s="252" t="n">
        <v>-148.134657860001</v>
      </c>
      <c r="X33" s="252" t="n">
        <v>272.574657860005</v>
      </c>
      <c r="Y33" s="252" t="n">
        <v>125.93</v>
      </c>
      <c r="Z33" s="252" t="n">
        <v>126.540000000001</v>
      </c>
      <c r="AA33" s="252" t="n">
        <v>394.08520691</v>
      </c>
      <c r="AB33" s="252" t="n">
        <v>1045.26479309</v>
      </c>
      <c r="AC33" s="252" t="n">
        <v>54.6300000000006</v>
      </c>
      <c r="AD33" s="252" t="n">
        <v>80.9900000000002</v>
      </c>
      <c r="AE33" s="252" t="n">
        <v>159.929999999993</v>
      </c>
      <c r="AF33" s="252" t="n">
        <v>-392.469999999996</v>
      </c>
      <c r="AG33" s="252" t="n">
        <v>175.899999999998</v>
      </c>
      <c r="AH33" s="252" t="n">
        <v>-16.3612513799956</v>
      </c>
      <c r="AI33" s="252" t="n">
        <v>-89.3621586200036</v>
      </c>
      <c r="AJ33" s="252" t="n">
        <v>-330.070789999993</v>
      </c>
      <c r="AK33" s="252" t="n">
        <v>-38</v>
      </c>
      <c r="AL33" s="252" t="n">
        <v>-34.5869599999965</v>
      </c>
      <c r="AM33" s="252" t="n">
        <v>43.1115199999999</v>
      </c>
      <c r="AN33" s="252" t="n">
        <v>521.255439999997</v>
      </c>
      <c r="AO33" s="252" t="n">
        <v>21.6882999999987</v>
      </c>
      <c r="AP33" s="252" t="n">
        <v>261.04033</v>
      </c>
      <c r="AQ33" s="269" t="n">
        <v>-119.13863</v>
      </c>
      <c r="AR33" s="269" t="n">
        <v>344.099499999998</v>
      </c>
      <c r="AS33" s="252"/>
      <c r="AT33" s="270"/>
      <c r="AU33" s="293"/>
      <c r="AV33" s="173"/>
    </row>
    <row r="34" customFormat="false" ht="20.1" hidden="false" customHeight="true" outlineLevel="0" collapsed="false">
      <c r="A34" s="41"/>
      <c r="B34" s="42" t="s">
        <v>42</v>
      </c>
      <c r="C34" s="47"/>
      <c r="D34" s="276" t="s">
        <v>234</v>
      </c>
      <c r="E34" s="276"/>
      <c r="F34" s="276"/>
      <c r="G34" s="276"/>
      <c r="H34" s="276"/>
      <c r="I34" s="252" t="n">
        <v>808.58</v>
      </c>
      <c r="J34" s="252" t="n">
        <v>2050.37</v>
      </c>
      <c r="K34" s="252" t="n">
        <v>1668.95</v>
      </c>
      <c r="L34" s="252" t="n">
        <v>1618.13</v>
      </c>
      <c r="M34" s="252" t="n">
        <v>2271</v>
      </c>
      <c r="N34" s="252" t="n">
        <v>-160.88</v>
      </c>
      <c r="O34" s="252" t="n">
        <v>2602.99</v>
      </c>
      <c r="P34" s="252" t="n">
        <v>-2.19999999999982</v>
      </c>
      <c r="Q34" s="252" t="n">
        <v>244</v>
      </c>
      <c r="R34" s="252" t="n">
        <v>5713.77</v>
      </c>
      <c r="S34" s="252" t="n">
        <v>2968.62</v>
      </c>
      <c r="T34" s="252" t="n">
        <v>535.07</v>
      </c>
      <c r="U34" s="252" t="n">
        <v>2354.31</v>
      </c>
      <c r="V34" s="252" t="n">
        <v>4201.18</v>
      </c>
      <c r="W34" s="252" t="n">
        <v>2754.06</v>
      </c>
      <c r="X34" s="252" t="n">
        <v>-2978.29</v>
      </c>
      <c r="Y34" s="252" t="n">
        <v>1568.83</v>
      </c>
      <c r="Z34" s="252" t="n">
        <v>-3496.95</v>
      </c>
      <c r="AA34" s="252" t="n">
        <v>4062.39</v>
      </c>
      <c r="AB34" s="252" t="n">
        <v>3230.89</v>
      </c>
      <c r="AC34" s="252" t="n">
        <v>3522.53</v>
      </c>
      <c r="AD34" s="252" t="n">
        <v>4598.55</v>
      </c>
      <c r="AE34" s="252" t="n">
        <v>3468.5</v>
      </c>
      <c r="AF34" s="252" t="n">
        <v>1850.44</v>
      </c>
      <c r="AG34" s="252" t="n">
        <v>5985.67</v>
      </c>
      <c r="AH34" s="252" t="n">
        <v>7193.3775913895</v>
      </c>
      <c r="AI34" s="252" t="n">
        <v>4153.4824086105</v>
      </c>
      <c r="AJ34" s="252" t="n">
        <v>1799.86</v>
      </c>
      <c r="AK34" s="252" t="n">
        <v>7136</v>
      </c>
      <c r="AL34" s="252" t="n">
        <v>8346.83</v>
      </c>
      <c r="AM34" s="252" t="n">
        <v>5912.8</v>
      </c>
      <c r="AN34" s="252" t="n">
        <v>5971.44</v>
      </c>
      <c r="AO34" s="252" t="n">
        <v>5019.1</v>
      </c>
      <c r="AP34" s="252" t="n">
        <v>9732.7</v>
      </c>
      <c r="AQ34" s="269" t="n">
        <v>9315.79</v>
      </c>
      <c r="AR34" s="269" t="n">
        <v>4397.27</v>
      </c>
      <c r="AS34" s="252"/>
      <c r="AT34" s="270" t="n">
        <v>-0.52797669333465</v>
      </c>
      <c r="AU34" s="293"/>
      <c r="AV34" s="173"/>
    </row>
    <row r="35" customFormat="false" ht="20.1" hidden="false" customHeight="true" outlineLevel="0" collapsed="false">
      <c r="A35" s="41"/>
      <c r="B35" s="42" t="s">
        <v>43</v>
      </c>
      <c r="D35" s="275" t="s">
        <v>235</v>
      </c>
      <c r="E35" s="275"/>
      <c r="F35" s="275"/>
      <c r="G35" s="275"/>
      <c r="H35" s="275"/>
      <c r="I35" s="252" t="n">
        <v>168.79</v>
      </c>
      <c r="J35" s="252" t="n">
        <v>410.88</v>
      </c>
      <c r="K35" s="252" t="n">
        <v>177.4</v>
      </c>
      <c r="L35" s="252" t="n">
        <v>260.86</v>
      </c>
      <c r="M35" s="252" t="n">
        <v>513</v>
      </c>
      <c r="N35" s="252" t="n">
        <v>-2.07000000000005</v>
      </c>
      <c r="O35" s="252" t="n">
        <v>1111.08</v>
      </c>
      <c r="P35" s="252" t="n">
        <v>-150.99</v>
      </c>
      <c r="Q35" s="252" t="n">
        <v>95</v>
      </c>
      <c r="R35" s="252" t="n">
        <v>470.01</v>
      </c>
      <c r="S35" s="252" t="n">
        <v>643.55</v>
      </c>
      <c r="T35" s="252" t="n">
        <v>94.72</v>
      </c>
      <c r="U35" s="252" t="n">
        <v>599.75</v>
      </c>
      <c r="V35" s="252" t="n">
        <v>924.34</v>
      </c>
      <c r="W35" s="252" t="n">
        <v>620.74</v>
      </c>
      <c r="X35" s="252" t="n">
        <v>-683.8</v>
      </c>
      <c r="Y35" s="252" t="n">
        <v>364.48</v>
      </c>
      <c r="Z35" s="252" t="n">
        <v>-903.04</v>
      </c>
      <c r="AA35" s="252" t="n">
        <v>850.23</v>
      </c>
      <c r="AB35" s="252" t="n">
        <v>787.93</v>
      </c>
      <c r="AC35" s="252" t="n">
        <v>753.16</v>
      </c>
      <c r="AD35" s="252" t="n">
        <v>1169.19</v>
      </c>
      <c r="AE35" s="252" t="n">
        <v>942.07</v>
      </c>
      <c r="AF35" s="252" t="n">
        <v>50.5799999999999</v>
      </c>
      <c r="AG35" s="252" t="n">
        <v>1354.18</v>
      </c>
      <c r="AH35" s="252" t="n">
        <v>2255.51063024</v>
      </c>
      <c r="AI35" s="252" t="n">
        <v>1137.83936976</v>
      </c>
      <c r="AJ35" s="252" t="n">
        <v>337.8</v>
      </c>
      <c r="AK35" s="252" t="n">
        <v>1956</v>
      </c>
      <c r="AL35" s="252" t="n">
        <v>2386.66</v>
      </c>
      <c r="AM35" s="252" t="n">
        <v>1663.58</v>
      </c>
      <c r="AN35" s="252" t="n">
        <v>1484.2</v>
      </c>
      <c r="AO35" s="252" t="n">
        <v>1530.09</v>
      </c>
      <c r="AP35" s="252" t="n">
        <v>2751.13</v>
      </c>
      <c r="AQ35" s="269" t="n">
        <v>2501.77</v>
      </c>
      <c r="AR35" s="269" t="n">
        <v>1194.26</v>
      </c>
      <c r="AS35" s="252"/>
      <c r="AT35" s="270" t="n">
        <v>-0.522633975145597</v>
      </c>
      <c r="AU35" s="293"/>
      <c r="AV35" s="173"/>
    </row>
    <row r="36" s="11" customFormat="true" ht="20.1" hidden="false" customHeight="true" outlineLevel="0" collapsed="false">
      <c r="A36" s="41"/>
      <c r="B36" s="42" t="s">
        <v>44</v>
      </c>
      <c r="C36" s="9"/>
      <c r="D36" s="154" t="s">
        <v>236</v>
      </c>
      <c r="E36" s="154"/>
      <c r="F36" s="154"/>
      <c r="G36" s="154"/>
      <c r="H36" s="154"/>
      <c r="I36" s="252" t="n">
        <v>0</v>
      </c>
      <c r="J36" s="252" t="n">
        <v>0</v>
      </c>
      <c r="K36" s="252" t="n">
        <v>0</v>
      </c>
      <c r="L36" s="252" t="n">
        <v>0</v>
      </c>
      <c r="M36" s="252" t="n">
        <v>0</v>
      </c>
      <c r="N36" s="252" t="n">
        <v>0</v>
      </c>
      <c r="O36" s="252" t="n">
        <v>0</v>
      </c>
      <c r="P36" s="252" t="n">
        <v>0</v>
      </c>
      <c r="Q36" s="252" t="n">
        <v>0</v>
      </c>
      <c r="R36" s="252" t="n">
        <v>0</v>
      </c>
      <c r="S36" s="252" t="n">
        <v>-189.72</v>
      </c>
      <c r="T36" s="252" t="n">
        <v>76.55</v>
      </c>
      <c r="U36" s="252" t="n">
        <v>0</v>
      </c>
      <c r="V36" s="252" t="n">
        <v>0</v>
      </c>
      <c r="W36" s="252" t="n">
        <v>0</v>
      </c>
      <c r="X36" s="252" t="n">
        <v>0</v>
      </c>
      <c r="Y36" s="252" t="n">
        <v>0</v>
      </c>
      <c r="Z36" s="252" t="n">
        <v>0</v>
      </c>
      <c r="AA36" s="252" t="n">
        <v>0</v>
      </c>
      <c r="AB36" s="252" t="n">
        <v>0</v>
      </c>
      <c r="AC36" s="252" t="n">
        <v>0</v>
      </c>
      <c r="AD36" s="252" t="n">
        <v>0</v>
      </c>
      <c r="AE36" s="252" t="n">
        <v>0</v>
      </c>
      <c r="AF36" s="252" t="n">
        <v>0</v>
      </c>
      <c r="AG36" s="252" t="n">
        <v>0</v>
      </c>
      <c r="AH36" s="252" t="n">
        <v>0</v>
      </c>
      <c r="AI36" s="252" t="n">
        <v>0</v>
      </c>
      <c r="AJ36" s="252" t="n">
        <v>0</v>
      </c>
      <c r="AK36" s="252" t="n">
        <v>0</v>
      </c>
      <c r="AL36" s="252" t="n">
        <v>0</v>
      </c>
      <c r="AM36" s="252" t="n">
        <v>0</v>
      </c>
      <c r="AN36" s="252" t="n">
        <v>0</v>
      </c>
      <c r="AO36" s="252" t="n">
        <v>0</v>
      </c>
      <c r="AP36" s="252" t="n">
        <v>0</v>
      </c>
      <c r="AQ36" s="269" t="n">
        <v>0</v>
      </c>
      <c r="AR36" s="269" t="n">
        <v>0</v>
      </c>
      <c r="AS36" s="252"/>
      <c r="AT36" s="270"/>
      <c r="AU36" s="293"/>
      <c r="AV36" s="173"/>
    </row>
    <row r="37" s="11" customFormat="true" ht="20.1" hidden="false" customHeight="true" outlineLevel="0" collapsed="false">
      <c r="A37" s="41"/>
      <c r="B37" s="44" t="s">
        <v>45</v>
      </c>
      <c r="C37" s="9"/>
      <c r="D37" s="277" t="s">
        <v>237</v>
      </c>
      <c r="E37" s="277"/>
      <c r="F37" s="277"/>
      <c r="G37" s="277"/>
      <c r="H37" s="277"/>
      <c r="I37" s="252" t="n">
        <v>639.79</v>
      </c>
      <c r="J37" s="252" t="n">
        <v>1639.49</v>
      </c>
      <c r="K37" s="252" t="n">
        <v>1491.55</v>
      </c>
      <c r="L37" s="252" t="n">
        <v>1357.27</v>
      </c>
      <c r="M37" s="252" t="n">
        <v>1758</v>
      </c>
      <c r="N37" s="252" t="n">
        <v>-158.81</v>
      </c>
      <c r="O37" s="252" t="n">
        <v>1491.91</v>
      </c>
      <c r="P37" s="252" t="n">
        <v>148.79</v>
      </c>
      <c r="Q37" s="252" t="n">
        <v>149</v>
      </c>
      <c r="R37" s="252" t="n">
        <v>5243.76</v>
      </c>
      <c r="S37" s="252" t="n">
        <v>2135.35</v>
      </c>
      <c r="T37" s="252" t="n">
        <v>516.9</v>
      </c>
      <c r="U37" s="252" t="n">
        <v>1754.56</v>
      </c>
      <c r="V37" s="252" t="n">
        <v>3276.84</v>
      </c>
      <c r="W37" s="252" t="n">
        <v>2133.32</v>
      </c>
      <c r="X37" s="252" t="n">
        <v>-2294.49</v>
      </c>
      <c r="Y37" s="252" t="n">
        <v>1204.35</v>
      </c>
      <c r="Z37" s="252" t="n">
        <v>-2593.91</v>
      </c>
      <c r="AA37" s="252" t="n">
        <v>3212.16</v>
      </c>
      <c r="AB37" s="252" t="n">
        <v>2442.96</v>
      </c>
      <c r="AC37" s="252" t="n">
        <v>2769.37</v>
      </c>
      <c r="AD37" s="252" t="n">
        <v>3429.36</v>
      </c>
      <c r="AE37" s="252" t="n">
        <v>2526.43</v>
      </c>
      <c r="AF37" s="252" t="n">
        <v>1799.86</v>
      </c>
      <c r="AG37" s="252" t="n">
        <v>4631.49</v>
      </c>
      <c r="AH37" s="252" t="n">
        <v>4937.86696114951</v>
      </c>
      <c r="AI37" s="252" t="n">
        <v>3015.64303885049</v>
      </c>
      <c r="AJ37" s="252" t="n">
        <v>1462.06</v>
      </c>
      <c r="AK37" s="252" t="n">
        <v>5179</v>
      </c>
      <c r="AL37" s="252" t="n">
        <v>5961.17</v>
      </c>
      <c r="AM37" s="252" t="n">
        <v>4249.22</v>
      </c>
      <c r="AN37" s="252" t="n">
        <v>4487.24</v>
      </c>
      <c r="AO37" s="252" t="n">
        <v>3489.01</v>
      </c>
      <c r="AP37" s="252" t="n">
        <v>6981.57</v>
      </c>
      <c r="AQ37" s="269" t="n">
        <v>6814.02</v>
      </c>
      <c r="AR37" s="269" t="n">
        <v>3203.01</v>
      </c>
      <c r="AS37" s="252"/>
      <c r="AT37" s="270" t="n">
        <v>-0.529938274322646</v>
      </c>
      <c r="AU37" s="293"/>
      <c r="AV37" s="173"/>
    </row>
    <row r="38" s="11" customFormat="true" ht="20.1" hidden="false" customHeight="true" outlineLevel="0" collapsed="false">
      <c r="A38" s="41"/>
      <c r="B38" s="44" t="s">
        <v>46</v>
      </c>
      <c r="C38" s="9"/>
      <c r="D38" s="278"/>
      <c r="E38" s="279" t="s">
        <v>238</v>
      </c>
      <c r="F38" s="280"/>
      <c r="G38" s="280"/>
      <c r="H38" s="280"/>
      <c r="I38" s="252" t="n">
        <v>684.68</v>
      </c>
      <c r="J38" s="252" t="n">
        <v>1486.16</v>
      </c>
      <c r="K38" s="252" t="n">
        <v>1472.32</v>
      </c>
      <c r="L38" s="252" t="n">
        <v>1274.85</v>
      </c>
      <c r="M38" s="252" t="n">
        <v>1770</v>
      </c>
      <c r="N38" s="252" t="n">
        <v>-236.34</v>
      </c>
      <c r="O38" s="252" t="n">
        <v>1364.39</v>
      </c>
      <c r="P38" s="252" t="n">
        <v>31.8399999999997</v>
      </c>
      <c r="Q38" s="252" t="n">
        <v>30</v>
      </c>
      <c r="R38" s="252" t="n">
        <v>5220.02</v>
      </c>
      <c r="S38" s="252" t="n">
        <v>1780.06</v>
      </c>
      <c r="T38" s="252" t="n">
        <v>654.47</v>
      </c>
      <c r="U38" s="252" t="n">
        <v>1375.88</v>
      </c>
      <c r="V38" s="252" t="n">
        <v>2993.87</v>
      </c>
      <c r="W38" s="252" t="n">
        <v>1826.92</v>
      </c>
      <c r="X38" s="252" t="n">
        <v>-2174.09</v>
      </c>
      <c r="Y38" s="252" t="n">
        <v>894.15</v>
      </c>
      <c r="Z38" s="252" t="n">
        <v>-2906.84</v>
      </c>
      <c r="AA38" s="252" t="n">
        <v>2999.52</v>
      </c>
      <c r="AB38" s="252" t="n">
        <v>2222.85</v>
      </c>
      <c r="AC38" s="252" t="n">
        <v>2215.78</v>
      </c>
      <c r="AD38" s="252" t="n">
        <v>2911.19</v>
      </c>
      <c r="AE38" s="252" t="n">
        <v>2157.68</v>
      </c>
      <c r="AF38" s="252" t="n">
        <v>1313.19</v>
      </c>
      <c r="AG38" s="252" t="n">
        <v>3900.81</v>
      </c>
      <c r="AH38" s="252" t="n">
        <v>4394.04217921951</v>
      </c>
      <c r="AI38" s="252" t="n">
        <v>2476.60782078049</v>
      </c>
      <c r="AJ38" s="252" t="n">
        <v>1417.12</v>
      </c>
      <c r="AK38" s="252" t="n">
        <v>4327</v>
      </c>
      <c r="AL38" s="252" t="n">
        <v>5644.25</v>
      </c>
      <c r="AM38" s="252" t="n">
        <v>3965.64</v>
      </c>
      <c r="AN38" s="252" t="n">
        <v>3859.11</v>
      </c>
      <c r="AO38" s="252" t="n">
        <v>3386.77</v>
      </c>
      <c r="AP38" s="252" t="n">
        <v>5715.61</v>
      </c>
      <c r="AQ38" s="269" t="n">
        <v>5505.26</v>
      </c>
      <c r="AR38" s="269" t="n">
        <v>2751.15</v>
      </c>
      <c r="AS38" s="252"/>
      <c r="AT38" s="270" t="n">
        <v>-0.500268833806214</v>
      </c>
      <c r="AU38" s="293"/>
      <c r="AV38" s="173"/>
    </row>
    <row r="39" s="11" customFormat="true" ht="20.1" hidden="false" customHeight="true" outlineLevel="0" collapsed="false">
      <c r="A39" s="41"/>
      <c r="B39" s="44" t="s">
        <v>47</v>
      </c>
      <c r="C39" s="9"/>
      <c r="D39" s="278"/>
      <c r="E39" s="283" t="s">
        <v>239</v>
      </c>
      <c r="F39" s="280"/>
      <c r="G39" s="280"/>
      <c r="H39" s="280"/>
      <c r="I39" s="252" t="n">
        <v>-44.89</v>
      </c>
      <c r="J39" s="252" t="n">
        <v>153.33</v>
      </c>
      <c r="K39" s="252" t="n">
        <v>19.23</v>
      </c>
      <c r="L39" s="252" t="n">
        <v>82.42</v>
      </c>
      <c r="M39" s="252" t="n">
        <v>-12</v>
      </c>
      <c r="N39" s="252" t="n">
        <v>77.53</v>
      </c>
      <c r="O39" s="252" t="n">
        <v>127.52</v>
      </c>
      <c r="P39" s="252" t="n">
        <v>116.95</v>
      </c>
      <c r="Q39" s="252" t="n">
        <v>119</v>
      </c>
      <c r="R39" s="252" t="n">
        <v>23.74</v>
      </c>
      <c r="S39" s="252" t="n">
        <v>355.29</v>
      </c>
      <c r="T39" s="252" t="n">
        <v>-137.57</v>
      </c>
      <c r="U39" s="252" t="n">
        <v>378.68</v>
      </c>
      <c r="V39" s="252" t="n">
        <v>282.97</v>
      </c>
      <c r="W39" s="252" t="n">
        <v>306.4</v>
      </c>
      <c r="X39" s="252" t="n">
        <v>-120.4</v>
      </c>
      <c r="Y39" s="252" t="n">
        <v>310.2</v>
      </c>
      <c r="Z39" s="252" t="n">
        <v>312.93</v>
      </c>
      <c r="AA39" s="252" t="n">
        <v>212.64</v>
      </c>
      <c r="AB39" s="252" t="n">
        <v>220.11</v>
      </c>
      <c r="AC39" s="252" t="n">
        <v>553.59</v>
      </c>
      <c r="AD39" s="252" t="n">
        <v>518.17</v>
      </c>
      <c r="AE39" s="252" t="n">
        <v>368.75</v>
      </c>
      <c r="AF39" s="252" t="n">
        <v>486.67</v>
      </c>
      <c r="AG39" s="252" t="n">
        <v>730.68</v>
      </c>
      <c r="AH39" s="252" t="n">
        <v>543.82478193</v>
      </c>
      <c r="AI39" s="252" t="n">
        <v>539.03521807</v>
      </c>
      <c r="AJ39" s="252" t="n">
        <v>44.9400000000001</v>
      </c>
      <c r="AK39" s="252" t="n">
        <v>852</v>
      </c>
      <c r="AL39" s="252" t="n">
        <v>316.92</v>
      </c>
      <c r="AM39" s="252" t="n">
        <v>283.58</v>
      </c>
      <c r="AN39" s="252" t="n">
        <v>627.79</v>
      </c>
      <c r="AO39" s="252" t="n">
        <v>102.24</v>
      </c>
      <c r="AP39" s="252" t="n">
        <v>1265.96</v>
      </c>
      <c r="AQ39" s="269" t="n">
        <v>1308.76</v>
      </c>
      <c r="AR39" s="269" t="n">
        <v>451.86</v>
      </c>
      <c r="AS39" s="252"/>
      <c r="AT39" s="270" t="n">
        <v>-0.654741893089642</v>
      </c>
      <c r="AU39" s="293"/>
      <c r="AV39" s="140"/>
    </row>
    <row r="40" s="11" customFormat="true" ht="20.1" hidden="false" customHeight="true" outlineLevel="0" collapsed="false">
      <c r="A40" s="41"/>
      <c r="B40" s="60"/>
      <c r="C40" s="9"/>
      <c r="D40" s="278"/>
      <c r="E40" s="279" t="s">
        <v>240</v>
      </c>
      <c r="F40" s="280"/>
      <c r="G40" s="280"/>
      <c r="H40" s="280"/>
      <c r="I40" s="252" t="n">
        <v>639.79</v>
      </c>
      <c r="J40" s="252" t="n">
        <v>2958.69208089022</v>
      </c>
      <c r="K40" s="252" t="n">
        <v>2480.95156066766</v>
      </c>
      <c r="L40" s="252" t="n">
        <v>2346.67156066767</v>
      </c>
      <c r="M40" s="252" t="n">
        <v>-11</v>
      </c>
      <c r="N40" s="252" t="n">
        <v>700.566594951677</v>
      </c>
      <c r="O40" s="252" t="n">
        <v>2351.28659495168</v>
      </c>
      <c r="P40" s="252" t="n">
        <v>1008.16659495168</v>
      </c>
      <c r="Q40" s="252" t="n">
        <v>120</v>
      </c>
      <c r="R40" s="252" t="n">
        <v>5861.419576076</v>
      </c>
      <c r="S40" s="252" t="n">
        <v>2775.110900436</v>
      </c>
      <c r="T40" s="252" t="n">
        <v>1156.660900436</v>
      </c>
      <c r="U40" s="252" t="n">
        <v>2423.009877726</v>
      </c>
      <c r="V40" s="252" t="n">
        <v>3944.915664496</v>
      </c>
      <c r="W40" s="252" t="n">
        <v>2801.271271011</v>
      </c>
      <c r="X40" s="252" t="n">
        <v>-1626.237084405</v>
      </c>
      <c r="Y40" s="252" t="n">
        <v>1931.0834795255</v>
      </c>
      <c r="Z40" s="252" t="n">
        <v>-1867.1765204745</v>
      </c>
      <c r="AA40" s="252" t="n">
        <v>3938.8934795255</v>
      </c>
      <c r="AB40" s="252" t="n">
        <v>3169.6934795255</v>
      </c>
      <c r="AC40" s="252" t="n">
        <v>3456.99217487</v>
      </c>
      <c r="AD40" s="252" t="n">
        <v>4116.98217487</v>
      </c>
      <c r="AE40" s="252" t="n">
        <v>3214.05217487</v>
      </c>
      <c r="AF40" s="252" t="n">
        <v>2487.48219942523</v>
      </c>
      <c r="AG40" s="252" t="n">
        <v>5330.69910665</v>
      </c>
      <c r="AH40" s="252" t="n">
        <v>5637.07606779951</v>
      </c>
      <c r="AI40" s="252" t="n">
        <v>3714.85214550049</v>
      </c>
      <c r="AJ40" s="252" t="n">
        <v>2161.26910665</v>
      </c>
      <c r="AK40" s="252" t="n">
        <v>5928.677230275</v>
      </c>
      <c r="AL40" s="252" t="n">
        <v>6710.847230275</v>
      </c>
      <c r="AM40" s="252" t="n">
        <v>4998.897230275</v>
      </c>
      <c r="AN40" s="252" t="n">
        <v>5236.917230275</v>
      </c>
      <c r="AO40" s="252" t="n">
        <v>4264.933037925</v>
      </c>
      <c r="AP40" s="252" t="n">
        <v>7758.509009675</v>
      </c>
      <c r="AQ40" s="269" t="n">
        <v>7588.959009675</v>
      </c>
      <c r="AR40" s="269" t="n">
        <v>3978.9491786914</v>
      </c>
      <c r="AS40" s="252"/>
      <c r="AT40" s="270" t="n">
        <v>-0.475692361281866</v>
      </c>
      <c r="AU40" s="293"/>
      <c r="AV40" s="140"/>
    </row>
    <row r="41" s="3" customFormat="true" ht="20.1" hidden="false" customHeight="true" outlineLevel="0" collapsed="false">
      <c r="A41" s="41"/>
      <c r="B41" s="60"/>
      <c r="C41" s="9"/>
      <c r="D41" s="284"/>
      <c r="E41" s="285" t="s">
        <v>241</v>
      </c>
      <c r="F41" s="286"/>
      <c r="G41" s="286"/>
      <c r="H41" s="286"/>
      <c r="I41" s="294" t="n">
        <v>684.68</v>
      </c>
      <c r="J41" s="294" t="n">
        <v>2804.25824084459</v>
      </c>
      <c r="K41" s="294" t="n">
        <v>2460.89368063345</v>
      </c>
      <c r="L41" s="294" t="n">
        <v>2263.42368063344</v>
      </c>
      <c r="M41" s="294" t="n">
        <v>2627.8273872</v>
      </c>
      <c r="N41" s="294" t="n">
        <v>621.89209430536</v>
      </c>
      <c r="O41" s="294" t="n">
        <v>2222.62209430536</v>
      </c>
      <c r="P41" s="294" t="n">
        <v>890.07209430536</v>
      </c>
      <c r="Q41" s="294" t="n">
        <v>647</v>
      </c>
      <c r="R41" s="294" t="n">
        <v>5836.30308032435</v>
      </c>
      <c r="S41" s="294" t="n">
        <v>2404.92764804052</v>
      </c>
      <c r="T41" s="294" t="n">
        <v>1273.74047991399</v>
      </c>
      <c r="U41" s="294" t="n">
        <v>2028.98299274906</v>
      </c>
      <c r="V41" s="294" t="n">
        <v>3646.59877951906</v>
      </c>
      <c r="W41" s="294" t="n">
        <v>2479.52438603406</v>
      </c>
      <c r="X41" s="294" t="n">
        <v>-1521.50467104784</v>
      </c>
      <c r="Y41" s="294" t="n">
        <v>1604.40765633772</v>
      </c>
      <c r="Z41" s="294" t="n">
        <v>-2196.58234366228</v>
      </c>
      <c r="AA41" s="294" t="n">
        <v>3709.77765633772</v>
      </c>
      <c r="AB41" s="294" t="n">
        <v>2933.10765633772</v>
      </c>
      <c r="AC41" s="294" t="n">
        <v>2884.33966579564</v>
      </c>
      <c r="AD41" s="294" t="n">
        <v>3579.74966579564</v>
      </c>
      <c r="AE41" s="294" t="n">
        <v>2826.23966579563</v>
      </c>
      <c r="AF41" s="294" t="n">
        <v>1981.74968453885</v>
      </c>
      <c r="AG41" s="294" t="n">
        <v>4578.3191252903</v>
      </c>
      <c r="AH41" s="294" t="n">
        <v>5071.55130450981</v>
      </c>
      <c r="AI41" s="294" t="n">
        <v>3154.11694607079</v>
      </c>
      <c r="AJ41" s="294" t="n">
        <v>2094.6291252903</v>
      </c>
      <c r="AK41" s="294" t="n">
        <v>5051.37076353175</v>
      </c>
      <c r="AL41" s="294" t="n">
        <v>6368.58315406975</v>
      </c>
      <c r="AM41" s="294" t="n">
        <v>4689.99195880075</v>
      </c>
      <c r="AN41" s="294" t="n">
        <v>4583.46195880075</v>
      </c>
      <c r="AO41" s="294" t="n">
        <v>4136.29210956125</v>
      </c>
      <c r="AP41" s="252" t="n">
        <v>6463.13309951105</v>
      </c>
      <c r="AQ41" s="269" t="n">
        <v>6254.78830228288</v>
      </c>
      <c r="AR41" s="269" t="n">
        <v>3498.70951001492</v>
      </c>
      <c r="AS41" s="252"/>
      <c r="AT41" s="270" t="n">
        <v>-0.440635023772434</v>
      </c>
      <c r="AU41" s="293"/>
      <c r="AV41" s="209"/>
    </row>
    <row r="42" s="3" customFormat="true" ht="12.75" hidden="false" customHeight="true" outlineLevel="0" collapsed="false">
      <c r="A42" s="41"/>
      <c r="B42" s="61"/>
      <c r="C42" s="9"/>
      <c r="D42" s="10"/>
      <c r="E42" s="59"/>
      <c r="F42" s="59"/>
      <c r="G42" s="59"/>
      <c r="H42" s="59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270"/>
      <c r="AV42" s="209"/>
    </row>
    <row r="43" s="3" customFormat="true" ht="12.75" hidden="false" customHeight="true" outlineLevel="0" collapsed="false">
      <c r="A43" s="41"/>
      <c r="B43" s="61"/>
      <c r="C43" s="9"/>
      <c r="D43" s="10"/>
      <c r="E43" s="58"/>
      <c r="F43" s="58"/>
      <c r="G43" s="58"/>
      <c r="H43" s="58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262"/>
      <c r="AV43" s="209"/>
    </row>
    <row r="44" s="3" customFormat="true" ht="12.75" hidden="false" customHeight="true" outlineLevel="0" collapsed="false">
      <c r="A44" s="41"/>
      <c r="B44" s="61"/>
      <c r="C44" s="9"/>
      <c r="D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295"/>
      <c r="AF44" s="11"/>
      <c r="AT44" s="262"/>
      <c r="AV44" s="209"/>
    </row>
    <row r="45" s="3" customFormat="true" ht="12.75" hidden="false" customHeight="true" outlineLevel="0" collapsed="false">
      <c r="A45" s="41"/>
      <c r="B45" s="61"/>
      <c r="C45" s="9"/>
      <c r="D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T45" s="262"/>
      <c r="AV45" s="209"/>
    </row>
    <row r="46" s="3" customFormat="true" ht="12.75" hidden="false" customHeight="true" outlineLevel="0" collapsed="false">
      <c r="A46" s="41"/>
      <c r="B46" s="61"/>
      <c r="C46" s="9"/>
      <c r="D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T46" s="262"/>
      <c r="AV46" s="209"/>
    </row>
    <row r="47" s="3" customFormat="true" ht="12.75" hidden="false" customHeight="true" outlineLevel="0" collapsed="false">
      <c r="A47" s="41"/>
      <c r="B47" s="61"/>
      <c r="C47" s="9"/>
      <c r="D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T47" s="262"/>
      <c r="AV47" s="209"/>
    </row>
    <row r="48" s="3" customFormat="true" ht="12.75" hidden="false" customHeight="true" outlineLevel="0" collapsed="false">
      <c r="A48" s="41"/>
      <c r="B48" s="61"/>
      <c r="C48" s="9"/>
      <c r="D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T48" s="262"/>
      <c r="AV48" s="209"/>
    </row>
    <row r="49" s="3" customFormat="true" ht="12.75" hidden="false" customHeight="true" outlineLevel="0" collapsed="false">
      <c r="A49" s="41"/>
      <c r="B49" s="61"/>
      <c r="C49" s="9"/>
      <c r="D49" s="296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296"/>
      <c r="AF49" s="11"/>
      <c r="AT49" s="262"/>
      <c r="AV49" s="209"/>
    </row>
    <row r="50" s="3" customFormat="true" ht="12.75" hidden="false" customHeight="true" outlineLevel="0" collapsed="false">
      <c r="A50" s="41"/>
      <c r="B50" s="61"/>
      <c r="C50" s="9"/>
      <c r="D50" s="296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296"/>
      <c r="AF50" s="11"/>
      <c r="AT50" s="262"/>
      <c r="AV50" s="209"/>
    </row>
    <row r="51" s="3" customFormat="true" ht="12.75" hidden="false" customHeight="true" outlineLevel="0" collapsed="false">
      <c r="A51" s="41"/>
      <c r="B51" s="61"/>
      <c r="C51" s="9"/>
      <c r="D51" s="296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296"/>
      <c r="AF51" s="297"/>
      <c r="AT51" s="262"/>
      <c r="AV51" s="209"/>
    </row>
    <row r="52" s="3" customFormat="true" ht="12.75" hidden="false" customHeight="true" outlineLevel="0" collapsed="false">
      <c r="A52" s="41"/>
      <c r="B52" s="61"/>
      <c r="C52" s="9"/>
      <c r="D52" s="296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296"/>
      <c r="AF52" s="297"/>
      <c r="AT52" s="262"/>
      <c r="AV52" s="209"/>
    </row>
    <row r="53" s="3" customFormat="true" ht="12.75" hidden="false" customHeight="true" outlineLevel="0" collapsed="false">
      <c r="A53" s="41"/>
      <c r="B53" s="61"/>
      <c r="C53" s="9"/>
      <c r="D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297"/>
      <c r="AT53" s="262"/>
      <c r="AV53" s="209"/>
    </row>
    <row r="54" s="3" customFormat="true" ht="12.75" hidden="false" customHeight="true" outlineLevel="0" collapsed="false">
      <c r="A54" s="41"/>
      <c r="B54" s="61"/>
      <c r="C54" s="9"/>
      <c r="D54" s="296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296"/>
      <c r="AF54" s="297"/>
      <c r="AT54" s="262"/>
      <c r="AV54" s="209"/>
    </row>
    <row r="55" s="3" customFormat="true" ht="12.75" hidden="false" customHeight="true" outlineLevel="0" collapsed="false">
      <c r="A55" s="41"/>
      <c r="B55" s="61"/>
      <c r="C55" s="9"/>
      <c r="D55" s="296"/>
      <c r="H55" s="298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296"/>
      <c r="AF55" s="297"/>
      <c r="AT55" s="262"/>
      <c r="AV55" s="209"/>
    </row>
    <row r="56" s="3" customFormat="true" ht="12.75" hidden="false" customHeight="true" outlineLevel="0" collapsed="false">
      <c r="A56" s="41"/>
      <c r="B56" s="61"/>
      <c r="C56" s="9"/>
      <c r="D56" s="296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296"/>
      <c r="AF56" s="297"/>
      <c r="AT56" s="262"/>
      <c r="AV56" s="209"/>
    </row>
    <row r="57" s="3" customFormat="true" ht="12.75" hidden="false" customHeight="true" outlineLevel="0" collapsed="false">
      <c r="A57" s="41"/>
      <c r="B57" s="61"/>
      <c r="C57" s="9"/>
      <c r="D57" s="296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296"/>
      <c r="AF57" s="297"/>
      <c r="AT57" s="262"/>
      <c r="AV57" s="209"/>
    </row>
    <row r="58" s="3" customFormat="true" ht="12.75" hidden="false" customHeight="true" outlineLevel="0" collapsed="false">
      <c r="A58" s="41"/>
      <c r="B58" s="61"/>
      <c r="C58" s="9"/>
      <c r="D58" s="29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296"/>
      <c r="AF58" s="297"/>
      <c r="AT58" s="262"/>
      <c r="AV58" s="209"/>
    </row>
    <row r="59" s="3" customFormat="true" ht="12.75" hidden="false" customHeight="true" outlineLevel="0" collapsed="false">
      <c r="A59" s="41"/>
      <c r="B59" s="61"/>
      <c r="C59" s="9"/>
      <c r="D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T59" s="262"/>
      <c r="AV59" s="209"/>
    </row>
    <row r="60" s="3" customFormat="true" ht="12.75" hidden="false" customHeight="true" outlineLevel="0" collapsed="false">
      <c r="A60" s="41"/>
      <c r="B60" s="61"/>
      <c r="C60" s="9"/>
      <c r="D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T60" s="262"/>
      <c r="AV60" s="209"/>
    </row>
    <row r="61" s="3" customFormat="true" ht="12.75" hidden="false" customHeight="true" outlineLevel="0" collapsed="false">
      <c r="A61" s="41"/>
      <c r="B61" s="61"/>
      <c r="C61" s="9"/>
      <c r="D61" s="296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T61" s="262"/>
      <c r="AV61" s="209"/>
    </row>
    <row r="62" s="3" customFormat="true" ht="12.75" hidden="false" customHeight="true" outlineLevel="0" collapsed="false">
      <c r="A62" s="41"/>
      <c r="B62" s="61"/>
      <c r="C62" s="9"/>
      <c r="D62" s="296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T62" s="262"/>
      <c r="AV62" s="209"/>
    </row>
    <row r="63" s="3" customFormat="true" ht="12.75" hidden="false" customHeight="true" outlineLevel="0" collapsed="false">
      <c r="A63" s="41"/>
      <c r="B63" s="61"/>
      <c r="C63" s="9"/>
      <c r="D63" s="296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297"/>
      <c r="AT63" s="262"/>
      <c r="AV63" s="209"/>
    </row>
    <row r="64" s="3" customFormat="true" ht="12.75" hidden="false" customHeight="true" outlineLevel="0" collapsed="false">
      <c r="A64" s="41"/>
      <c r="B64" s="61"/>
      <c r="C64" s="9"/>
      <c r="D64" s="296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297"/>
      <c r="AT64" s="262"/>
      <c r="AV64" s="209"/>
    </row>
    <row r="65" s="3" customFormat="true" ht="12.75" hidden="false" customHeight="true" outlineLevel="0" collapsed="false">
      <c r="A65" s="41"/>
      <c r="B65" s="61"/>
      <c r="C65" s="9"/>
      <c r="D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297"/>
      <c r="AT65" s="262"/>
      <c r="AV65" s="209"/>
    </row>
    <row r="66" s="3" customFormat="true" ht="12.75" hidden="false" customHeight="true" outlineLevel="0" collapsed="false">
      <c r="A66" s="41"/>
      <c r="B66" s="61"/>
      <c r="C66" s="9"/>
      <c r="D66" s="29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297"/>
      <c r="AT66" s="262"/>
      <c r="AV66" s="209"/>
    </row>
    <row r="67" s="3" customFormat="true" ht="12.75" hidden="false" customHeight="true" outlineLevel="0" collapsed="false">
      <c r="A67" s="41"/>
      <c r="B67" s="61"/>
      <c r="C67" s="9"/>
      <c r="D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T67" s="262"/>
      <c r="AV67" s="209"/>
    </row>
    <row r="68" s="3" customFormat="true" ht="12.75" hidden="false" customHeight="true" outlineLevel="0" collapsed="false">
      <c r="A68" s="41"/>
      <c r="B68" s="61"/>
      <c r="C68" s="9"/>
      <c r="D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T68" s="262"/>
      <c r="AV68" s="209"/>
    </row>
    <row r="69" s="3" customFormat="true" ht="12.75" hidden="false" customHeight="true" outlineLevel="0" collapsed="false">
      <c r="A69" s="41"/>
      <c r="B69" s="61"/>
      <c r="C69" s="9"/>
      <c r="D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T69" s="262"/>
      <c r="AV69" s="209"/>
    </row>
    <row r="70" s="3" customFormat="true" ht="12.75" hidden="false" customHeight="true" outlineLevel="0" collapsed="false">
      <c r="A70" s="41"/>
      <c r="B70" s="61"/>
      <c r="C70" s="9"/>
      <c r="D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T70" s="262"/>
      <c r="AV70" s="209"/>
    </row>
    <row r="71" s="3" customFormat="true" ht="12.75" hidden="false" customHeight="true" outlineLevel="0" collapsed="false">
      <c r="A71" s="41"/>
      <c r="B71" s="61"/>
      <c r="C71" s="9"/>
      <c r="D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T71" s="262"/>
      <c r="AV71" s="209"/>
    </row>
    <row r="72" s="3" customFormat="true" ht="12.75" hidden="false" customHeight="true" outlineLevel="0" collapsed="false">
      <c r="A72" s="41"/>
      <c r="B72" s="61"/>
      <c r="C72" s="9"/>
      <c r="D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T72" s="262"/>
      <c r="AV72" s="209"/>
    </row>
    <row r="73" s="3" customFormat="true" ht="12.75" hidden="false" customHeight="true" outlineLevel="0" collapsed="false">
      <c r="A73" s="41"/>
      <c r="B73" s="61"/>
      <c r="C73" s="9"/>
      <c r="D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T73" s="262"/>
      <c r="AV73" s="209"/>
    </row>
    <row r="74" s="3" customFormat="true" ht="12.75" hidden="false" customHeight="true" outlineLevel="0" collapsed="false">
      <c r="A74" s="41"/>
      <c r="B74" s="61"/>
      <c r="C74" s="9"/>
      <c r="D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T74" s="262"/>
      <c r="AV74" s="209"/>
    </row>
    <row r="75" s="3" customFormat="true" ht="12.75" hidden="false" customHeight="true" outlineLevel="0" collapsed="false">
      <c r="A75" s="41"/>
      <c r="B75" s="61"/>
      <c r="C75" s="9"/>
      <c r="D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T75" s="262"/>
      <c r="AV75" s="209"/>
    </row>
    <row r="76" s="3" customFormat="true" ht="12.75" hidden="false" customHeight="true" outlineLevel="0" collapsed="false">
      <c r="A76" s="41"/>
      <c r="B76" s="61"/>
      <c r="C76" s="9"/>
      <c r="D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T76" s="262"/>
      <c r="AV76" s="209"/>
    </row>
    <row r="77" s="3" customFormat="true" ht="12.75" hidden="false" customHeight="true" outlineLevel="0" collapsed="false">
      <c r="A77" s="41"/>
      <c r="B77" s="61"/>
      <c r="C77" s="9"/>
      <c r="D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T77" s="262"/>
      <c r="AV77" s="209"/>
    </row>
    <row r="78" s="3" customFormat="true" ht="12.75" hidden="false" customHeight="true" outlineLevel="0" collapsed="false">
      <c r="A78" s="41"/>
      <c r="B78" s="61"/>
      <c r="C78" s="9"/>
      <c r="D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T78" s="262"/>
      <c r="AV78" s="209"/>
    </row>
    <row r="79" s="3" customFormat="true" ht="12.75" hidden="false" customHeight="true" outlineLevel="0" collapsed="false">
      <c r="A79" s="41"/>
      <c r="B79" s="61"/>
      <c r="C79" s="9"/>
      <c r="D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T79" s="262"/>
      <c r="AV79" s="209"/>
    </row>
    <row r="80" s="3" customFormat="true" ht="12.75" hidden="false" customHeight="true" outlineLevel="0" collapsed="false">
      <c r="A80" s="41"/>
      <c r="B80" s="61"/>
      <c r="C80" s="9"/>
      <c r="D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T80" s="262"/>
      <c r="AV80" s="209"/>
    </row>
    <row r="81" s="3" customFormat="true" ht="12.75" hidden="false" customHeight="true" outlineLevel="0" collapsed="false">
      <c r="A81" s="41"/>
      <c r="B81" s="61"/>
      <c r="C81" s="9"/>
      <c r="D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T81" s="262"/>
      <c r="AV81" s="209"/>
    </row>
    <row r="82" s="3" customFormat="true" ht="12.75" hidden="false" customHeight="true" outlineLevel="0" collapsed="false">
      <c r="A82" s="41"/>
      <c r="B82" s="61"/>
      <c r="C82" s="9"/>
      <c r="D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T82" s="262"/>
      <c r="AV82" s="209"/>
    </row>
    <row r="83" s="3" customFormat="true" ht="12.75" hidden="false" customHeight="true" outlineLevel="0" collapsed="false">
      <c r="A83" s="41"/>
      <c r="B83" s="61"/>
      <c r="C83" s="9"/>
      <c r="D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T83" s="262"/>
      <c r="AV83" s="209"/>
    </row>
    <row r="84" s="3" customFormat="true" ht="12.75" hidden="false" customHeight="true" outlineLevel="0" collapsed="false">
      <c r="A84" s="41"/>
      <c r="B84" s="61"/>
      <c r="C84" s="9"/>
      <c r="D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T84" s="262"/>
      <c r="AV84" s="209"/>
    </row>
    <row r="85" s="3" customFormat="true" ht="12.75" hidden="false" customHeight="true" outlineLevel="0" collapsed="false">
      <c r="A85" s="41"/>
      <c r="B85" s="61"/>
      <c r="C85" s="9"/>
      <c r="D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T85" s="262"/>
      <c r="AV85" s="209"/>
    </row>
    <row r="86" s="3" customFormat="true" ht="12.75" hidden="false" customHeight="true" outlineLevel="0" collapsed="false">
      <c r="A86" s="41"/>
      <c r="B86" s="61"/>
      <c r="C86" s="9"/>
      <c r="D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T86" s="262"/>
      <c r="AV86" s="209"/>
    </row>
    <row r="87" s="3" customFormat="true" ht="12.75" hidden="false" customHeight="true" outlineLevel="0" collapsed="false">
      <c r="B87" s="8"/>
      <c r="C87" s="9"/>
      <c r="D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T87" s="262"/>
      <c r="AV87" s="209"/>
    </row>
    <row r="88" s="3" customFormat="true" ht="12.75" hidden="false" customHeight="true" outlineLevel="0" collapsed="false">
      <c r="B88" s="8"/>
      <c r="C88" s="9"/>
      <c r="D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T88" s="262"/>
      <c r="AV88" s="209"/>
    </row>
    <row r="89" s="3" customFormat="true" ht="12.75" hidden="false" customHeight="true" outlineLevel="0" collapsed="false">
      <c r="B89" s="8"/>
      <c r="C89" s="9"/>
      <c r="D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T89" s="262"/>
      <c r="AV89" s="209"/>
    </row>
    <row r="90" s="3" customFormat="true" ht="12.75" hidden="false" customHeight="true" outlineLevel="0" collapsed="false">
      <c r="B90" s="8"/>
      <c r="C90" s="9"/>
      <c r="D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T90" s="262"/>
      <c r="AV90" s="209"/>
    </row>
    <row r="91" s="3" customFormat="true" ht="12.75" hidden="false" customHeight="true" outlineLevel="0" collapsed="false">
      <c r="B91" s="8"/>
      <c r="C91" s="9"/>
      <c r="D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T91" s="262"/>
      <c r="AV91" s="209"/>
    </row>
    <row r="92" s="3" customFormat="true" ht="12.75" hidden="false" customHeight="true" outlineLevel="0" collapsed="false">
      <c r="B92" s="8"/>
      <c r="C92" s="9"/>
      <c r="D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T92" s="262"/>
      <c r="AV92" s="209"/>
    </row>
    <row r="93" s="3" customFormat="true" ht="12.75" hidden="false" customHeight="true" outlineLevel="0" collapsed="false">
      <c r="B93" s="8"/>
      <c r="C93" s="9"/>
      <c r="D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T93" s="262"/>
      <c r="AV93" s="209"/>
    </row>
    <row r="94" s="3" customFormat="true" ht="12.75" hidden="false" customHeight="true" outlineLevel="0" collapsed="false">
      <c r="B94" s="8"/>
      <c r="C94" s="9"/>
      <c r="D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T94" s="262"/>
      <c r="AV94" s="209"/>
    </row>
    <row r="95" s="3" customFormat="true" ht="12.75" hidden="false" customHeight="true" outlineLevel="0" collapsed="false">
      <c r="B95" s="8"/>
      <c r="C95" s="9"/>
      <c r="D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T95" s="262"/>
      <c r="AV95" s="209"/>
    </row>
    <row r="96" s="3" customFormat="true" ht="12.75" hidden="false" customHeight="true" outlineLevel="0" collapsed="false">
      <c r="B96" s="8"/>
      <c r="C96" s="9"/>
      <c r="D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T96" s="262"/>
      <c r="AV96" s="209"/>
    </row>
    <row r="97" s="3" customFormat="true" ht="12.75" hidden="false" customHeight="true" outlineLevel="0" collapsed="false">
      <c r="B97" s="8"/>
      <c r="C97" s="9"/>
      <c r="D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T97" s="262"/>
      <c r="AV97" s="209"/>
    </row>
    <row r="98" s="3" customFormat="true" ht="12.75" hidden="false" customHeight="true" outlineLevel="0" collapsed="false">
      <c r="B98" s="8"/>
      <c r="C98" s="9"/>
      <c r="D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T98" s="262"/>
      <c r="AV98" s="209"/>
    </row>
    <row r="99" s="3" customFormat="true" ht="12.75" hidden="false" customHeight="true" outlineLevel="0" collapsed="false">
      <c r="B99" s="8"/>
      <c r="C99" s="9"/>
      <c r="D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T99" s="262"/>
      <c r="AV99" s="209"/>
    </row>
    <row r="100" s="3" customFormat="true" ht="12.75" hidden="false" customHeight="true" outlineLevel="0" collapsed="false">
      <c r="B100" s="8"/>
      <c r="C100" s="9"/>
      <c r="D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T100" s="262"/>
      <c r="AV100" s="209"/>
    </row>
    <row r="101" s="3" customFormat="true" ht="12.75" hidden="false" customHeight="true" outlineLevel="0" collapsed="false">
      <c r="B101" s="8"/>
      <c r="C101" s="9"/>
      <c r="D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T101" s="262"/>
      <c r="AV101" s="209"/>
    </row>
    <row r="102" s="3" customFormat="true" ht="12.75" hidden="false" customHeight="true" outlineLevel="0" collapsed="false">
      <c r="B102" s="8"/>
      <c r="C102" s="9"/>
      <c r="D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T102" s="262"/>
      <c r="AV102" s="209"/>
    </row>
    <row r="103" s="3" customFormat="true" ht="12.75" hidden="false" customHeight="true" outlineLevel="0" collapsed="false">
      <c r="B103" s="8"/>
      <c r="C103" s="9"/>
      <c r="D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T103" s="262"/>
      <c r="AV103" s="209"/>
    </row>
    <row r="104" s="3" customFormat="true" ht="12.75" hidden="false" customHeight="true" outlineLevel="0" collapsed="false">
      <c r="B104" s="8"/>
      <c r="C104" s="9"/>
      <c r="D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T104" s="262"/>
      <c r="AV104" s="209"/>
    </row>
    <row r="105" s="3" customFormat="true" ht="12.75" hidden="false" customHeight="true" outlineLevel="0" collapsed="false">
      <c r="B105" s="8"/>
      <c r="C105" s="9"/>
      <c r="D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T105" s="262"/>
      <c r="AV105" s="209"/>
    </row>
    <row r="106" s="3" customFormat="true" ht="12.75" hidden="false" customHeight="true" outlineLevel="0" collapsed="false">
      <c r="B106" s="8"/>
      <c r="C106" s="9"/>
      <c r="D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T106" s="262"/>
      <c r="AV106" s="209"/>
    </row>
    <row r="107" s="3" customFormat="true" ht="12.75" hidden="false" customHeight="true" outlineLevel="0" collapsed="false">
      <c r="B107" s="8"/>
      <c r="C107" s="9"/>
      <c r="D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T107" s="262"/>
      <c r="AV107" s="209"/>
    </row>
    <row r="108" s="3" customFormat="true" ht="12.75" hidden="false" customHeight="true" outlineLevel="0" collapsed="false">
      <c r="B108" s="8"/>
      <c r="C108" s="9"/>
      <c r="D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T108" s="262"/>
      <c r="AV108" s="209"/>
    </row>
    <row r="109" s="3" customFormat="true" ht="12.75" hidden="false" customHeight="true" outlineLevel="0" collapsed="false">
      <c r="B109" s="8"/>
      <c r="C109" s="9"/>
      <c r="D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T109" s="262"/>
      <c r="AV109" s="209"/>
    </row>
    <row r="110" s="3" customFormat="true" ht="12.75" hidden="false" customHeight="true" outlineLevel="0" collapsed="false">
      <c r="B110" s="8"/>
      <c r="C110" s="9"/>
      <c r="D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T110" s="262"/>
      <c r="AV110" s="209"/>
    </row>
    <row r="111" s="3" customFormat="true" ht="12.75" hidden="false" customHeight="true" outlineLevel="0" collapsed="false">
      <c r="B111" s="8"/>
      <c r="C111" s="9"/>
      <c r="D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T111" s="262"/>
      <c r="AV111" s="209"/>
    </row>
    <row r="112" s="3" customFormat="true" ht="12.75" hidden="false" customHeight="true" outlineLevel="0" collapsed="false">
      <c r="B112" s="8"/>
      <c r="C112" s="9"/>
      <c r="D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T112" s="262"/>
      <c r="AV112" s="209"/>
    </row>
    <row r="113" s="3" customFormat="true" ht="12.75" hidden="false" customHeight="true" outlineLevel="0" collapsed="false">
      <c r="B113" s="8"/>
      <c r="C113" s="9"/>
      <c r="D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T113" s="262"/>
      <c r="AV113" s="209"/>
    </row>
    <row r="114" s="3" customFormat="true" ht="12.75" hidden="false" customHeight="true" outlineLevel="0" collapsed="false">
      <c r="B114" s="8"/>
      <c r="C114" s="9"/>
      <c r="D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T114" s="262"/>
      <c r="AV114" s="209"/>
    </row>
    <row r="115" s="3" customFormat="true" ht="12.75" hidden="false" customHeight="true" outlineLevel="0" collapsed="false">
      <c r="B115" s="8"/>
      <c r="C115" s="9"/>
      <c r="D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T115" s="262"/>
      <c r="AV115" s="209"/>
    </row>
    <row r="116" s="3" customFormat="true" ht="12.75" hidden="false" customHeight="true" outlineLevel="0" collapsed="false">
      <c r="B116" s="8"/>
      <c r="C116" s="9"/>
      <c r="D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T116" s="262"/>
      <c r="AV116" s="209"/>
    </row>
    <row r="117" s="3" customFormat="true" ht="12.75" hidden="false" customHeight="true" outlineLevel="0" collapsed="false">
      <c r="B117" s="8"/>
      <c r="C117" s="9"/>
      <c r="D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T117" s="262"/>
      <c r="AV117" s="209"/>
    </row>
    <row r="118" s="3" customFormat="true" ht="12.75" hidden="false" customHeight="true" outlineLevel="0" collapsed="false">
      <c r="B118" s="8"/>
      <c r="C118" s="9"/>
      <c r="D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T118" s="262"/>
      <c r="AV118" s="209"/>
    </row>
    <row r="119" s="3" customFormat="true" ht="12.75" hidden="false" customHeight="true" outlineLevel="0" collapsed="false">
      <c r="B119" s="8"/>
      <c r="C119" s="9"/>
      <c r="D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T119" s="262"/>
      <c r="AV119" s="209"/>
    </row>
    <row r="120" s="3" customFormat="true" ht="12.75" hidden="false" customHeight="true" outlineLevel="0" collapsed="false">
      <c r="B120" s="8"/>
      <c r="C120" s="9"/>
      <c r="D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T120" s="262"/>
      <c r="AV120" s="209"/>
    </row>
    <row r="121" s="3" customFormat="true" ht="12.75" hidden="false" customHeight="true" outlineLevel="0" collapsed="false">
      <c r="B121" s="8"/>
      <c r="C121" s="9"/>
      <c r="D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T121" s="262"/>
      <c r="AV121" s="209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33CC"/>
    <pageSetUpPr fitToPage="true"/>
  </sheetPr>
  <dimension ref="A1:BT129"/>
  <sheetViews>
    <sheetView showFormulas="false" showGridLines="false" showRowColHeaders="true" showZeros="true" rightToLeft="false" tabSelected="false" showOutlineSymbols="false" defaultGridColor="true" view="pageBreakPreview" topLeftCell="A1" colorId="64" zoomScale="100" zoomScaleNormal="90" zoomScalePageLayoutView="100" workbookViewId="0">
      <pane xSplit="8" ySplit="3" topLeftCell="AO4" activePane="bottomRight" state="frozen"/>
      <selection pane="topLeft" activeCell="A1" activeCellId="0" sqref="A1"/>
      <selection pane="topRight" activeCell="AO1" activeCellId="0" sqref="AO1"/>
      <selection pane="bottomLeft" activeCell="A4" activeCellId="0" sqref="A4"/>
      <selection pane="bottomRight" activeCell="H82" activeCellId="0" sqref="H82"/>
    </sheetView>
  </sheetViews>
  <sheetFormatPr defaultColWidth="7.09375" defaultRowHeight="20.1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39.66"/>
    <col collapsed="false" customWidth="true" hidden="false" outlineLevel="0" max="30" min="9" style="11" width="8.44"/>
    <col collapsed="false" customWidth="true" hidden="false" outlineLevel="0" max="31" min="31" style="11" width="8.89"/>
    <col collapsed="false" customWidth="true" hidden="false" outlineLevel="0" max="44" min="32" style="11" width="8.44"/>
    <col collapsed="false" customWidth="true" hidden="false" outlineLevel="0" max="45" min="45" style="3" width="1.89"/>
    <col collapsed="false" customWidth="true" hidden="false" outlineLevel="0" max="46" min="46" style="262" width="9"/>
    <col collapsed="false" customWidth="true" hidden="false" outlineLevel="0" max="47" min="47" style="3" width="12.23"/>
    <col collapsed="false" customWidth="false" hidden="false" outlineLevel="0" max="48" min="48" style="209" width="7.1"/>
    <col collapsed="false" customWidth="false" hidden="false" outlineLevel="0" max="72" min="49" style="3" width="7.1"/>
    <col collapsed="false" customWidth="false" hidden="false" outlineLevel="0" max="1024" min="73" style="12" width="7.1"/>
  </cols>
  <sheetData>
    <row r="1" s="13" customFormat="true" ht="36" hidden="false" customHeight="true" outlineLevel="0" collapsed="false">
      <c r="B1" s="14"/>
      <c r="C1" s="14"/>
      <c r="D1" s="16" t="s">
        <v>221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  <c r="AT1" s="264"/>
      <c r="AV1" s="174"/>
    </row>
    <row r="2" s="18" customFormat="true" ht="7.5" hidden="false" customHeight="true" outlineLevel="0" collapsed="false">
      <c r="B2" s="19"/>
      <c r="C2" s="20"/>
      <c r="D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T2" s="265"/>
      <c r="AV2" s="144"/>
    </row>
    <row r="3" s="27" customFormat="true" ht="20.25" hidden="false" customHeight="true" outlineLevel="0" collapsed="false">
      <c r="A3" s="22"/>
      <c r="B3" s="23"/>
      <c r="C3" s="24"/>
      <c r="D3" s="214" t="s">
        <v>222</v>
      </c>
      <c r="E3" s="214"/>
      <c r="F3" s="214"/>
      <c r="G3" s="214"/>
      <c r="H3" s="214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  <c r="AT3" s="266" t="s">
        <v>223</v>
      </c>
      <c r="AV3" s="267"/>
    </row>
    <row r="4" s="12" customFormat="true" ht="20.1" hidden="false" customHeight="true" outlineLevel="0" collapsed="false">
      <c r="A4" s="28" t="s">
        <v>2</v>
      </c>
      <c r="B4" s="35"/>
      <c r="C4" s="29"/>
      <c r="D4" s="268" t="s">
        <v>224</v>
      </c>
      <c r="E4" s="268"/>
      <c r="F4" s="268"/>
      <c r="G4" s="268"/>
      <c r="H4" s="268"/>
      <c r="I4" s="299" t="n">
        <v>3947.76</v>
      </c>
      <c r="J4" s="299" t="n">
        <v>15844.1</v>
      </c>
      <c r="K4" s="299" t="n">
        <v>28931.94</v>
      </c>
      <c r="L4" s="299" t="n">
        <v>41100.11</v>
      </c>
      <c r="M4" s="299" t="n">
        <v>12088.75</v>
      </c>
      <c r="N4" s="299" t="n">
        <v>23412.04</v>
      </c>
      <c r="O4" s="299" t="n">
        <v>36088.71</v>
      </c>
      <c r="P4" s="299" t="n">
        <v>50108.06</v>
      </c>
      <c r="Q4" s="299" t="n">
        <v>10671.7</v>
      </c>
      <c r="R4" s="299" t="n">
        <v>27509.1</v>
      </c>
      <c r="S4" s="299" t="n">
        <v>42428.5</v>
      </c>
      <c r="T4" s="299" t="n">
        <v>55281.68</v>
      </c>
      <c r="U4" s="299" t="n">
        <v>15016.61</v>
      </c>
      <c r="V4" s="299" t="n">
        <v>31079.16</v>
      </c>
      <c r="W4" s="299" t="n">
        <v>46230.75</v>
      </c>
      <c r="X4" s="299" t="n">
        <v>61002.45</v>
      </c>
      <c r="Y4" s="299" t="n">
        <v>15222.22</v>
      </c>
      <c r="Z4" s="299" t="n">
        <v>30912.62</v>
      </c>
      <c r="AA4" s="299" t="n">
        <v>45881.56</v>
      </c>
      <c r="AB4" s="299" t="n">
        <v>61286.29</v>
      </c>
      <c r="AC4" s="299" t="n">
        <v>16293.46</v>
      </c>
      <c r="AD4" s="299" t="n">
        <v>33465.88</v>
      </c>
      <c r="AE4" s="299" t="n">
        <v>50171.23</v>
      </c>
      <c r="AF4" s="299" t="n">
        <v>66492.16</v>
      </c>
      <c r="AG4" s="299" t="n">
        <v>18196.56</v>
      </c>
      <c r="AH4" s="299" t="n">
        <v>36993.35053028</v>
      </c>
      <c r="AI4" s="299" t="n">
        <v>55050.79</v>
      </c>
      <c r="AJ4" s="299" t="n">
        <v>72109.53</v>
      </c>
      <c r="AK4" s="299" t="n">
        <v>19939</v>
      </c>
      <c r="AL4" s="299" t="n">
        <v>40014.52</v>
      </c>
      <c r="AM4" s="299" t="n">
        <v>58866.01</v>
      </c>
      <c r="AN4" s="269" t="n">
        <v>77769.38</v>
      </c>
      <c r="AO4" s="299" t="n">
        <v>17711.011</v>
      </c>
      <c r="AP4" s="299" t="n">
        <v>40643.25</v>
      </c>
      <c r="AQ4" s="299" t="n">
        <v>64024.27</v>
      </c>
      <c r="AR4" s="269" t="n">
        <v>84878.52</v>
      </c>
      <c r="AS4" s="300"/>
      <c r="AT4" s="270" t="n">
        <f aca="false">AR4/AN4-1</f>
        <v>0.0914130985742718</v>
      </c>
      <c r="AU4" s="252"/>
      <c r="AV4" s="252"/>
      <c r="AW4" s="252"/>
      <c r="AX4" s="252"/>
      <c r="AY4" s="252"/>
      <c r="AZ4" s="252"/>
      <c r="BA4" s="252"/>
      <c r="BB4" s="252"/>
      <c r="BC4" s="252"/>
      <c r="BD4" s="252"/>
    </row>
    <row r="5" customFormat="false" ht="20.1" hidden="false" customHeight="true" outlineLevel="0" collapsed="false">
      <c r="A5" s="34"/>
      <c r="B5" s="35"/>
      <c r="C5" s="36"/>
      <c r="D5" s="271"/>
      <c r="E5" s="272" t="s">
        <v>225</v>
      </c>
      <c r="F5" s="272"/>
      <c r="G5" s="272"/>
      <c r="H5" s="272"/>
      <c r="I5" s="299" t="n">
        <v>5274.33</v>
      </c>
      <c r="J5" s="299" t="n">
        <v>20786.71</v>
      </c>
      <c r="K5" s="299" t="n">
        <v>36522.9</v>
      </c>
      <c r="L5" s="299" t="n">
        <v>51854.8</v>
      </c>
      <c r="M5" s="299" t="n">
        <v>14693.52</v>
      </c>
      <c r="N5" s="299" t="n">
        <v>29864.94</v>
      </c>
      <c r="O5" s="299" t="n">
        <v>45060.85</v>
      </c>
      <c r="P5" s="299" t="n">
        <v>60454.56</v>
      </c>
      <c r="Q5" s="299" t="n">
        <v>15116.63</v>
      </c>
      <c r="R5" s="299" t="n">
        <v>31056.26</v>
      </c>
      <c r="S5" s="299" t="n">
        <v>48095.87</v>
      </c>
      <c r="T5" s="299" t="n">
        <v>65010.87</v>
      </c>
      <c r="U5" s="299" t="n">
        <v>16487.25</v>
      </c>
      <c r="V5" s="299" t="n">
        <v>32896.29</v>
      </c>
      <c r="W5" s="299" t="n">
        <v>49634.72</v>
      </c>
      <c r="X5" s="299" t="n">
        <v>64936.8</v>
      </c>
      <c r="Y5" s="299" t="n">
        <v>16338.58</v>
      </c>
      <c r="Z5" s="299" t="n">
        <v>33092.63</v>
      </c>
      <c r="AA5" s="299" t="n">
        <v>49964.01</v>
      </c>
      <c r="AB5" s="299" t="n">
        <v>67297.04</v>
      </c>
      <c r="AC5" s="299" t="n">
        <v>17263.59</v>
      </c>
      <c r="AD5" s="299" t="n">
        <v>35038.14</v>
      </c>
      <c r="AE5" s="299" t="n">
        <v>53302.42</v>
      </c>
      <c r="AF5" s="299" t="n">
        <v>71949.27</v>
      </c>
      <c r="AG5" s="299" t="n">
        <v>18663.47</v>
      </c>
      <c r="AH5" s="299" t="n">
        <v>38384.74420796</v>
      </c>
      <c r="AI5" s="299" t="n">
        <v>58589.03</v>
      </c>
      <c r="AJ5" s="299" t="n">
        <v>77970.46</v>
      </c>
      <c r="AK5" s="299" t="n">
        <v>19425</v>
      </c>
      <c r="AL5" s="299" t="n">
        <v>39325.33</v>
      </c>
      <c r="AM5" s="299" t="n">
        <v>58926.88</v>
      </c>
      <c r="AN5" s="269" t="n">
        <v>78304</v>
      </c>
      <c r="AO5" s="299" t="n">
        <v>19485.87</v>
      </c>
      <c r="AP5" s="299" t="n">
        <v>39200.92</v>
      </c>
      <c r="AQ5" s="299" t="n">
        <v>59603.73</v>
      </c>
      <c r="AR5" s="269" t="n">
        <v>79867.38</v>
      </c>
      <c r="AS5" s="111"/>
      <c r="AT5" s="270" t="n">
        <f aca="false">AR5/AN5-1</f>
        <v>0.0199655190028607</v>
      </c>
      <c r="AU5" s="252"/>
      <c r="AV5" s="252"/>
      <c r="AW5" s="252"/>
      <c r="AX5" s="252"/>
      <c r="AY5" s="252"/>
      <c r="AZ5" s="252"/>
      <c r="BA5" s="252"/>
      <c r="BB5" s="252"/>
      <c r="BC5" s="252"/>
      <c r="BD5" s="252"/>
    </row>
    <row r="6" customFormat="false" ht="20.1" hidden="false" customHeight="true" outlineLevel="0" collapsed="false">
      <c r="A6" s="37" t="s">
        <v>4</v>
      </c>
      <c r="B6" s="38"/>
      <c r="C6" s="29"/>
      <c r="D6" s="253"/>
      <c r="E6" s="273" t="s">
        <v>226</v>
      </c>
      <c r="F6" s="273"/>
      <c r="G6" s="273"/>
      <c r="H6" s="273"/>
      <c r="I6" s="252" t="n">
        <f aca="false">I4-I5-I7</f>
        <v>-398.79</v>
      </c>
      <c r="J6" s="252" t="n">
        <f aca="false">J4-J5-J7</f>
        <v>-1616.62</v>
      </c>
      <c r="K6" s="252" t="n">
        <f aca="false">K4-K5-K7</f>
        <v>-1262.54</v>
      </c>
      <c r="L6" s="252" t="n">
        <f aca="false">L4-L5-L7</f>
        <v>-1871.13</v>
      </c>
      <c r="M6" s="252" t="n">
        <f aca="false">M4-M5-M7</f>
        <v>81.0299999999998</v>
      </c>
      <c r="N6" s="252" t="n">
        <f aca="false">N4-N5-N7</f>
        <v>-1388.31</v>
      </c>
      <c r="O6" s="252" t="n">
        <f aca="false">O4-O5-O7</f>
        <v>-1367.64</v>
      </c>
      <c r="P6" s="252" t="n">
        <f aca="false">P4-P5-P7</f>
        <v>-520.43</v>
      </c>
      <c r="Q6" s="252" t="n">
        <f aca="false">Q4-Q5-Q7</f>
        <v>-1206.55</v>
      </c>
      <c r="R6" s="252" t="n">
        <f aca="false">R4-R5-R7</f>
        <v>2779.85</v>
      </c>
      <c r="S6" s="252" t="n">
        <f aca="false">S4-S5-S7</f>
        <v>3693.48</v>
      </c>
      <c r="T6" s="252" t="n">
        <f aca="false">T4-T5-T7</f>
        <v>2959.32</v>
      </c>
      <c r="U6" s="252" t="n">
        <f aca="false">U4-U5-U7</f>
        <v>2189.39</v>
      </c>
      <c r="V6" s="252" t="n">
        <f aca="false">V4-V5-V7</f>
        <v>4708.75</v>
      </c>
      <c r="W6" s="252" t="n">
        <f aca="false">W4-W5-W7</f>
        <v>5587.17</v>
      </c>
      <c r="X6" s="252" t="n">
        <f aca="false">X4-X5-X7</f>
        <v>7666.76</v>
      </c>
      <c r="Y6" s="252" t="n">
        <f aca="false">Y4-Y5-Y7</f>
        <v>2091.18</v>
      </c>
      <c r="Z6" s="252" t="n">
        <f aca="false">Z4-Z5-Z7</f>
        <v>3986.06</v>
      </c>
      <c r="AA6" s="252" t="n">
        <f aca="false">AA4-AA5-AA7</f>
        <v>4849.74</v>
      </c>
      <c r="AB6" s="252" t="n">
        <f aca="false">AB4-AB5-AB7</f>
        <v>5510.88000000001</v>
      </c>
      <c r="AC6" s="252" t="n">
        <f aca="false">AC4-AC5-AC7</f>
        <v>2315.07</v>
      </c>
      <c r="AD6" s="252" t="n">
        <f aca="false">AD4-AD5-AD7</f>
        <v>4749.61</v>
      </c>
      <c r="AE6" s="252" t="n">
        <f aca="false">AE4-AE5-AE7</f>
        <v>6165.94</v>
      </c>
      <c r="AF6" s="252" t="n">
        <f aca="false">AF4-AF5-AF7</f>
        <v>7019.91</v>
      </c>
      <c r="AG6" s="252" t="n">
        <v>2951.15</v>
      </c>
      <c r="AH6" s="252" t="n">
        <v>4913.36304966</v>
      </c>
      <c r="AI6" s="252" t="n">
        <v>5702.03</v>
      </c>
      <c r="AJ6" s="252" t="n">
        <v>6646.72951823999</v>
      </c>
      <c r="AK6" s="252" t="n">
        <v>3687</v>
      </c>
      <c r="AL6" s="252" t="n">
        <v>6897.12999999999</v>
      </c>
      <c r="AM6" s="252" t="n">
        <v>8928.15</v>
      </c>
      <c r="AN6" s="269" t="n">
        <v>10823.32</v>
      </c>
      <c r="AO6" s="252" t="n">
        <v>1054.631</v>
      </c>
      <c r="AP6" s="252" t="n">
        <f aca="false">AP4-AP5-AP7</f>
        <v>6488.04</v>
      </c>
      <c r="AQ6" s="252" t="n">
        <f aca="false">AQ4-AQ5-AQ7</f>
        <v>11774.17</v>
      </c>
      <c r="AR6" s="269" t="n">
        <f aca="false">AR4-AR5-AR7</f>
        <v>14699.19</v>
      </c>
      <c r="AS6" s="301"/>
      <c r="AT6" s="270" t="n">
        <f aca="false">AR6/AN6-1</f>
        <v>0.35810361330904</v>
      </c>
      <c r="AU6" s="252"/>
      <c r="AV6" s="252"/>
      <c r="AW6" s="252"/>
      <c r="AX6" s="252"/>
      <c r="AY6" s="252"/>
      <c r="AZ6" s="252"/>
      <c r="BA6" s="252"/>
      <c r="BB6" s="252"/>
      <c r="BC6" s="252"/>
      <c r="BD6" s="252"/>
    </row>
    <row r="7" customFormat="false" ht="20.1" hidden="false" customHeight="true" outlineLevel="0" collapsed="false">
      <c r="A7" s="42"/>
      <c r="B7" s="42" t="s">
        <v>1</v>
      </c>
      <c r="C7" s="45"/>
      <c r="D7" s="302"/>
      <c r="E7" s="303" t="s">
        <v>227</v>
      </c>
      <c r="F7" s="304"/>
      <c r="G7" s="305"/>
      <c r="H7" s="305"/>
      <c r="I7" s="306" t="n">
        <v>-927.78</v>
      </c>
      <c r="J7" s="306" t="n">
        <v>-3325.99</v>
      </c>
      <c r="K7" s="306" t="n">
        <v>-6328.42</v>
      </c>
      <c r="L7" s="306" t="n">
        <v>-8883.56</v>
      </c>
      <c r="M7" s="306" t="n">
        <v>-2685.8</v>
      </c>
      <c r="N7" s="306" t="n">
        <v>-5064.59</v>
      </c>
      <c r="O7" s="306" t="n">
        <v>-7604.5</v>
      </c>
      <c r="P7" s="306" t="n">
        <v>-9826.07</v>
      </c>
      <c r="Q7" s="306" t="n">
        <v>-3238.38</v>
      </c>
      <c r="R7" s="306" t="n">
        <v>-6327.01</v>
      </c>
      <c r="S7" s="306" t="n">
        <v>-9360.85</v>
      </c>
      <c r="T7" s="306" t="n">
        <v>-12688.51</v>
      </c>
      <c r="U7" s="306" t="n">
        <v>-3660.03</v>
      </c>
      <c r="V7" s="306" t="n">
        <v>-6525.88</v>
      </c>
      <c r="W7" s="306" t="n">
        <v>-8991.14</v>
      </c>
      <c r="X7" s="306" t="n">
        <v>-11601.11</v>
      </c>
      <c r="Y7" s="306" t="n">
        <v>-3207.54</v>
      </c>
      <c r="Z7" s="306" t="n">
        <v>-6166.07</v>
      </c>
      <c r="AA7" s="306" t="n">
        <v>-8932.19</v>
      </c>
      <c r="AB7" s="306" t="n">
        <v>-11521.63</v>
      </c>
      <c r="AC7" s="306" t="n">
        <v>-3285.2</v>
      </c>
      <c r="AD7" s="306" t="n">
        <v>-6321.87</v>
      </c>
      <c r="AE7" s="306" t="n">
        <v>-9297.13</v>
      </c>
      <c r="AF7" s="306" t="n">
        <v>-12477.02</v>
      </c>
      <c r="AG7" s="306" t="n">
        <v>-3418.06</v>
      </c>
      <c r="AH7" s="306" t="n">
        <v>-6304.75672734</v>
      </c>
      <c r="AI7" s="306" t="n">
        <v>-9240.27</v>
      </c>
      <c r="AJ7" s="306" t="n">
        <f aca="false">-1250765951824/100000000</f>
        <v>-12507.65951824</v>
      </c>
      <c r="AK7" s="306" t="n">
        <v>-3173</v>
      </c>
      <c r="AL7" s="306" t="n">
        <v>-6207.94</v>
      </c>
      <c r="AM7" s="306" t="n">
        <v>-8989.24</v>
      </c>
      <c r="AN7" s="307" t="n">
        <v>-11358.32</v>
      </c>
      <c r="AO7" s="306" t="n">
        <v>-2829.49</v>
      </c>
      <c r="AP7" s="306" t="n">
        <v>-5045.71</v>
      </c>
      <c r="AQ7" s="306" t="n">
        <v>-7353.63</v>
      </c>
      <c r="AR7" s="307" t="n">
        <v>-9688.05</v>
      </c>
      <c r="AS7" s="301"/>
      <c r="AT7" s="270" t="n">
        <f aca="false">AR7/AN7-1</f>
        <v>-0.147052557068299</v>
      </c>
      <c r="AU7" s="252"/>
      <c r="AV7" s="252"/>
      <c r="AW7" s="252"/>
      <c r="AX7" s="252"/>
      <c r="AY7" s="252"/>
      <c r="AZ7" s="252"/>
      <c r="BA7" s="252"/>
      <c r="BB7" s="252"/>
      <c r="BC7" s="252"/>
      <c r="BD7" s="252"/>
    </row>
    <row r="8" customFormat="false" ht="20.1" hidden="false" customHeight="true" outlineLevel="0" collapsed="false">
      <c r="A8" s="41"/>
      <c r="B8" s="42" t="s">
        <v>5</v>
      </c>
      <c r="C8" s="45"/>
      <c r="D8" s="274" t="s">
        <v>228</v>
      </c>
      <c r="E8" s="274"/>
      <c r="F8" s="274"/>
      <c r="G8" s="274"/>
      <c r="H8" s="274"/>
      <c r="I8" s="308" t="n">
        <v>824.73</v>
      </c>
      <c r="J8" s="308" t="n">
        <v>3098.62</v>
      </c>
      <c r="K8" s="308" t="n">
        <v>6275.98</v>
      </c>
      <c r="L8" s="308" t="n">
        <v>8109.9</v>
      </c>
      <c r="M8" s="308" t="n">
        <v>2110.92</v>
      </c>
      <c r="N8" s="308" t="n">
        <v>5762.44</v>
      </c>
      <c r="O8" s="308" t="n">
        <v>7199.49</v>
      </c>
      <c r="P8" s="308" t="n">
        <v>11990.03</v>
      </c>
      <c r="Q8" s="308" t="n">
        <v>2175.93</v>
      </c>
      <c r="R8" s="308" t="n">
        <v>4689.84</v>
      </c>
      <c r="S8" s="308" t="n">
        <v>6556.2</v>
      </c>
      <c r="T8" s="308" t="n">
        <v>9605.73</v>
      </c>
      <c r="U8" s="308" t="n">
        <v>2277.97</v>
      </c>
      <c r="V8" s="308" t="n">
        <v>4368.23</v>
      </c>
      <c r="W8" s="308" t="n">
        <v>5660.86</v>
      </c>
      <c r="X8" s="308" t="n">
        <v>13869.98</v>
      </c>
      <c r="Y8" s="308" t="n">
        <v>3575.45</v>
      </c>
      <c r="Z8" s="308" t="n">
        <v>13589.32</v>
      </c>
      <c r="AA8" s="308" t="n">
        <v>14597.84</v>
      </c>
      <c r="AB8" s="308" t="n">
        <v>16780.33</v>
      </c>
      <c r="AC8" s="308" t="n">
        <v>2174.16</v>
      </c>
      <c r="AD8" s="308" t="n">
        <v>4734.66</v>
      </c>
      <c r="AE8" s="308" t="n">
        <v>7227.38</v>
      </c>
      <c r="AF8" s="308" t="n">
        <v>9438.52</v>
      </c>
      <c r="AG8" s="308" t="n">
        <v>1062.05</v>
      </c>
      <c r="AH8" s="308" t="n">
        <v>2391.6227587205</v>
      </c>
      <c r="AI8" s="308" t="n">
        <v>4598.11</v>
      </c>
      <c r="AJ8" s="308" t="n">
        <v>7355.26</v>
      </c>
      <c r="AK8" s="308" t="n">
        <v>1019</v>
      </c>
      <c r="AL8" s="308" t="n">
        <v>1869.08</v>
      </c>
      <c r="AM8" s="308" t="n">
        <v>2806.3</v>
      </c>
      <c r="AN8" s="309" t="n">
        <v>3582.35</v>
      </c>
      <c r="AO8" s="306" t="n">
        <v>828.04</v>
      </c>
      <c r="AP8" s="306" t="n">
        <v>3228.24</v>
      </c>
      <c r="AQ8" s="306" t="n">
        <v>4408.8</v>
      </c>
      <c r="AR8" s="307" t="n">
        <v>6376.78</v>
      </c>
      <c r="AS8" s="301"/>
      <c r="AT8" s="270" t="n">
        <f aca="false">AR8/AN8-1</f>
        <v>0.780054991834969</v>
      </c>
      <c r="AU8" s="12"/>
      <c r="AV8" s="12"/>
      <c r="AW8" s="12"/>
    </row>
    <row r="9" customFormat="false" ht="20.1" hidden="false" customHeight="true" outlineLevel="0" collapsed="false">
      <c r="A9" s="41"/>
      <c r="B9" s="44" t="s">
        <v>7</v>
      </c>
      <c r="C9" s="36"/>
      <c r="D9" s="154" t="s">
        <v>229</v>
      </c>
      <c r="E9" s="154"/>
      <c r="F9" s="154"/>
      <c r="G9" s="154"/>
      <c r="H9" s="154"/>
      <c r="I9" s="252" t="n">
        <f aca="false">I4-I8</f>
        <v>3123.03</v>
      </c>
      <c r="J9" s="252" t="n">
        <f aca="false">J4-J8</f>
        <v>12745.48</v>
      </c>
      <c r="K9" s="252" t="n">
        <f aca="false">K4-K8</f>
        <v>22655.96</v>
      </c>
      <c r="L9" s="252" t="n">
        <f aca="false">L4-L8</f>
        <v>32990.21</v>
      </c>
      <c r="M9" s="252" t="n">
        <f aca="false">M4-M8</f>
        <v>9977.83</v>
      </c>
      <c r="N9" s="252" t="n">
        <f aca="false">N4-N8</f>
        <v>17649.6</v>
      </c>
      <c r="O9" s="252" t="n">
        <f aca="false">O4-O8</f>
        <v>28889.22</v>
      </c>
      <c r="P9" s="252" t="n">
        <f aca="false">P4-P8</f>
        <v>38118.03</v>
      </c>
      <c r="Q9" s="252" t="n">
        <f aca="false">Q4-Q8</f>
        <v>8495.77</v>
      </c>
      <c r="R9" s="252" t="n">
        <f aca="false">R4-R8</f>
        <v>22819.26</v>
      </c>
      <c r="S9" s="252" t="n">
        <f aca="false">S4-S8</f>
        <v>35872.3</v>
      </c>
      <c r="T9" s="252" t="n">
        <f aca="false">T4-T8</f>
        <v>45675.95</v>
      </c>
      <c r="U9" s="252" t="n">
        <f aca="false">U4-U8</f>
        <v>12738.64</v>
      </c>
      <c r="V9" s="252" t="n">
        <f aca="false">V4-V8</f>
        <v>26710.93</v>
      </c>
      <c r="W9" s="252" t="n">
        <f aca="false">W4-W8</f>
        <v>40569.89</v>
      </c>
      <c r="X9" s="252" t="n">
        <f aca="false">X4-X8</f>
        <v>47132.47</v>
      </c>
      <c r="Y9" s="252" t="n">
        <f aca="false">Y4-Y8</f>
        <v>11646.77</v>
      </c>
      <c r="Z9" s="252" t="n">
        <f aca="false">Z4-Z8</f>
        <v>17323.3</v>
      </c>
      <c r="AA9" s="252" t="n">
        <f aca="false">AA4-AA8</f>
        <v>31283.72</v>
      </c>
      <c r="AB9" s="252" t="n">
        <f aca="false">AB4-AB8</f>
        <v>44505.96</v>
      </c>
      <c r="AC9" s="252" t="n">
        <f aca="false">AC4-AC8</f>
        <v>14119.3</v>
      </c>
      <c r="AD9" s="252" t="n">
        <f aca="false">AD4-AD8</f>
        <v>28731.22</v>
      </c>
      <c r="AE9" s="252" t="n">
        <f aca="false">AE4-AE8</f>
        <v>42943.85</v>
      </c>
      <c r="AF9" s="252" t="n">
        <f aca="false">AF4-AF8</f>
        <v>57053.64</v>
      </c>
      <c r="AG9" s="252" t="n">
        <f aca="false">AG4-AG8</f>
        <v>17134.51</v>
      </c>
      <c r="AH9" s="252" t="n">
        <f aca="false">AH4-AH8</f>
        <v>34601.7277715595</v>
      </c>
      <c r="AI9" s="252" t="n">
        <f aca="false">AI4-AI8</f>
        <v>50452.68</v>
      </c>
      <c r="AJ9" s="252" t="n">
        <f aca="false">AJ4-AJ8</f>
        <v>64754.27</v>
      </c>
      <c r="AK9" s="252" t="n">
        <f aca="false">AK4-AK8</f>
        <v>18920</v>
      </c>
      <c r="AL9" s="252" t="n">
        <f aca="false">AL4-AL8</f>
        <v>38145.44</v>
      </c>
      <c r="AM9" s="252" t="n">
        <f aca="false">AM4-AM8</f>
        <v>56059.71</v>
      </c>
      <c r="AN9" s="269" t="n">
        <v>74187.03</v>
      </c>
      <c r="AO9" s="252" t="n">
        <v>16882.97</v>
      </c>
      <c r="AP9" s="252" t="n">
        <v>37415.01</v>
      </c>
      <c r="AQ9" s="252" t="n">
        <v>59615.47</v>
      </c>
      <c r="AR9" s="269" t="n">
        <v>78501.74</v>
      </c>
      <c r="AS9" s="301"/>
      <c r="AT9" s="270" t="n">
        <f aca="false">AR9/AN9-1</f>
        <v>0.058159896682749</v>
      </c>
      <c r="AU9" s="12"/>
      <c r="AV9" s="12"/>
      <c r="AW9" s="12"/>
    </row>
    <row r="10" s="43" customFormat="true" ht="20.1" hidden="false" customHeight="true" outlineLevel="0" collapsed="false">
      <c r="A10" s="41"/>
      <c r="B10" s="44" t="s">
        <v>9</v>
      </c>
      <c r="C10" s="29"/>
      <c r="D10" s="275" t="s">
        <v>230</v>
      </c>
      <c r="E10" s="275"/>
      <c r="F10" s="275"/>
      <c r="G10" s="275"/>
      <c r="H10" s="275"/>
      <c r="I10" s="306" t="n">
        <v>1916.3</v>
      </c>
      <c r="J10" s="306" t="n">
        <v>8393.3</v>
      </c>
      <c r="K10" s="306" t="n">
        <v>15379.68</v>
      </c>
      <c r="L10" s="306" t="n">
        <v>22757.93</v>
      </c>
      <c r="M10" s="306" t="n">
        <v>6834.02</v>
      </c>
      <c r="N10" s="306" t="n">
        <v>13665.83</v>
      </c>
      <c r="O10" s="306" t="n">
        <v>20951.84</v>
      </c>
      <c r="P10" s="306" t="n">
        <v>28826.91</v>
      </c>
      <c r="Q10" s="306" t="n">
        <v>7613.33</v>
      </c>
      <c r="R10" s="306" t="n">
        <v>15413.55</v>
      </c>
      <c r="S10" s="306" t="n">
        <v>24578.7</v>
      </c>
      <c r="T10" s="306" t="n">
        <v>33397.08</v>
      </c>
      <c r="U10" s="306" t="n">
        <v>9718.4</v>
      </c>
      <c r="V10" s="306" t="n">
        <v>18760.37</v>
      </c>
      <c r="W10" s="306" t="n">
        <v>28835.86534214</v>
      </c>
      <c r="X10" s="306" t="n">
        <v>37768.05</v>
      </c>
      <c r="Y10" s="306" t="n">
        <v>9245.26</v>
      </c>
      <c r="Z10" s="306" t="n">
        <v>17586.66</v>
      </c>
      <c r="AA10" s="306" t="n">
        <v>26920.16520691</v>
      </c>
      <c r="AB10" s="306" t="n">
        <v>36998.17</v>
      </c>
      <c r="AC10" s="306" t="n">
        <v>9744.4</v>
      </c>
      <c r="AD10" s="306" t="n">
        <v>18931.76</v>
      </c>
      <c r="AE10" s="306" t="n">
        <v>28928.82</v>
      </c>
      <c r="AF10" s="306" t="n">
        <v>39888.7</v>
      </c>
      <c r="AG10" s="306" t="n">
        <v>10360.49</v>
      </c>
      <c r="AH10" s="306" t="n">
        <v>19653.71666879</v>
      </c>
      <c r="AI10" s="306" t="n">
        <v>30297.68</v>
      </c>
      <c r="AJ10" s="306" t="n">
        <v>41503.98</v>
      </c>
      <c r="AK10" s="306" t="n">
        <v>10712</v>
      </c>
      <c r="AL10" s="306" t="n">
        <v>20521.78</v>
      </c>
      <c r="AM10" s="306" t="n">
        <v>31532.24</v>
      </c>
      <c r="AN10" s="307" t="n">
        <v>43175.25</v>
      </c>
      <c r="AO10" s="306" t="n">
        <v>10815.22</v>
      </c>
      <c r="AP10" s="306" t="n">
        <v>20805.24</v>
      </c>
      <c r="AQ10" s="306" t="n">
        <v>32500.41</v>
      </c>
      <c r="AR10" s="307" t="n">
        <v>46263.15</v>
      </c>
      <c r="AS10" s="301"/>
      <c r="AT10" s="270" t="n">
        <f aca="false">AR10/AN10-1</f>
        <v>0.0715201417478764</v>
      </c>
      <c r="AU10" s="12"/>
      <c r="AV10" s="12"/>
      <c r="AW10" s="12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</row>
    <row r="11" s="43" customFormat="true" ht="20.1" hidden="false" customHeight="true" outlineLevel="0" collapsed="false">
      <c r="A11" s="41"/>
      <c r="B11" s="44" t="s">
        <v>11</v>
      </c>
      <c r="C11" s="29"/>
      <c r="D11" s="154" t="s">
        <v>231</v>
      </c>
      <c r="E11" s="154"/>
      <c r="F11" s="154"/>
      <c r="G11" s="154"/>
      <c r="H11" s="154"/>
      <c r="I11" s="252" t="n">
        <f aca="false">I9-I10</f>
        <v>1206.73</v>
      </c>
      <c r="J11" s="252" t="n">
        <f aca="false">J9-J10</f>
        <v>4352.18</v>
      </c>
      <c r="K11" s="252" t="n">
        <f aca="false">K9-K10</f>
        <v>7276.28</v>
      </c>
      <c r="L11" s="252" t="n">
        <f aca="false">L9-L10</f>
        <v>10232.28</v>
      </c>
      <c r="M11" s="252" t="n">
        <f aca="false">M9-M10</f>
        <v>3143.81</v>
      </c>
      <c r="N11" s="252" t="n">
        <f aca="false">N9-N10</f>
        <v>3983.77</v>
      </c>
      <c r="O11" s="252" t="n">
        <f aca="false">O9-O10</f>
        <v>7937.38</v>
      </c>
      <c r="P11" s="252" t="n">
        <f aca="false">P9-P10</f>
        <v>9291.12</v>
      </c>
      <c r="Q11" s="252" t="n">
        <f aca="false">Q9-Q10</f>
        <v>882.44</v>
      </c>
      <c r="R11" s="252" t="n">
        <f aca="false">R9-R10</f>
        <v>7405.71</v>
      </c>
      <c r="S11" s="252" t="n">
        <f aca="false">S9-S10</f>
        <v>11293.6</v>
      </c>
      <c r="T11" s="252" t="n">
        <f aca="false">T9-T10</f>
        <v>12278.87</v>
      </c>
      <c r="U11" s="252" t="n">
        <f aca="false">U9-U10</f>
        <v>3020.24</v>
      </c>
      <c r="V11" s="252" t="n">
        <f aca="false">V9-V10</f>
        <v>7950.56</v>
      </c>
      <c r="W11" s="252" t="n">
        <f aca="false">W9-W10</f>
        <v>11734.02465786</v>
      </c>
      <c r="X11" s="252" t="n">
        <f aca="false">X9-X10</f>
        <v>9364.42</v>
      </c>
      <c r="Y11" s="252" t="n">
        <f aca="false">Y9-Y10</f>
        <v>2401.51</v>
      </c>
      <c r="Z11" s="252" t="n">
        <f aca="false">Z9-Z10</f>
        <v>-263.360000000001</v>
      </c>
      <c r="AA11" s="252" t="n">
        <f aca="false">AA9-AA10</f>
        <v>4363.55479309</v>
      </c>
      <c r="AB11" s="252" t="n">
        <f aca="false">AB9-AB10</f>
        <v>7507.79</v>
      </c>
      <c r="AC11" s="252" t="n">
        <f aca="false">AC9-AC10</f>
        <v>4374.9</v>
      </c>
      <c r="AD11" s="252" t="n">
        <f aca="false">AD9-AD10</f>
        <v>9799.46</v>
      </c>
      <c r="AE11" s="252" t="n">
        <f aca="false">AE9-AE10</f>
        <v>14015.03</v>
      </c>
      <c r="AF11" s="252" t="n">
        <f aca="false">AF9-AF10</f>
        <v>17164.94</v>
      </c>
      <c r="AG11" s="252" t="n">
        <f aca="false">AG9-AG10</f>
        <v>6774.02</v>
      </c>
      <c r="AH11" s="252" t="n">
        <f aca="false">AH9-AH10</f>
        <v>14948.0111027695</v>
      </c>
      <c r="AI11" s="252" t="n">
        <f aca="false">AI9-AI10</f>
        <v>20155</v>
      </c>
      <c r="AJ11" s="252" t="n">
        <f aca="false">AJ9-AJ10</f>
        <v>23250.29</v>
      </c>
      <c r="AK11" s="252" t="n">
        <f aca="false">AK9-AK10</f>
        <v>8208</v>
      </c>
      <c r="AL11" s="252" t="n">
        <f aca="false">AL9-AL10</f>
        <v>17623.66</v>
      </c>
      <c r="AM11" s="252" t="n">
        <f aca="false">AM9-AM10</f>
        <v>24527.47</v>
      </c>
      <c r="AN11" s="269" t="n">
        <f aca="false">AN9-AN10</f>
        <v>31011.78</v>
      </c>
      <c r="AO11" s="252" t="n">
        <f aca="false">AO9-AO10</f>
        <v>6067.75</v>
      </c>
      <c r="AP11" s="252" t="n">
        <f aca="false">AP9-AP10</f>
        <v>16609.77</v>
      </c>
      <c r="AQ11" s="252" t="n">
        <f aca="false">AQ9-AQ10</f>
        <v>27115.06</v>
      </c>
      <c r="AR11" s="269" t="n">
        <f aca="false">AR9-AR10</f>
        <v>32238.59</v>
      </c>
      <c r="AS11" s="301"/>
      <c r="AT11" s="270" t="n">
        <f aca="false">AR11/AN11-1</f>
        <v>0.0395594835252928</v>
      </c>
      <c r="AU11" s="12"/>
      <c r="AV11" s="12"/>
      <c r="AW11" s="12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</row>
    <row r="12" s="43" customFormat="true" ht="20.1" hidden="false" customHeight="true" outlineLevel="0" collapsed="false">
      <c r="A12" s="41"/>
      <c r="B12" s="44" t="s">
        <v>13</v>
      </c>
      <c r="C12" s="29"/>
      <c r="D12" s="154" t="s">
        <v>232</v>
      </c>
      <c r="E12" s="154"/>
      <c r="F12" s="154"/>
      <c r="G12" s="154"/>
      <c r="H12" s="154"/>
      <c r="I12" s="299" t="n">
        <v>434.93</v>
      </c>
      <c r="J12" s="299" t="n">
        <v>1740.27</v>
      </c>
      <c r="K12" s="299" t="n">
        <v>3045.46</v>
      </c>
      <c r="L12" s="299" t="n">
        <v>4350.66</v>
      </c>
      <c r="M12" s="299" t="n">
        <v>1133.66</v>
      </c>
      <c r="N12" s="299" t="n">
        <v>2267.31202484</v>
      </c>
      <c r="O12" s="299" t="n">
        <v>3400.96803726</v>
      </c>
      <c r="P12" s="299" t="n">
        <v>4534.62</v>
      </c>
      <c r="Q12" s="299" t="n">
        <v>814.76</v>
      </c>
      <c r="R12" s="299" t="n">
        <v>1629.51602</v>
      </c>
      <c r="S12" s="299" t="n">
        <v>2472.05</v>
      </c>
      <c r="T12" s="299" t="n">
        <v>3314.59</v>
      </c>
      <c r="U12" s="299" t="n">
        <v>881.26</v>
      </c>
      <c r="V12" s="299" t="n">
        <v>1762.52</v>
      </c>
      <c r="W12" s="299" t="n">
        <v>2643.79</v>
      </c>
      <c r="X12" s="299" t="n">
        <v>3525.05</v>
      </c>
      <c r="Y12" s="299" t="n">
        <v>958.61</v>
      </c>
      <c r="Z12" s="299" t="n">
        <v>1917.23</v>
      </c>
      <c r="AA12" s="299" t="n">
        <v>2875.84</v>
      </c>
      <c r="AB12" s="299" t="n">
        <v>3834.45</v>
      </c>
      <c r="AC12" s="299" t="n">
        <v>907</v>
      </c>
      <c r="AD12" s="299" t="n">
        <v>1814</v>
      </c>
      <c r="AE12" s="299" t="n">
        <v>2721</v>
      </c>
      <c r="AF12" s="299" t="n">
        <v>3628</v>
      </c>
      <c r="AG12" s="299" t="n">
        <v>964.25</v>
      </c>
      <c r="AH12" s="299" t="n">
        <v>1928.50226</v>
      </c>
      <c r="AI12" s="299" t="n">
        <v>2892.64659</v>
      </c>
      <c r="AJ12" s="299" t="n">
        <v>3858.0058</v>
      </c>
      <c r="AK12" s="299" t="n">
        <v>1034</v>
      </c>
      <c r="AL12" s="299" t="n">
        <v>2068.24304</v>
      </c>
      <c r="AM12" s="299" t="n">
        <v>3102.36456</v>
      </c>
      <c r="AN12" s="269" t="n">
        <v>4136.49</v>
      </c>
      <c r="AO12" s="299" t="n">
        <f aca="false">농업지원사업비!AO18/100</f>
        <v>1070.3383</v>
      </c>
      <c r="AP12" s="299" t="n">
        <v>2140.69863</v>
      </c>
      <c r="AQ12" s="299" t="n">
        <v>3211.06</v>
      </c>
      <c r="AR12" s="269" t="n">
        <v>4281.4195</v>
      </c>
      <c r="AS12" s="301"/>
      <c r="AT12" s="270" t="n">
        <f aca="false">AR12/AN12-1</f>
        <v>0.0350368307429729</v>
      </c>
      <c r="AU12" s="12"/>
      <c r="AV12" s="12"/>
      <c r="AW12" s="12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</row>
    <row r="13" customFormat="false" ht="20.1" hidden="false" customHeight="true" outlineLevel="0" collapsed="false">
      <c r="A13" s="41"/>
      <c r="B13" s="72" t="s">
        <v>15</v>
      </c>
      <c r="C13" s="29"/>
      <c r="D13" s="275" t="s">
        <v>233</v>
      </c>
      <c r="E13" s="275"/>
      <c r="F13" s="275"/>
      <c r="G13" s="275"/>
      <c r="H13" s="275"/>
      <c r="I13" s="310" t="n">
        <f aca="false">I14-I11+I12</f>
        <v>36.7799999999998</v>
      </c>
      <c r="J13" s="310" t="n">
        <f aca="false">J14-J11+J12</f>
        <v>247.04</v>
      </c>
      <c r="K13" s="310" t="n">
        <f aca="false">K14-K11+K12</f>
        <v>297.080000000001</v>
      </c>
      <c r="L13" s="310" t="n">
        <f aca="false">L14-L11+L12</f>
        <v>264.410000000001</v>
      </c>
      <c r="M13" s="310" t="n">
        <f aca="false">M14-M11+M12</f>
        <v>261.100000000001</v>
      </c>
      <c r="N13" s="310" t="n">
        <f aca="false">N14-N11+N12</f>
        <v>393.912024839998</v>
      </c>
      <c r="O13" s="310" t="n">
        <f aca="false">O14-O11+O12</f>
        <v>176.948037259999</v>
      </c>
      <c r="P13" s="310" t="n">
        <f aca="false">P14-P11+P12</f>
        <v>-45.3399999999992</v>
      </c>
      <c r="Q13" s="310" t="n">
        <f aca="false">Q14-Q11+Q12</f>
        <v>175.839999999999</v>
      </c>
      <c r="R13" s="310" t="n">
        <f aca="false">R14-R11+R12</f>
        <v>181.096020000001</v>
      </c>
      <c r="S13" s="310" t="n">
        <f aca="false">S14-S11+S12</f>
        <v>104.359999999998</v>
      </c>
      <c r="T13" s="310" t="n">
        <f aca="false">T14-T11+T12</f>
        <v>496.700000000004</v>
      </c>
      <c r="U13" s="310" t="n">
        <f aca="false">U14-U11+U12</f>
        <v>215.329999999998</v>
      </c>
      <c r="V13" s="310" t="n">
        <f aca="false">V14-V11+V12</f>
        <v>367.449999999998</v>
      </c>
      <c r="W13" s="310" t="n">
        <f aca="false">W14-W11+W12</f>
        <v>219.315342139997</v>
      </c>
      <c r="X13" s="310" t="n">
        <f aca="false">X14-X11+X12</f>
        <v>491.890000000002</v>
      </c>
      <c r="Y13" s="310" t="n">
        <f aca="false">Y14-Y11+Y12</f>
        <v>125.93</v>
      </c>
      <c r="Z13" s="310" t="n">
        <f aca="false">Z14-Z11+Z12</f>
        <v>252.470000000001</v>
      </c>
      <c r="AA13" s="310" t="n">
        <f aca="false">AA14-AA11+AA12</f>
        <v>646.555206910001</v>
      </c>
      <c r="AB13" s="310" t="n">
        <f aca="false">AB14-AB11+AB12</f>
        <v>1691.82</v>
      </c>
      <c r="AC13" s="310" t="n">
        <f aca="false">AC14-AC11+AC12</f>
        <v>54.6300000000006</v>
      </c>
      <c r="AD13" s="310" t="n">
        <f aca="false">AD14-AD11+AD12</f>
        <v>135.620000000001</v>
      </c>
      <c r="AE13" s="310" t="n">
        <f aca="false">AE14-AE11+AE12</f>
        <v>295.549999999994</v>
      </c>
      <c r="AF13" s="310" t="n">
        <f aca="false">AF14-AF11+AF12</f>
        <v>-96.9200000000019</v>
      </c>
      <c r="AG13" s="310" t="n">
        <f aca="false">AG14-AG11+AG12</f>
        <v>175.899999999998</v>
      </c>
      <c r="AH13" s="310" t="n">
        <f aca="false">AH14-AH11+AH12</f>
        <v>159.538748620002</v>
      </c>
      <c r="AI13" s="310" t="n">
        <f aca="false">AI14-AI11+AI12</f>
        <v>70.1765899999987</v>
      </c>
      <c r="AJ13" s="310" t="n">
        <f aca="false">AJ14-AJ11+AJ12</f>
        <v>-259.894199999994</v>
      </c>
      <c r="AK13" s="310" t="n">
        <f aca="false">AK14-AK11+AK12</f>
        <v>-38</v>
      </c>
      <c r="AL13" s="310" t="n">
        <f aca="false">AL14-AL11+AL12</f>
        <v>-72.5869599999965</v>
      </c>
      <c r="AM13" s="310" t="n">
        <f aca="false">AM14-AM11+AM12</f>
        <v>-29.4754399999965</v>
      </c>
      <c r="AN13" s="307" t="n">
        <f aca="false">AN14-AN11+AN12</f>
        <v>491.780000000001</v>
      </c>
      <c r="AO13" s="311" t="n">
        <f aca="false">AO14-AO11+AO12</f>
        <v>21.6882999999987</v>
      </c>
      <c r="AP13" s="311" t="n">
        <f aca="false">AP14-AP11+AP12</f>
        <v>282.728629999999</v>
      </c>
      <c r="AQ13" s="311" t="n">
        <f aca="false">AQ14-AQ11+AQ12</f>
        <v>163.589999999999</v>
      </c>
      <c r="AR13" s="307" t="n">
        <f aca="false">AR14-AR11+AR12</f>
        <v>507.689499999997</v>
      </c>
      <c r="AS13" s="312"/>
      <c r="AT13" s="270"/>
      <c r="AU13" s="12"/>
      <c r="AV13" s="12"/>
      <c r="AW13" s="12"/>
    </row>
    <row r="14" customFormat="false" ht="20.1" hidden="false" customHeight="true" outlineLevel="0" collapsed="false">
      <c r="A14" s="41"/>
      <c r="B14" s="44" t="s">
        <v>17</v>
      </c>
      <c r="C14" s="47"/>
      <c r="D14" s="276" t="s">
        <v>234</v>
      </c>
      <c r="E14" s="276"/>
      <c r="F14" s="276"/>
      <c r="G14" s="276"/>
      <c r="H14" s="276"/>
      <c r="I14" s="313" t="n">
        <v>808.58</v>
      </c>
      <c r="J14" s="313" t="n">
        <v>2858.95</v>
      </c>
      <c r="K14" s="313" t="n">
        <v>4527.9</v>
      </c>
      <c r="L14" s="313" t="n">
        <v>6146.03</v>
      </c>
      <c r="M14" s="313" t="n">
        <v>2271.25</v>
      </c>
      <c r="N14" s="313" t="n">
        <v>2110.37</v>
      </c>
      <c r="O14" s="313" t="n">
        <v>4713.36</v>
      </c>
      <c r="P14" s="313" t="n">
        <v>4711.16</v>
      </c>
      <c r="Q14" s="313" t="n">
        <v>243.52</v>
      </c>
      <c r="R14" s="313" t="n">
        <v>5957.29</v>
      </c>
      <c r="S14" s="313" t="n">
        <v>8925.91</v>
      </c>
      <c r="T14" s="313" t="n">
        <v>9460.98</v>
      </c>
      <c r="U14" s="313" t="n">
        <v>2354.31</v>
      </c>
      <c r="V14" s="313" t="n">
        <v>6555.49</v>
      </c>
      <c r="W14" s="313" t="n">
        <v>9309.55</v>
      </c>
      <c r="X14" s="313" t="n">
        <v>6331.26</v>
      </c>
      <c r="Y14" s="313" t="n">
        <v>1568.83</v>
      </c>
      <c r="Z14" s="313" t="n">
        <v>-1928.12</v>
      </c>
      <c r="AA14" s="313" t="n">
        <v>2134.27</v>
      </c>
      <c r="AB14" s="313" t="n">
        <v>5365.16</v>
      </c>
      <c r="AC14" s="313" t="n">
        <v>3522.53</v>
      </c>
      <c r="AD14" s="313" t="n">
        <v>8121.08</v>
      </c>
      <c r="AE14" s="313" t="n">
        <v>11589.58</v>
      </c>
      <c r="AF14" s="313" t="n">
        <v>13440.02</v>
      </c>
      <c r="AG14" s="313" t="n">
        <v>5985.67</v>
      </c>
      <c r="AH14" s="313" t="n">
        <v>13179.0475913895</v>
      </c>
      <c r="AI14" s="313" t="n">
        <v>17332.53</v>
      </c>
      <c r="AJ14" s="313" t="n">
        <v>19132.39</v>
      </c>
      <c r="AK14" s="313" t="n">
        <v>7136</v>
      </c>
      <c r="AL14" s="313" t="n">
        <v>15482.83</v>
      </c>
      <c r="AM14" s="313" t="n">
        <v>21395.63</v>
      </c>
      <c r="AN14" s="314" t="n">
        <v>27367.07</v>
      </c>
      <c r="AO14" s="299" t="n">
        <v>5019.1</v>
      </c>
      <c r="AP14" s="299" t="n">
        <v>14751.8</v>
      </c>
      <c r="AQ14" s="299" t="n">
        <v>24067.59</v>
      </c>
      <c r="AR14" s="269" t="n">
        <v>28464.86</v>
      </c>
      <c r="AS14" s="301"/>
      <c r="AT14" s="270" t="n">
        <f aca="false">AR14/AN14-1</f>
        <v>0.040113537912535</v>
      </c>
      <c r="AU14" s="12"/>
      <c r="AV14" s="12"/>
      <c r="AW14" s="12"/>
    </row>
    <row r="15" customFormat="false" ht="20.1" hidden="false" customHeight="true" outlineLevel="0" collapsed="false">
      <c r="A15" s="41"/>
      <c r="B15" s="44" t="s">
        <v>19</v>
      </c>
      <c r="C15" s="47"/>
      <c r="D15" s="275" t="s">
        <v>235</v>
      </c>
      <c r="E15" s="275"/>
      <c r="F15" s="275"/>
      <c r="G15" s="275"/>
      <c r="H15" s="275"/>
      <c r="I15" s="306" t="n">
        <v>168.79</v>
      </c>
      <c r="J15" s="306" t="n">
        <v>579.67</v>
      </c>
      <c r="K15" s="306" t="n">
        <v>757.07</v>
      </c>
      <c r="L15" s="306" t="n">
        <v>1017.93</v>
      </c>
      <c r="M15" s="306" t="n">
        <v>513.1</v>
      </c>
      <c r="N15" s="306" t="n">
        <v>511.03</v>
      </c>
      <c r="O15" s="306" t="n">
        <v>1622.11</v>
      </c>
      <c r="P15" s="306" t="n">
        <v>1471.12</v>
      </c>
      <c r="Q15" s="306" t="n">
        <v>94.66</v>
      </c>
      <c r="R15" s="306" t="n">
        <v>564.67</v>
      </c>
      <c r="S15" s="306" t="n">
        <v>1208.22</v>
      </c>
      <c r="T15" s="306" t="n">
        <v>1302.94</v>
      </c>
      <c r="U15" s="306" t="n">
        <v>599.75</v>
      </c>
      <c r="V15" s="306" t="n">
        <v>1524.09</v>
      </c>
      <c r="W15" s="306" t="n">
        <v>2144.83</v>
      </c>
      <c r="X15" s="306" t="n">
        <v>1461.03</v>
      </c>
      <c r="Y15" s="306" t="n">
        <v>364.48</v>
      </c>
      <c r="Z15" s="306" t="n">
        <v>-538.56</v>
      </c>
      <c r="AA15" s="306" t="n">
        <v>311.67</v>
      </c>
      <c r="AB15" s="306" t="n">
        <v>1099.6</v>
      </c>
      <c r="AC15" s="306" t="n">
        <v>753.16</v>
      </c>
      <c r="AD15" s="306" t="n">
        <v>1922.35</v>
      </c>
      <c r="AE15" s="306" t="n">
        <v>2864.42</v>
      </c>
      <c r="AF15" s="306" t="n">
        <v>2915</v>
      </c>
      <c r="AG15" s="306" t="n">
        <v>1354.18</v>
      </c>
      <c r="AH15" s="306" t="n">
        <v>3609.69063024</v>
      </c>
      <c r="AI15" s="306" t="n">
        <v>4747.53</v>
      </c>
      <c r="AJ15" s="306" t="n">
        <v>5085.33</v>
      </c>
      <c r="AK15" s="306" t="n">
        <v>1956</v>
      </c>
      <c r="AL15" s="306" t="n">
        <v>4342.66</v>
      </c>
      <c r="AM15" s="306" t="n">
        <v>6006.24</v>
      </c>
      <c r="AN15" s="307" t="n">
        <v>7490.44</v>
      </c>
      <c r="AO15" s="306" t="n">
        <v>1530.09</v>
      </c>
      <c r="AP15" s="306" t="n">
        <v>4281.22</v>
      </c>
      <c r="AQ15" s="306" t="n">
        <v>6782.99</v>
      </c>
      <c r="AR15" s="307" t="n">
        <v>7977.25</v>
      </c>
      <c r="AS15" s="301"/>
      <c r="AT15" s="270" t="n">
        <f aca="false">AR15/AN15-1</f>
        <v>0.064990841659502</v>
      </c>
      <c r="AU15" s="12"/>
      <c r="AV15" s="12"/>
      <c r="AW15" s="12"/>
    </row>
    <row r="16" customFormat="false" ht="20.1" hidden="false" customHeight="true" outlineLevel="0" collapsed="false">
      <c r="A16" s="41"/>
      <c r="B16" s="44" t="s">
        <v>21</v>
      </c>
      <c r="C16" s="48"/>
      <c r="D16" s="275" t="s">
        <v>236</v>
      </c>
      <c r="E16" s="275"/>
      <c r="F16" s="275"/>
      <c r="G16" s="275"/>
      <c r="H16" s="275"/>
      <c r="I16" s="310"/>
      <c r="J16" s="310"/>
      <c r="K16" s="310"/>
      <c r="L16" s="310"/>
      <c r="M16" s="310"/>
      <c r="N16" s="310"/>
      <c r="O16" s="310"/>
      <c r="P16" s="310"/>
      <c r="Q16" s="310"/>
      <c r="R16" s="310"/>
      <c r="S16" s="306" t="n">
        <v>-189.72</v>
      </c>
      <c r="T16" s="306" t="n">
        <v>-113.17</v>
      </c>
      <c r="U16" s="310"/>
      <c r="V16" s="310"/>
      <c r="W16" s="310"/>
      <c r="X16" s="310"/>
      <c r="Y16" s="310"/>
      <c r="Z16" s="310"/>
      <c r="AA16" s="310"/>
      <c r="AB16" s="310"/>
      <c r="AC16" s="310"/>
      <c r="AD16" s="310"/>
      <c r="AE16" s="310"/>
      <c r="AF16" s="310"/>
      <c r="AG16" s="310"/>
      <c r="AH16" s="310"/>
      <c r="AI16" s="310"/>
      <c r="AJ16" s="310"/>
      <c r="AK16" s="310"/>
      <c r="AL16" s="310"/>
      <c r="AM16" s="310"/>
      <c r="AN16" s="310"/>
      <c r="AO16" s="310"/>
      <c r="AP16" s="315"/>
      <c r="AQ16" s="310"/>
      <c r="AR16" s="310"/>
      <c r="AS16" s="301"/>
      <c r="AT16" s="270"/>
      <c r="AU16" s="12"/>
      <c r="AV16" s="12"/>
      <c r="AW16" s="12"/>
    </row>
    <row r="17" customFormat="false" ht="20.1" hidden="false" customHeight="true" outlineLevel="0" collapsed="false">
      <c r="A17" s="41"/>
      <c r="B17" s="44" t="s">
        <v>23</v>
      </c>
      <c r="C17" s="48"/>
      <c r="D17" s="277" t="s">
        <v>237</v>
      </c>
      <c r="E17" s="277"/>
      <c r="F17" s="277"/>
      <c r="G17" s="277"/>
      <c r="H17" s="277"/>
      <c r="I17" s="316" t="n">
        <v>639.79</v>
      </c>
      <c r="J17" s="316" t="n">
        <v>2279.28</v>
      </c>
      <c r="K17" s="316" t="n">
        <v>3770.83</v>
      </c>
      <c r="L17" s="316" t="n">
        <v>5128.1</v>
      </c>
      <c r="M17" s="316" t="n">
        <v>1758.15</v>
      </c>
      <c r="N17" s="316" t="n">
        <v>1599.34</v>
      </c>
      <c r="O17" s="316" t="n">
        <v>3091.25</v>
      </c>
      <c r="P17" s="316" t="n">
        <v>3240.04</v>
      </c>
      <c r="Q17" s="316" t="n">
        <v>148.86</v>
      </c>
      <c r="R17" s="316" t="n">
        <v>5392.62</v>
      </c>
      <c r="S17" s="316" t="n">
        <v>7527.97</v>
      </c>
      <c r="T17" s="316" t="n">
        <v>8044.87</v>
      </c>
      <c r="U17" s="316" t="n">
        <v>1754.56</v>
      </c>
      <c r="V17" s="316" t="n">
        <v>5031.4</v>
      </c>
      <c r="W17" s="316" t="n">
        <v>7164.72</v>
      </c>
      <c r="X17" s="316" t="n">
        <v>4870.23</v>
      </c>
      <c r="Y17" s="316" t="n">
        <v>1204.35</v>
      </c>
      <c r="Z17" s="316" t="n">
        <v>-1389.56</v>
      </c>
      <c r="AA17" s="316" t="n">
        <v>1822.6</v>
      </c>
      <c r="AB17" s="316" t="n">
        <v>4265.56</v>
      </c>
      <c r="AC17" s="316" t="n">
        <v>2769.37</v>
      </c>
      <c r="AD17" s="316" t="n">
        <v>6198.73</v>
      </c>
      <c r="AE17" s="316" t="n">
        <v>8725.16</v>
      </c>
      <c r="AF17" s="316" t="n">
        <v>10525.02</v>
      </c>
      <c r="AG17" s="316" t="n">
        <v>4631.49</v>
      </c>
      <c r="AH17" s="316" t="n">
        <v>9569.35696114951</v>
      </c>
      <c r="AI17" s="316" t="n">
        <v>12585</v>
      </c>
      <c r="AJ17" s="316" t="n">
        <v>14047.06</v>
      </c>
      <c r="AK17" s="316" t="n">
        <v>5179</v>
      </c>
      <c r="AL17" s="316" t="n">
        <v>11140.17</v>
      </c>
      <c r="AM17" s="316" t="n">
        <v>15389.39</v>
      </c>
      <c r="AN17" s="317" t="n">
        <v>19876.63</v>
      </c>
      <c r="AO17" s="299" t="n">
        <v>3489.01</v>
      </c>
      <c r="AP17" s="299" t="n">
        <v>10470.58</v>
      </c>
      <c r="AQ17" s="299" t="n">
        <v>17284.6</v>
      </c>
      <c r="AR17" s="269" t="n">
        <v>20487.61</v>
      </c>
      <c r="AS17" s="301"/>
      <c r="AT17" s="270" t="n">
        <f aca="false">AR17/AN17-1</f>
        <v>0.0307386111227104</v>
      </c>
      <c r="AU17" s="12"/>
      <c r="AV17" s="12"/>
      <c r="AW17" s="12"/>
    </row>
    <row r="18" customFormat="false" ht="20.1" hidden="false" customHeight="true" outlineLevel="0" collapsed="false">
      <c r="A18" s="41"/>
      <c r="B18" s="44" t="s">
        <v>25</v>
      </c>
      <c r="C18" s="48"/>
      <c r="D18" s="278"/>
      <c r="E18" s="279" t="s">
        <v>238</v>
      </c>
      <c r="F18" s="280"/>
      <c r="G18" s="280"/>
      <c r="H18" s="280"/>
      <c r="I18" s="318" t="n">
        <v>684.68</v>
      </c>
      <c r="J18" s="318" t="n">
        <v>2170.84</v>
      </c>
      <c r="K18" s="318" t="n">
        <v>3643.16</v>
      </c>
      <c r="L18" s="318" t="n">
        <v>4918.01</v>
      </c>
      <c r="M18" s="318" t="n">
        <v>1769.96</v>
      </c>
      <c r="N18" s="318" t="n">
        <v>1533.62</v>
      </c>
      <c r="O18" s="318" t="n">
        <v>2898.01</v>
      </c>
      <c r="P18" s="318" t="n">
        <v>2929.85</v>
      </c>
      <c r="Q18" s="318" t="n">
        <v>30.33</v>
      </c>
      <c r="R18" s="318" t="n">
        <v>5250.35</v>
      </c>
      <c r="S18" s="318" t="n">
        <v>7030.41</v>
      </c>
      <c r="T18" s="318" t="n">
        <v>7684.88</v>
      </c>
      <c r="U18" s="318" t="n">
        <v>1375.88</v>
      </c>
      <c r="V18" s="318" t="n">
        <v>4369.75</v>
      </c>
      <c r="W18" s="318" t="n">
        <v>6196.67</v>
      </c>
      <c r="X18" s="318" t="n">
        <v>4022.58</v>
      </c>
      <c r="Y18" s="318" t="n">
        <v>894.15</v>
      </c>
      <c r="Z18" s="318" t="n">
        <v>-2012.69</v>
      </c>
      <c r="AA18" s="318" t="n">
        <v>986.83</v>
      </c>
      <c r="AB18" s="318" t="n">
        <v>3209.68</v>
      </c>
      <c r="AC18" s="318" t="n">
        <v>2215.78</v>
      </c>
      <c r="AD18" s="318" t="n">
        <v>5126.97</v>
      </c>
      <c r="AE18" s="318" t="n">
        <v>7284.65</v>
      </c>
      <c r="AF18" s="318" t="n">
        <v>8597.84</v>
      </c>
      <c r="AG18" s="318" t="n">
        <v>3900.81</v>
      </c>
      <c r="AH18" s="318" t="n">
        <v>8294.85217921951</v>
      </c>
      <c r="AI18" s="318" t="n">
        <v>10771.46</v>
      </c>
      <c r="AJ18" s="318" t="n">
        <v>12188.58</v>
      </c>
      <c r="AK18" s="318" t="n">
        <v>4327</v>
      </c>
      <c r="AL18" s="318" t="n">
        <v>9971.25</v>
      </c>
      <c r="AM18" s="318" t="n">
        <v>13936.89</v>
      </c>
      <c r="AN18" s="282" t="n">
        <v>17796</v>
      </c>
      <c r="AO18" s="318" t="n">
        <v>3386.77</v>
      </c>
      <c r="AP18" s="318" t="n">
        <v>9102.38</v>
      </c>
      <c r="AQ18" s="318" t="n">
        <v>14607.64</v>
      </c>
      <c r="AR18" s="282" t="n">
        <v>17358.79</v>
      </c>
      <c r="AS18" s="301"/>
      <c r="AT18" s="270" t="n">
        <f aca="false">AR18/AN18-1</f>
        <v>-0.0245678804225669</v>
      </c>
      <c r="AU18" s="12"/>
      <c r="AV18" s="12"/>
      <c r="AW18" s="12"/>
    </row>
    <row r="19" customFormat="false" ht="20.1" hidden="false" customHeight="true" outlineLevel="0" collapsed="false">
      <c r="A19" s="41"/>
      <c r="B19" s="44" t="s">
        <v>27</v>
      </c>
      <c r="D19" s="278"/>
      <c r="E19" s="283" t="s">
        <v>239</v>
      </c>
      <c r="F19" s="280"/>
      <c r="G19" s="280"/>
      <c r="H19" s="280"/>
      <c r="I19" s="299" t="n">
        <v>-44.89</v>
      </c>
      <c r="J19" s="299" t="n">
        <v>108.44</v>
      </c>
      <c r="K19" s="299" t="n">
        <v>127.67</v>
      </c>
      <c r="L19" s="299" t="n">
        <v>210.09</v>
      </c>
      <c r="M19" s="299" t="n">
        <v>-11.81</v>
      </c>
      <c r="N19" s="299" t="n">
        <v>65.72</v>
      </c>
      <c r="O19" s="299" t="n">
        <v>193.24</v>
      </c>
      <c r="P19" s="299" t="n">
        <v>310.19</v>
      </c>
      <c r="Q19" s="299" t="n">
        <v>118.53</v>
      </c>
      <c r="R19" s="299" t="n">
        <v>142.27</v>
      </c>
      <c r="S19" s="299" t="n">
        <v>497.56</v>
      </c>
      <c r="T19" s="299" t="n">
        <v>359.99</v>
      </c>
      <c r="U19" s="299" t="n">
        <v>378.68</v>
      </c>
      <c r="V19" s="299" t="n">
        <v>661.65</v>
      </c>
      <c r="W19" s="299" t="n">
        <v>968.05</v>
      </c>
      <c r="X19" s="299" t="n">
        <v>847.65</v>
      </c>
      <c r="Y19" s="299" t="n">
        <v>310.2</v>
      </c>
      <c r="Z19" s="299" t="n">
        <v>623.13</v>
      </c>
      <c r="AA19" s="299" t="n">
        <v>835.77</v>
      </c>
      <c r="AB19" s="299" t="n">
        <v>1055.88</v>
      </c>
      <c r="AC19" s="299" t="n">
        <v>553.59</v>
      </c>
      <c r="AD19" s="299" t="n">
        <v>1071.76</v>
      </c>
      <c r="AE19" s="299" t="n">
        <v>1440.51</v>
      </c>
      <c r="AF19" s="299" t="n">
        <v>1927.18</v>
      </c>
      <c r="AG19" s="299" t="n">
        <v>730.68</v>
      </c>
      <c r="AH19" s="299" t="n">
        <v>1274.50478193</v>
      </c>
      <c r="AI19" s="299" t="n">
        <v>1813.54</v>
      </c>
      <c r="AJ19" s="299" t="n">
        <v>1858.48</v>
      </c>
      <c r="AK19" s="299" t="n">
        <v>852</v>
      </c>
      <c r="AL19" s="299" t="n">
        <v>1168.92</v>
      </c>
      <c r="AM19" s="299" t="n">
        <v>1452.5</v>
      </c>
      <c r="AN19" s="269" t="n">
        <v>2080.29</v>
      </c>
      <c r="AO19" s="299" t="n">
        <v>102.24</v>
      </c>
      <c r="AP19" s="299" t="n">
        <v>1368.2</v>
      </c>
      <c r="AQ19" s="299" t="n">
        <v>2676.96</v>
      </c>
      <c r="AR19" s="269" t="n">
        <v>3128.82</v>
      </c>
      <c r="AS19" s="301"/>
      <c r="AT19" s="270" t="n">
        <f aca="false">AR19/AN19-1</f>
        <v>0.504030688029073</v>
      </c>
      <c r="AU19" s="12"/>
      <c r="AV19" s="12"/>
      <c r="AW19" s="12"/>
    </row>
    <row r="20" customFormat="false" ht="20.1" hidden="false" customHeight="true" outlineLevel="0" collapsed="false">
      <c r="A20" s="41"/>
      <c r="B20" s="44" t="s">
        <v>29</v>
      </c>
      <c r="D20" s="278"/>
      <c r="E20" s="279" t="s">
        <v>240</v>
      </c>
      <c r="F20" s="280"/>
      <c r="G20" s="280"/>
      <c r="H20" s="280"/>
      <c r="I20" s="281" t="n">
        <f aca="false">I17+I75*I76</f>
        <v>639.79</v>
      </c>
      <c r="J20" s="281" t="n">
        <f aca="false">J17+J75*J76</f>
        <v>3598.48208089022</v>
      </c>
      <c r="K20" s="281" t="n">
        <f aca="false">K17+K75*K76</f>
        <v>6079.43364155789</v>
      </c>
      <c r="L20" s="281" t="n">
        <f aca="false">L17+L75*L76</f>
        <v>8426.10520222555</v>
      </c>
      <c r="M20" s="281" t="n">
        <f aca="false">M17+M75*M76</f>
        <v>2617.52659495168</v>
      </c>
      <c r="N20" s="281" t="n">
        <f aca="false">N17+N75*N76</f>
        <v>3318.09318990335</v>
      </c>
      <c r="O20" s="281" t="n">
        <f aca="false">O17+O75*O76</f>
        <v>5669.37978485503</v>
      </c>
      <c r="P20" s="281" t="n">
        <f aca="false">P17+P75*P76</f>
        <v>6677.54637980671</v>
      </c>
      <c r="Q20" s="281" t="n">
        <f aca="false">Q17+Q75*Q76</f>
        <v>766.519576076</v>
      </c>
      <c r="R20" s="281" t="n">
        <f aca="false">R17+R75*R76</f>
        <v>6627.939152152</v>
      </c>
      <c r="S20" s="281" t="n">
        <f aca="false">S17+S75*S76</f>
        <v>9403.050052588</v>
      </c>
      <c r="T20" s="281" t="n">
        <f aca="false">T17+T75*T76</f>
        <v>10559.710953024</v>
      </c>
      <c r="U20" s="281" t="n">
        <f aca="false">U17+U75*U76</f>
        <v>2423.009877726</v>
      </c>
      <c r="V20" s="281" t="n">
        <f aca="false">V17+V75*V76</f>
        <v>6367.925542222</v>
      </c>
      <c r="W20" s="281" t="n">
        <f aca="false">W17+W75*W76</f>
        <v>9169.196813233</v>
      </c>
      <c r="X20" s="281" t="n">
        <f aca="false">X17+X75*X76</f>
        <v>7542.959728828</v>
      </c>
      <c r="Y20" s="281" t="n">
        <f aca="false">Y17+Y75*Y76</f>
        <v>1931.0834795255</v>
      </c>
      <c r="Z20" s="281" t="n">
        <f aca="false">Z17+Z75*Z76</f>
        <v>63.9069590510003</v>
      </c>
      <c r="AA20" s="281" t="n">
        <f aca="false">AA17+AA75*AA76</f>
        <v>4002.8004385765</v>
      </c>
      <c r="AB20" s="281" t="n">
        <f aca="false">AB17+AB75*AB76</f>
        <v>7172.493918102</v>
      </c>
      <c r="AC20" s="281" t="n">
        <f aca="false">AC17+AC75*AC76</f>
        <v>3456.99217487</v>
      </c>
      <c r="AD20" s="281" t="n">
        <f aca="false">AD17+AD75*AD76</f>
        <v>7573.97434974</v>
      </c>
      <c r="AE20" s="281" t="n">
        <f aca="false">AE17+AE75*AE76</f>
        <v>10788.02652461</v>
      </c>
      <c r="AF20" s="281" t="n">
        <f aca="false">AF17+AF76*AF75</f>
        <v>13275.5087240352</v>
      </c>
      <c r="AG20" s="281" t="n">
        <f aca="false">AG17+AG76*AG75</f>
        <v>5330.69910665</v>
      </c>
      <c r="AH20" s="281" t="n">
        <f aca="false">AH17+AH76*AH75</f>
        <v>10967.7751744495</v>
      </c>
      <c r="AI20" s="281" t="n">
        <f aca="false">AI17+AI76*AI75</f>
        <v>14682.62731995</v>
      </c>
      <c r="AJ20" s="281" t="n">
        <f aca="false">AJ17+AJ76*AJ75</f>
        <v>16843.8964266</v>
      </c>
      <c r="AK20" s="281" t="n">
        <f aca="false">AK17+AK76*AK75</f>
        <v>5928.677230275</v>
      </c>
      <c r="AL20" s="281" t="n">
        <f aca="false">AL17+AL76*AL75</f>
        <v>12639.52446055</v>
      </c>
      <c r="AM20" s="281" t="n">
        <f aca="false">AM17+AM76*AM75</f>
        <v>17638.421690825</v>
      </c>
      <c r="AN20" s="282" t="n">
        <f aca="false">AN17+AN76*AN75</f>
        <v>22875.3389211</v>
      </c>
      <c r="AO20" s="319" t="n">
        <f aca="false">AO17+AO76*AO75</f>
        <v>4264.933037925</v>
      </c>
      <c r="AP20" s="319" t="n">
        <f aca="false">AP17+AP76*AP75+1</f>
        <v>12023.4420476</v>
      </c>
      <c r="AQ20" s="319" t="n">
        <f aca="false">AQ17+AQ76*AQ75</f>
        <v>19612.401057275</v>
      </c>
      <c r="AR20" s="282" t="n">
        <f aca="false">AR17+AR76*AR75</f>
        <v>23591.3502359664</v>
      </c>
      <c r="AS20" s="301"/>
      <c r="AT20" s="270" t="n">
        <f aca="false">AR20/AN20-1</f>
        <v>0.0313005773307236</v>
      </c>
      <c r="AU20" s="12"/>
      <c r="AV20" s="12"/>
      <c r="AW20" s="12"/>
    </row>
    <row r="21" customFormat="false" ht="20.1" hidden="false" customHeight="true" outlineLevel="0" collapsed="false">
      <c r="A21" s="41"/>
      <c r="B21" s="44" t="s">
        <v>31</v>
      </c>
      <c r="C21" s="55"/>
      <c r="D21" s="284"/>
      <c r="E21" s="285" t="s">
        <v>241</v>
      </c>
      <c r="F21" s="286"/>
      <c r="G21" s="286"/>
      <c r="H21" s="286"/>
      <c r="I21" s="320" t="n">
        <f aca="false">I18+I75*I77</f>
        <v>684.68</v>
      </c>
      <c r="J21" s="320" t="n">
        <f aca="false">J18+J75*J77</f>
        <v>3488.93824084459</v>
      </c>
      <c r="K21" s="320" t="n">
        <f aca="false">K18+K75*K77</f>
        <v>5949.83192147804</v>
      </c>
      <c r="L21" s="320" t="n">
        <f aca="false">L18+L75*L77</f>
        <v>8213.25560211148</v>
      </c>
      <c r="M21" s="320" t="n">
        <f aca="false">M18+M75*M77</f>
        <v>2628.19209430536</v>
      </c>
      <c r="N21" s="320" t="n">
        <f aca="false">N18+N75*N77</f>
        <v>3250.08418861072</v>
      </c>
      <c r="O21" s="320" t="n">
        <f aca="false">O18+O75*O77</f>
        <v>5472.70628291608</v>
      </c>
      <c r="P21" s="320" t="n">
        <f aca="false">P18+P75*P77</f>
        <v>6362.77837722144</v>
      </c>
      <c r="Q21" s="320" t="n">
        <f aca="false">Q18+Q75*Q77</f>
        <v>646.613080324352</v>
      </c>
      <c r="R21" s="320" t="n">
        <f aca="false">R18+R75*R77</f>
        <v>6482.9161606487</v>
      </c>
      <c r="S21" s="320" t="n">
        <f aca="false">S18+S75*S77</f>
        <v>8887.84380868923</v>
      </c>
      <c r="T21" s="320" t="n">
        <f aca="false">T18+T75*T77</f>
        <v>10161.5842886032</v>
      </c>
      <c r="U21" s="320" t="n">
        <f aca="false">U18+U75*U77</f>
        <v>2028.98299274906</v>
      </c>
      <c r="V21" s="320" t="n">
        <f aca="false">V18+V75*V77</f>
        <v>5675.58177226813</v>
      </c>
      <c r="W21" s="320" t="n">
        <f aca="false">W18+W75*W77</f>
        <v>8155.10615830219</v>
      </c>
      <c r="X21" s="320" t="n">
        <f aca="false">X18+X75*X77</f>
        <v>6633.60148725435</v>
      </c>
      <c r="Y21" s="320" t="n">
        <f aca="false">Y18+Y75*Y77</f>
        <v>1604.40765633772</v>
      </c>
      <c r="Z21" s="320" t="n">
        <f aca="false">Z18+Z75*Z77</f>
        <v>-592.174687324557</v>
      </c>
      <c r="AA21" s="320" t="n">
        <f aca="false">AA18+AA75*AA77</f>
        <v>3117.60296901316</v>
      </c>
      <c r="AB21" s="320" t="n">
        <f aca="false">AB18+AB75*AB77</f>
        <v>6050.71062535089</v>
      </c>
      <c r="AC21" s="320" t="n">
        <f aca="false">AC18+AC75*AC77</f>
        <v>2884.33966579564</v>
      </c>
      <c r="AD21" s="320" t="n">
        <f aca="false">AD18+AD75*AD77</f>
        <v>6464.08933159127</v>
      </c>
      <c r="AE21" s="320" t="n">
        <f aca="false">AE18+AE75*AE77</f>
        <v>9290.32899738691</v>
      </c>
      <c r="AF21" s="320" t="n">
        <f aca="false">AF18+AF75*AF77</f>
        <v>11272.0786819258</v>
      </c>
      <c r="AG21" s="320" t="n">
        <f aca="false">AG18+AG75*AG77</f>
        <v>4578.3191252903</v>
      </c>
      <c r="AH21" s="320" t="n">
        <f aca="false">AH18+AH75*AH77</f>
        <v>9649.87042980011</v>
      </c>
      <c r="AI21" s="320" t="n">
        <f aca="false">AI18+AI75*AI77</f>
        <v>12803.9873758709</v>
      </c>
      <c r="AJ21" s="320" t="n">
        <f aca="false">AJ18+AJ75*AJ77</f>
        <v>14898.6165011612</v>
      </c>
      <c r="AK21" s="320" t="n">
        <f aca="false">AK18+AK75*AK77</f>
        <v>5051.37076353175</v>
      </c>
      <c r="AL21" s="320" t="n">
        <f aca="false">AL18+AL75*AL77</f>
        <v>11419.9539176015</v>
      </c>
      <c r="AM21" s="320" t="n">
        <f aca="false">AM18+AM75*AM77</f>
        <v>16109.9458764023</v>
      </c>
      <c r="AN21" s="321" t="n">
        <f aca="false">AN18+AN75*AN77</f>
        <v>20693.407835203</v>
      </c>
      <c r="AO21" s="320" t="n">
        <f aca="false">AO18+AO75*AO77+1</f>
        <v>4136.29210956125</v>
      </c>
      <c r="AP21" s="320" t="n">
        <f aca="false">AP18+AP75*AP77</f>
        <v>10599.4252090723</v>
      </c>
      <c r="AQ21" s="320" t="n">
        <f aca="false">AQ18+AQ75*AQ77+1</f>
        <v>16854.2135113552</v>
      </c>
      <c r="AR21" s="321" t="n">
        <f aca="false">AR18+AR75*AR77</f>
        <v>20352.9230213701</v>
      </c>
      <c r="AS21" s="301"/>
      <c r="AT21" s="270" t="n">
        <f aca="false">AR21/AN21-1</f>
        <v>-0.0164537816363759</v>
      </c>
      <c r="AU21" s="12"/>
      <c r="AV21" s="12"/>
      <c r="AW21" s="12"/>
    </row>
    <row r="22" s="3" customFormat="true" ht="20.1" hidden="false" customHeight="true" outlineLevel="0" collapsed="false">
      <c r="A22" s="41"/>
      <c r="B22" s="44" t="s">
        <v>32</v>
      </c>
      <c r="C22" s="55"/>
      <c r="D22" s="30"/>
      <c r="E22" s="7"/>
      <c r="F22" s="7"/>
      <c r="G22" s="7"/>
      <c r="H22" s="322" t="s">
        <v>245</v>
      </c>
      <c r="I22" s="323" t="n">
        <v>0.758</v>
      </c>
      <c r="J22" s="323" t="n">
        <v>0.758</v>
      </c>
      <c r="K22" s="323" t="n">
        <v>0.758</v>
      </c>
      <c r="L22" s="323" t="n">
        <v>0.758</v>
      </c>
      <c r="M22" s="323" t="n">
        <v>0.758</v>
      </c>
      <c r="N22" s="323" t="n">
        <v>0.758</v>
      </c>
      <c r="O22" s="323" t="n">
        <v>0.758</v>
      </c>
      <c r="P22" s="323" t="n">
        <v>0.758</v>
      </c>
      <c r="Q22" s="323" t="n">
        <v>0.758</v>
      </c>
      <c r="R22" s="323" t="n">
        <v>0.758</v>
      </c>
      <c r="S22" s="323" t="n">
        <v>0.758</v>
      </c>
      <c r="T22" s="323" t="n">
        <v>0.758</v>
      </c>
      <c r="U22" s="323" t="n">
        <v>0.758</v>
      </c>
      <c r="V22" s="323" t="n">
        <v>0.758</v>
      </c>
      <c r="W22" s="323" t="n">
        <v>0.758</v>
      </c>
      <c r="X22" s="323" t="n">
        <v>0.758</v>
      </c>
      <c r="Y22" s="323" t="n">
        <v>0.758</v>
      </c>
      <c r="Z22" s="323" t="n">
        <v>0.758</v>
      </c>
      <c r="AA22" s="323" t="n">
        <v>0.758</v>
      </c>
      <c r="AB22" s="323" t="n">
        <v>0.758</v>
      </c>
      <c r="AC22" s="323" t="n">
        <v>0.758</v>
      </c>
      <c r="AD22" s="323" t="n">
        <v>0.758</v>
      </c>
      <c r="AE22" s="323" t="n">
        <v>0.758</v>
      </c>
      <c r="AF22" s="323" t="n">
        <v>0.758</v>
      </c>
      <c r="AG22" s="323" t="n">
        <v>0.725</v>
      </c>
      <c r="AH22" s="323" t="n">
        <v>0.725</v>
      </c>
      <c r="AI22" s="323" t="n">
        <v>0.725</v>
      </c>
      <c r="AJ22" s="323" t="n">
        <v>0.725</v>
      </c>
      <c r="AK22" s="323" t="n">
        <v>0.725</v>
      </c>
      <c r="AL22" s="323" t="n">
        <v>0.725</v>
      </c>
      <c r="AM22" s="323" t="n">
        <v>0.725</v>
      </c>
      <c r="AN22" s="323" t="n">
        <v>0.725</v>
      </c>
      <c r="AO22" s="323" t="n">
        <v>0.725</v>
      </c>
      <c r="AP22" s="323" t="n">
        <v>0.725</v>
      </c>
      <c r="AQ22" s="323" t="n">
        <v>0.725</v>
      </c>
      <c r="AR22" s="323" t="n">
        <v>0.725</v>
      </c>
      <c r="AS22" s="71"/>
      <c r="AT22" s="324"/>
    </row>
    <row r="23" s="3" customFormat="true" ht="20.1" hidden="false" customHeight="true" outlineLevel="0" collapsed="false">
      <c r="A23" s="41"/>
      <c r="B23" s="44" t="s">
        <v>33</v>
      </c>
      <c r="C23" s="55"/>
      <c r="D23" s="30"/>
      <c r="E23" s="7"/>
      <c r="F23" s="7"/>
      <c r="G23" s="7"/>
      <c r="H23" s="322"/>
      <c r="I23" s="325"/>
      <c r="J23" s="325"/>
      <c r="K23" s="325"/>
      <c r="L23" s="325"/>
      <c r="M23" s="325"/>
      <c r="N23" s="325"/>
      <c r="O23" s="325"/>
      <c r="P23" s="325"/>
      <c r="Q23" s="325"/>
      <c r="R23" s="325"/>
      <c r="S23" s="325"/>
      <c r="T23" s="325"/>
      <c r="U23" s="325"/>
      <c r="V23" s="325"/>
      <c r="W23" s="325"/>
      <c r="X23" s="325"/>
      <c r="Y23" s="325"/>
      <c r="Z23" s="325"/>
      <c r="AA23" s="325"/>
      <c r="AB23" s="325"/>
      <c r="AC23" s="325"/>
      <c r="AD23" s="325"/>
      <c r="AE23" s="325"/>
      <c r="AF23" s="325"/>
      <c r="AG23" s="325"/>
      <c r="AH23" s="325"/>
      <c r="AI23" s="325"/>
      <c r="AJ23" s="325"/>
      <c r="AK23" s="325"/>
      <c r="AL23" s="325"/>
      <c r="AM23" s="325"/>
      <c r="AN23" s="325"/>
      <c r="AO23" s="325"/>
      <c r="AP23" s="325"/>
      <c r="AQ23" s="325"/>
      <c r="AR23" s="325"/>
      <c r="AS23" s="71"/>
      <c r="AT23" s="292"/>
    </row>
    <row r="24" s="3" customFormat="true" ht="20.1" hidden="false" customHeight="true" outlineLevel="0" collapsed="false">
      <c r="A24" s="41"/>
      <c r="B24" s="44" t="s">
        <v>34</v>
      </c>
      <c r="C24" s="55"/>
      <c r="D24" s="30"/>
      <c r="E24" s="7"/>
      <c r="F24" s="7"/>
      <c r="G24" s="7"/>
      <c r="H24" s="322"/>
      <c r="I24" s="325"/>
      <c r="J24" s="325"/>
      <c r="K24" s="325"/>
      <c r="L24" s="325"/>
      <c r="M24" s="325"/>
      <c r="N24" s="325"/>
      <c r="O24" s="325"/>
      <c r="P24" s="325"/>
      <c r="Q24" s="325"/>
      <c r="R24" s="325"/>
      <c r="S24" s="325"/>
      <c r="T24" s="325"/>
      <c r="U24" s="325"/>
      <c r="V24" s="325"/>
      <c r="W24" s="325"/>
      <c r="X24" s="325"/>
      <c r="Y24" s="325"/>
      <c r="Z24" s="325"/>
      <c r="AA24" s="325"/>
      <c r="AB24" s="325"/>
      <c r="AC24" s="325"/>
      <c r="AD24" s="325"/>
      <c r="AE24" s="325"/>
      <c r="AF24" s="325"/>
      <c r="AG24" s="325"/>
      <c r="AH24" s="325"/>
      <c r="AI24" s="325"/>
      <c r="AJ24" s="325"/>
      <c r="AK24" s="325"/>
      <c r="AL24" s="325"/>
      <c r="AM24" s="325"/>
      <c r="AN24" s="325"/>
      <c r="AO24" s="325"/>
      <c r="AP24" s="325"/>
      <c r="AQ24" s="325"/>
      <c r="AR24" s="325"/>
      <c r="AS24" s="71"/>
      <c r="AT24" s="292"/>
    </row>
    <row r="25" s="3" customFormat="true" ht="20.1" hidden="false" customHeight="true" outlineLevel="0" collapsed="false">
      <c r="A25" s="41"/>
      <c r="B25" s="42" t="s">
        <v>35</v>
      </c>
      <c r="C25" s="55"/>
      <c r="D25" s="214" t="s">
        <v>242</v>
      </c>
      <c r="E25" s="214"/>
      <c r="F25" s="214"/>
      <c r="G25" s="214"/>
      <c r="H25" s="214"/>
      <c r="I25" s="26" t="s">
        <v>49</v>
      </c>
      <c r="J25" s="26" t="s">
        <v>50</v>
      </c>
      <c r="K25" s="26" t="s">
        <v>51</v>
      </c>
      <c r="L25" s="26" t="s">
        <v>243</v>
      </c>
      <c r="M25" s="26" t="s">
        <v>53</v>
      </c>
      <c r="N25" s="26" t="s">
        <v>54</v>
      </c>
      <c r="O25" s="26" t="s">
        <v>55</v>
      </c>
      <c r="P25" s="26" t="s">
        <v>159</v>
      </c>
      <c r="Q25" s="26" t="s">
        <v>57</v>
      </c>
      <c r="R25" s="26" t="s">
        <v>58</v>
      </c>
      <c r="S25" s="26" t="s">
        <v>59</v>
      </c>
      <c r="T25" s="26" t="s">
        <v>160</v>
      </c>
      <c r="U25" s="26" t="s">
        <v>61</v>
      </c>
      <c r="V25" s="26" t="s">
        <v>62</v>
      </c>
      <c r="W25" s="26" t="s">
        <v>63</v>
      </c>
      <c r="X25" s="26" t="s">
        <v>161</v>
      </c>
      <c r="Y25" s="65" t="s">
        <v>64</v>
      </c>
      <c r="Z25" s="65" t="s">
        <v>65</v>
      </c>
      <c r="AA25" s="65" t="s">
        <v>66</v>
      </c>
      <c r="AB25" s="65" t="s">
        <v>162</v>
      </c>
      <c r="AC25" s="26" t="s">
        <v>68</v>
      </c>
      <c r="AD25" s="65" t="s">
        <v>69</v>
      </c>
      <c r="AE25" s="65" t="s">
        <v>70</v>
      </c>
      <c r="AF25" s="65" t="s">
        <v>163</v>
      </c>
      <c r="AG25" s="65" t="s">
        <v>71</v>
      </c>
      <c r="AH25" s="65" t="s">
        <v>72</v>
      </c>
      <c r="AI25" s="65" t="s">
        <v>73</v>
      </c>
      <c r="AJ25" s="65" t="s">
        <v>164</v>
      </c>
      <c r="AK25" s="65" t="s">
        <v>75</v>
      </c>
      <c r="AL25" s="65" t="s">
        <v>76</v>
      </c>
      <c r="AM25" s="65" t="s">
        <v>77</v>
      </c>
      <c r="AN25" s="65" t="s">
        <v>78</v>
      </c>
      <c r="AO25" s="65" t="s">
        <v>79</v>
      </c>
      <c r="AP25" s="65" t="s">
        <v>80</v>
      </c>
      <c r="AQ25" s="65" t="s">
        <v>81</v>
      </c>
      <c r="AR25" s="65" t="s">
        <v>82</v>
      </c>
      <c r="AT25" s="266" t="s">
        <v>244</v>
      </c>
    </row>
    <row r="26" s="3" customFormat="true" ht="20.1" hidden="false" customHeight="true" outlineLevel="0" collapsed="false">
      <c r="A26" s="41"/>
      <c r="B26" s="44" t="s">
        <v>13</v>
      </c>
      <c r="C26" s="55"/>
      <c r="D26" s="268" t="s">
        <v>224</v>
      </c>
      <c r="E26" s="268"/>
      <c r="F26" s="268"/>
      <c r="G26" s="268"/>
      <c r="H26" s="268"/>
      <c r="I26" s="312" t="n">
        <f aca="false">I4</f>
        <v>3947.76</v>
      </c>
      <c r="J26" s="312" t="n">
        <f aca="false">J4-I4</f>
        <v>11896.34</v>
      </c>
      <c r="K26" s="312" t="n">
        <f aca="false">K4-J4</f>
        <v>13087.84</v>
      </c>
      <c r="L26" s="312" t="n">
        <f aca="false">L4-K4</f>
        <v>12168.17</v>
      </c>
      <c r="M26" s="312" t="n">
        <v>12088</v>
      </c>
      <c r="N26" s="312" t="n">
        <f aca="false">N4-M4</f>
        <v>11323.29</v>
      </c>
      <c r="O26" s="312" t="n">
        <f aca="false">O4-N4</f>
        <v>12676.67</v>
      </c>
      <c r="P26" s="312" t="n">
        <f aca="false">P4-O4</f>
        <v>14019.35</v>
      </c>
      <c r="Q26" s="312" t="n">
        <v>10671</v>
      </c>
      <c r="R26" s="312" t="n">
        <f aca="false">R4-Q4</f>
        <v>16837.4</v>
      </c>
      <c r="S26" s="252" t="n">
        <f aca="false">S4-R4</f>
        <v>14919.4</v>
      </c>
      <c r="T26" s="252" t="n">
        <f aca="false">T4-S4</f>
        <v>12853.18</v>
      </c>
      <c r="U26" s="312" t="n">
        <f aca="false">U4</f>
        <v>15016.61</v>
      </c>
      <c r="V26" s="252" t="n">
        <f aca="false">V4-U4</f>
        <v>16062.55</v>
      </c>
      <c r="W26" s="252" t="n">
        <f aca="false">W4-V4</f>
        <v>15151.59</v>
      </c>
      <c r="X26" s="252" t="n">
        <f aca="false">X4-W4</f>
        <v>14771.7</v>
      </c>
      <c r="Y26" s="252" t="n">
        <f aca="false">Y4</f>
        <v>15222.22</v>
      </c>
      <c r="Z26" s="252" t="n">
        <f aca="false">Z4-Y4</f>
        <v>15690.4</v>
      </c>
      <c r="AA26" s="252" t="n">
        <f aca="false">AA4-Z4</f>
        <v>14968.94</v>
      </c>
      <c r="AB26" s="252" t="n">
        <f aca="false">AB4-AA4</f>
        <v>15404.73</v>
      </c>
      <c r="AC26" s="252" t="n">
        <f aca="false">AC4</f>
        <v>16293.46</v>
      </c>
      <c r="AD26" s="252" t="n">
        <f aca="false">AD4-AC4</f>
        <v>17172.42</v>
      </c>
      <c r="AE26" s="252" t="n">
        <f aca="false">AE4-AD4</f>
        <v>16705.35</v>
      </c>
      <c r="AF26" s="252" t="n">
        <f aca="false">AF4-AE4</f>
        <v>16320.93</v>
      </c>
      <c r="AG26" s="252" t="n">
        <f aca="false">AG4</f>
        <v>18196.56</v>
      </c>
      <c r="AH26" s="252" t="n">
        <f aca="false">AH4-AG4</f>
        <v>18796.79053028</v>
      </c>
      <c r="AI26" s="252" t="n">
        <f aca="false">AI4-AH4</f>
        <v>18057.43946972</v>
      </c>
      <c r="AJ26" s="252" t="n">
        <f aca="false">AJ4-AI4</f>
        <v>17058.74</v>
      </c>
      <c r="AK26" s="252" t="n">
        <f aca="false">AK4</f>
        <v>19939</v>
      </c>
      <c r="AL26" s="252" t="n">
        <f aca="false">AL4-AK4</f>
        <v>20075.52</v>
      </c>
      <c r="AM26" s="252" t="n">
        <f aca="false">AM4-AL4</f>
        <v>18851.49</v>
      </c>
      <c r="AN26" s="252" t="n">
        <f aca="false">AN4-AM4</f>
        <v>18903.37</v>
      </c>
      <c r="AO26" s="252" t="n">
        <f aca="false">AO4</f>
        <v>17711.011</v>
      </c>
      <c r="AP26" s="252" t="n">
        <f aca="false">AP4-AO4</f>
        <v>22932.239</v>
      </c>
      <c r="AQ26" s="269" t="n">
        <f aca="false">AQ4-AP4</f>
        <v>23381.02</v>
      </c>
      <c r="AR26" s="269" t="n">
        <f aca="false">AR4-AQ4</f>
        <v>20854.25</v>
      </c>
      <c r="AT26" s="270" t="n">
        <f aca="false">AR26/AQ26-1</f>
        <v>-0.108069280125503</v>
      </c>
      <c r="AU26" s="12"/>
      <c r="AV26" s="12"/>
      <c r="AW26" s="12"/>
      <c r="AY26" s="326"/>
    </row>
    <row r="27" s="3" customFormat="true" ht="20.1" hidden="false" customHeight="true" outlineLevel="0" collapsed="false">
      <c r="A27" s="41"/>
      <c r="B27" s="44" t="s">
        <v>15</v>
      </c>
      <c r="C27" s="55"/>
      <c r="D27" s="271"/>
      <c r="E27" s="272" t="s">
        <v>225</v>
      </c>
      <c r="F27" s="272"/>
      <c r="G27" s="272"/>
      <c r="H27" s="272"/>
      <c r="I27" s="252" t="n">
        <f aca="false">I5</f>
        <v>5274.33</v>
      </c>
      <c r="J27" s="252" t="n">
        <f aca="false">J5-I5</f>
        <v>15512.38</v>
      </c>
      <c r="K27" s="252" t="n">
        <f aca="false">K5-J5</f>
        <v>15736.19</v>
      </c>
      <c r="L27" s="252" t="n">
        <f aca="false">L5-K5</f>
        <v>15331.9</v>
      </c>
      <c r="M27" s="252" t="n">
        <v>14694</v>
      </c>
      <c r="N27" s="252" t="n">
        <f aca="false">N5-M5</f>
        <v>15171.42</v>
      </c>
      <c r="O27" s="252" t="n">
        <f aca="false">O5-N5</f>
        <v>15195.91</v>
      </c>
      <c r="P27" s="252" t="n">
        <f aca="false">P5-O5</f>
        <v>15393.71</v>
      </c>
      <c r="Q27" s="252" t="n">
        <v>15117</v>
      </c>
      <c r="R27" s="252" t="n">
        <f aca="false">R5-Q5</f>
        <v>15939.63</v>
      </c>
      <c r="S27" s="252" t="n">
        <f aca="false">S5-R5</f>
        <v>17039.61</v>
      </c>
      <c r="T27" s="252" t="n">
        <f aca="false">T5-S5</f>
        <v>16915</v>
      </c>
      <c r="U27" s="252" t="n">
        <f aca="false">U5</f>
        <v>16487.25</v>
      </c>
      <c r="V27" s="252" t="n">
        <f aca="false">V5-U5</f>
        <v>16409.04</v>
      </c>
      <c r="W27" s="252" t="n">
        <f aca="false">W5-V5</f>
        <v>16738.43</v>
      </c>
      <c r="X27" s="252" t="n">
        <f aca="false">X5-W5</f>
        <v>15302.08</v>
      </c>
      <c r="Y27" s="252" t="n">
        <f aca="false">Y5</f>
        <v>16338.58</v>
      </c>
      <c r="Z27" s="252" t="n">
        <f aca="false">Z5-Y5</f>
        <v>16754.05</v>
      </c>
      <c r="AA27" s="252" t="n">
        <f aca="false">AA5-Z5</f>
        <v>16871.38</v>
      </c>
      <c r="AB27" s="252" t="n">
        <f aca="false">AB5-AA5</f>
        <v>17333.03</v>
      </c>
      <c r="AC27" s="252" t="n">
        <f aca="false">AC5</f>
        <v>17263.59</v>
      </c>
      <c r="AD27" s="252" t="n">
        <f aca="false">AD5-AC5</f>
        <v>17774.55</v>
      </c>
      <c r="AE27" s="252" t="n">
        <f aca="false">AE5-AD5</f>
        <v>18264.28</v>
      </c>
      <c r="AF27" s="252" t="n">
        <f aca="false">AF5-AE5</f>
        <v>18646.85</v>
      </c>
      <c r="AG27" s="252" t="n">
        <f aca="false">AG5</f>
        <v>18663.47</v>
      </c>
      <c r="AH27" s="252" t="n">
        <f aca="false">AH5-AG5</f>
        <v>19721.27420796</v>
      </c>
      <c r="AI27" s="252" t="n">
        <f aca="false">AI5-AH5</f>
        <v>20204.28579204</v>
      </c>
      <c r="AJ27" s="252" t="n">
        <f aca="false">AJ5-AI5</f>
        <v>19381.43</v>
      </c>
      <c r="AK27" s="252" t="n">
        <f aca="false">AK5</f>
        <v>19425</v>
      </c>
      <c r="AL27" s="252" t="n">
        <f aca="false">AL5-AK5</f>
        <v>19900.33</v>
      </c>
      <c r="AM27" s="252" t="n">
        <f aca="false">AM5-AL5</f>
        <v>19601.55</v>
      </c>
      <c r="AN27" s="252" t="n">
        <f aca="false">AN5-AM5</f>
        <v>19377.12</v>
      </c>
      <c r="AO27" s="252" t="n">
        <f aca="false">AO5</f>
        <v>19485.87</v>
      </c>
      <c r="AP27" s="252" t="n">
        <f aca="false">AP5-AO5</f>
        <v>19715.05</v>
      </c>
      <c r="AQ27" s="269" t="n">
        <f aca="false">AQ5-AP5</f>
        <v>20402.81</v>
      </c>
      <c r="AR27" s="269" t="n">
        <f aca="false">AR5-AQ5</f>
        <v>20263.65</v>
      </c>
      <c r="AT27" s="270" t="n">
        <f aca="false">AR27/AQ27-1</f>
        <v>-0.00682062911922443</v>
      </c>
      <c r="AU27" s="12"/>
      <c r="AV27" s="12"/>
      <c r="AW27" s="12"/>
      <c r="AY27" s="326"/>
    </row>
    <row r="28" s="3" customFormat="true" ht="20.1" hidden="false" customHeight="true" outlineLevel="0" collapsed="false">
      <c r="A28" s="41"/>
      <c r="B28" s="44" t="s">
        <v>36</v>
      </c>
      <c r="C28" s="55"/>
      <c r="D28" s="253"/>
      <c r="E28" s="273" t="s">
        <v>226</v>
      </c>
      <c r="F28" s="273"/>
      <c r="G28" s="273"/>
      <c r="H28" s="273"/>
      <c r="I28" s="252" t="n">
        <f aca="false">I6</f>
        <v>-398.79</v>
      </c>
      <c r="J28" s="252" t="n">
        <f aca="false">J6-I6</f>
        <v>-1217.83</v>
      </c>
      <c r="K28" s="252" t="n">
        <f aca="false">K6-J6</f>
        <v>354.079999999996</v>
      </c>
      <c r="L28" s="252" t="n">
        <f aca="false">L6-K6</f>
        <v>-608.59</v>
      </c>
      <c r="M28" s="252" t="n">
        <v>-2606</v>
      </c>
      <c r="N28" s="252" t="n">
        <f aca="false">N6-M6</f>
        <v>-1469.34</v>
      </c>
      <c r="O28" s="252" t="n">
        <f aca="false">O6-N6</f>
        <v>20.6699999999983</v>
      </c>
      <c r="P28" s="252" t="n">
        <f aca="false">P6-O6</f>
        <v>847.209999999999</v>
      </c>
      <c r="Q28" s="252" t="n">
        <v>-4446</v>
      </c>
      <c r="R28" s="252" t="n">
        <f aca="false">R6-Q6</f>
        <v>3986.4</v>
      </c>
      <c r="S28" s="252" t="n">
        <f aca="false">S6-R6</f>
        <v>913.629999999997</v>
      </c>
      <c r="T28" s="252" t="n">
        <f aca="false">T6-S6</f>
        <v>-734.16</v>
      </c>
      <c r="U28" s="252" t="n">
        <f aca="false">U6</f>
        <v>2189.39</v>
      </c>
      <c r="V28" s="252" t="n">
        <f aca="false">V6-U6</f>
        <v>2519.36</v>
      </c>
      <c r="W28" s="252" t="n">
        <f aca="false">W6-V6</f>
        <v>878.419999999999</v>
      </c>
      <c r="X28" s="252" t="n">
        <f aca="false">X6-W6</f>
        <v>2079.59</v>
      </c>
      <c r="Y28" s="252" t="n">
        <f aca="false">Y6</f>
        <v>2091.18</v>
      </c>
      <c r="Z28" s="252" t="n">
        <f aca="false">Z6-Y6</f>
        <v>1894.88</v>
      </c>
      <c r="AA28" s="252" t="n">
        <f aca="false">AA6-Z6</f>
        <v>863.679999999995</v>
      </c>
      <c r="AB28" s="252" t="n">
        <f aca="false">AB6-AA6</f>
        <v>661.14000000001</v>
      </c>
      <c r="AC28" s="252" t="n">
        <f aca="false">AC6</f>
        <v>2315.07</v>
      </c>
      <c r="AD28" s="252" t="n">
        <f aca="false">AD6-AC6</f>
        <v>2434.54</v>
      </c>
      <c r="AE28" s="252" t="n">
        <f aca="false">AE6-AD6</f>
        <v>1416.33000000001</v>
      </c>
      <c r="AF28" s="252" t="n">
        <f aca="false">AF6-AE6</f>
        <v>853.969999999996</v>
      </c>
      <c r="AG28" s="252" t="n">
        <v>2951.15</v>
      </c>
      <c r="AH28" s="252" t="n">
        <v>1962.21304966</v>
      </c>
      <c r="AI28" s="252" t="n">
        <v>788.666950340007</v>
      </c>
      <c r="AJ28" s="252" t="n">
        <v>944.699518239989</v>
      </c>
      <c r="AK28" s="252" t="n">
        <v>3687</v>
      </c>
      <c r="AL28" s="252" t="n">
        <v>3210.12999999999</v>
      </c>
      <c r="AM28" s="252" t="n">
        <v>2031.02000000001</v>
      </c>
      <c r="AN28" s="252" t="n">
        <v>1895.17</v>
      </c>
      <c r="AO28" s="252" t="n">
        <v>1054.631</v>
      </c>
      <c r="AP28" s="252" t="n">
        <v>5433.409</v>
      </c>
      <c r="AQ28" s="269" t="n">
        <f aca="false">AQ6-AP6</f>
        <v>5286.12999999999</v>
      </c>
      <c r="AR28" s="269" t="n">
        <f aca="false">AR6-AQ6</f>
        <v>2925.02</v>
      </c>
      <c r="AT28" s="270" t="n">
        <f aca="false">AR28/AQ28-1</f>
        <v>-0.44666135717434</v>
      </c>
      <c r="AU28" s="12"/>
      <c r="AV28" s="12"/>
      <c r="AW28" s="12"/>
      <c r="AY28" s="326"/>
    </row>
    <row r="29" s="3" customFormat="true" ht="20.1" hidden="false" customHeight="true" outlineLevel="0" collapsed="false">
      <c r="A29" s="41"/>
      <c r="B29" s="44" t="s">
        <v>37</v>
      </c>
      <c r="C29" s="55"/>
      <c r="D29" s="302"/>
      <c r="E29" s="303" t="s">
        <v>227</v>
      </c>
      <c r="F29" s="304"/>
      <c r="G29" s="305"/>
      <c r="H29" s="305"/>
      <c r="I29" s="310" t="n">
        <f aca="false">I7</f>
        <v>-927.78</v>
      </c>
      <c r="J29" s="310" t="n">
        <f aca="false">J7-I7</f>
        <v>-2398.21</v>
      </c>
      <c r="K29" s="310" t="n">
        <f aca="false">K7-J7</f>
        <v>-3002.43</v>
      </c>
      <c r="L29" s="310" t="n">
        <f aca="false">L7-K7</f>
        <v>-2555.14</v>
      </c>
      <c r="M29" s="310" t="n">
        <v>-2605</v>
      </c>
      <c r="N29" s="310" t="n">
        <f aca="false">N7-M7</f>
        <v>-2378.79</v>
      </c>
      <c r="O29" s="310" t="n">
        <f aca="false">O7-N7</f>
        <v>-2539.91</v>
      </c>
      <c r="P29" s="310" t="n">
        <f aca="false">P7-O7</f>
        <v>-2221.57</v>
      </c>
      <c r="Q29" s="310" t="n">
        <v>-4445</v>
      </c>
      <c r="R29" s="310" t="n">
        <f aca="false">R7-Q7</f>
        <v>-3088.63</v>
      </c>
      <c r="S29" s="310" t="n">
        <f aca="false">S7-R7</f>
        <v>-3033.84</v>
      </c>
      <c r="T29" s="310" t="n">
        <f aca="false">T7-S7</f>
        <v>-3327.66</v>
      </c>
      <c r="U29" s="310" t="n">
        <f aca="false">U7</f>
        <v>-3660.03</v>
      </c>
      <c r="V29" s="310" t="n">
        <f aca="false">V7-U7</f>
        <v>-2865.85</v>
      </c>
      <c r="W29" s="310" t="n">
        <f aca="false">W7-V7</f>
        <v>-2465.26</v>
      </c>
      <c r="X29" s="310" t="n">
        <f aca="false">X7-W7</f>
        <v>-2609.97</v>
      </c>
      <c r="Y29" s="310" t="n">
        <f aca="false">Y7</f>
        <v>-3207.54</v>
      </c>
      <c r="Z29" s="310" t="n">
        <f aca="false">Z7-Y7</f>
        <v>-2958.53</v>
      </c>
      <c r="AA29" s="310" t="n">
        <f aca="false">AA7-Z7</f>
        <v>-2766.12</v>
      </c>
      <c r="AB29" s="310" t="n">
        <f aca="false">AB7-AA7</f>
        <v>-2589.44</v>
      </c>
      <c r="AC29" s="310" t="n">
        <f aca="false">AC7</f>
        <v>-3285.2</v>
      </c>
      <c r="AD29" s="310" t="n">
        <f aca="false">AD7-AC7</f>
        <v>-3036.67</v>
      </c>
      <c r="AE29" s="310" t="n">
        <f aca="false">AE7-AD7</f>
        <v>-2975.26</v>
      </c>
      <c r="AF29" s="310" t="n">
        <f aca="false">AF7-AE7</f>
        <v>-3179.89</v>
      </c>
      <c r="AG29" s="310" t="n">
        <f aca="false">AG7</f>
        <v>-3418.06</v>
      </c>
      <c r="AH29" s="310" t="n">
        <f aca="false">AH7-AG7</f>
        <v>-2886.69672734</v>
      </c>
      <c r="AI29" s="310" t="n">
        <f aca="false">AI7-AH7</f>
        <v>-2935.51327266</v>
      </c>
      <c r="AJ29" s="310" t="n">
        <f aca="false">AJ7-AI7</f>
        <v>-3267.38951824</v>
      </c>
      <c r="AK29" s="310" t="n">
        <f aca="false">AK7</f>
        <v>-3173</v>
      </c>
      <c r="AL29" s="310" t="n">
        <f aca="false">AL7-AK7</f>
        <v>-3034.94</v>
      </c>
      <c r="AM29" s="310" t="n">
        <f aca="false">AM7-AL7</f>
        <v>-2781.3</v>
      </c>
      <c r="AN29" s="310" t="n">
        <f aca="false">AN7-AM7</f>
        <v>-2369.08</v>
      </c>
      <c r="AO29" s="310" t="n">
        <f aca="false">AO7</f>
        <v>-2829.49</v>
      </c>
      <c r="AP29" s="310" t="n">
        <f aca="false">AP7-AO7</f>
        <v>-2216.22</v>
      </c>
      <c r="AQ29" s="307" t="n">
        <f aca="false">AQ7-AP7</f>
        <v>-2307.92</v>
      </c>
      <c r="AR29" s="307" t="n">
        <f aca="false">AR7-AQ7</f>
        <v>-2334.42</v>
      </c>
      <c r="AT29" s="270" t="n">
        <f aca="false">AR29/AQ29-1</f>
        <v>0.0114822004228912</v>
      </c>
      <c r="AU29" s="12"/>
      <c r="AV29" s="12"/>
      <c r="AW29" s="12"/>
      <c r="AY29" s="326"/>
    </row>
    <row r="30" s="3" customFormat="true" ht="20.1" hidden="false" customHeight="true" outlineLevel="0" collapsed="false">
      <c r="A30" s="41"/>
      <c r="B30" s="42" t="s">
        <v>38</v>
      </c>
      <c r="C30" s="55"/>
      <c r="D30" s="275" t="s">
        <v>228</v>
      </c>
      <c r="E30" s="275"/>
      <c r="F30" s="275"/>
      <c r="G30" s="275"/>
      <c r="H30" s="275"/>
      <c r="I30" s="310" t="n">
        <f aca="false">I8</f>
        <v>824.73</v>
      </c>
      <c r="J30" s="310" t="n">
        <f aca="false">J8-I8</f>
        <v>2273.89</v>
      </c>
      <c r="K30" s="310" t="n">
        <f aca="false">K8-J8</f>
        <v>3177.36</v>
      </c>
      <c r="L30" s="310" t="n">
        <f aca="false">L8-K8</f>
        <v>1833.92</v>
      </c>
      <c r="M30" s="310" t="n">
        <v>2110</v>
      </c>
      <c r="N30" s="310" t="n">
        <f aca="false">N8-M8</f>
        <v>3651.52</v>
      </c>
      <c r="O30" s="310" t="n">
        <f aca="false">O8-N8</f>
        <v>1437.05</v>
      </c>
      <c r="P30" s="310" t="n">
        <f aca="false">P8-O8</f>
        <v>4790.54</v>
      </c>
      <c r="Q30" s="310" t="n">
        <v>2176</v>
      </c>
      <c r="R30" s="310" t="n">
        <f aca="false">R8-Q8</f>
        <v>2513.91</v>
      </c>
      <c r="S30" s="310" t="n">
        <f aca="false">S8-R8</f>
        <v>1866.36</v>
      </c>
      <c r="T30" s="310" t="n">
        <f aca="false">T8-S8</f>
        <v>3049.53</v>
      </c>
      <c r="U30" s="310" t="n">
        <f aca="false">U8</f>
        <v>2277.97</v>
      </c>
      <c r="V30" s="310" t="n">
        <f aca="false">V8-U8</f>
        <v>2090.26</v>
      </c>
      <c r="W30" s="310" t="n">
        <f aca="false">W8-V8</f>
        <v>1292.63</v>
      </c>
      <c r="X30" s="310" t="n">
        <f aca="false">X8-W8</f>
        <v>8209.12</v>
      </c>
      <c r="Y30" s="310" t="n">
        <f aca="false">Y8</f>
        <v>3575.45</v>
      </c>
      <c r="Z30" s="310" t="n">
        <f aca="false">Z8-Y8</f>
        <v>10013.87</v>
      </c>
      <c r="AA30" s="310" t="n">
        <f aca="false">AA8-Z8</f>
        <v>1008.52</v>
      </c>
      <c r="AB30" s="310" t="n">
        <f aca="false">AB8-AA8</f>
        <v>2182.49</v>
      </c>
      <c r="AC30" s="310" t="n">
        <f aca="false">AC8</f>
        <v>2174.16</v>
      </c>
      <c r="AD30" s="310" t="n">
        <f aca="false">AD8-AC8</f>
        <v>2560.5</v>
      </c>
      <c r="AE30" s="310" t="n">
        <f aca="false">AE8-AD8</f>
        <v>2492.72</v>
      </c>
      <c r="AF30" s="310" t="n">
        <f aca="false">AF8-AE8</f>
        <v>2211.14</v>
      </c>
      <c r="AG30" s="310" t="n">
        <f aca="false">AG8</f>
        <v>1062.05</v>
      </c>
      <c r="AH30" s="310" t="n">
        <f aca="false">AH8-AG8</f>
        <v>1329.5727587205</v>
      </c>
      <c r="AI30" s="310" t="n">
        <f aca="false">AI8-AH8</f>
        <v>2206.4872412795</v>
      </c>
      <c r="AJ30" s="310" t="n">
        <f aca="false">AJ8-AI8</f>
        <v>2757.15</v>
      </c>
      <c r="AK30" s="310" t="n">
        <f aca="false">AK8</f>
        <v>1019</v>
      </c>
      <c r="AL30" s="310" t="n">
        <f aca="false">AL8-AK8</f>
        <v>850.08</v>
      </c>
      <c r="AM30" s="310" t="n">
        <f aca="false">AM8-AL8</f>
        <v>937.22</v>
      </c>
      <c r="AN30" s="310" t="n">
        <f aca="false">AN8-AM8</f>
        <v>776.05</v>
      </c>
      <c r="AO30" s="310" t="n">
        <f aca="false">AO8</f>
        <v>828.04</v>
      </c>
      <c r="AP30" s="310" t="n">
        <f aca="false">AP8-AO8</f>
        <v>2400.2</v>
      </c>
      <c r="AQ30" s="307" t="n">
        <f aca="false">AQ8-AP8</f>
        <v>1180.56</v>
      </c>
      <c r="AR30" s="307" t="n">
        <f aca="false">AR8-AQ8</f>
        <v>1967.98</v>
      </c>
      <c r="AT30" s="270" t="n">
        <f aca="false">AR30/AQ30-1</f>
        <v>0.666988547807819</v>
      </c>
      <c r="AU30" s="12"/>
      <c r="AV30" s="12"/>
      <c r="AW30" s="12"/>
      <c r="AY30" s="326"/>
    </row>
    <row r="31" s="3" customFormat="true" ht="20.1" hidden="false" customHeight="true" outlineLevel="0" collapsed="false">
      <c r="A31" s="41"/>
      <c r="B31" s="42" t="s">
        <v>39</v>
      </c>
      <c r="C31" s="55"/>
      <c r="D31" s="154" t="s">
        <v>229</v>
      </c>
      <c r="E31" s="154"/>
      <c r="F31" s="154"/>
      <c r="G31" s="154"/>
      <c r="H31" s="154"/>
      <c r="I31" s="252" t="n">
        <f aca="false">I9</f>
        <v>3123.03</v>
      </c>
      <c r="J31" s="252" t="n">
        <f aca="false">J9-I9</f>
        <v>9622.45</v>
      </c>
      <c r="K31" s="252" t="n">
        <f aca="false">K9-J9</f>
        <v>9910.48</v>
      </c>
      <c r="L31" s="252" t="n">
        <f aca="false">L9-K9</f>
        <v>10334.25</v>
      </c>
      <c r="M31" s="252" t="n">
        <v>9978</v>
      </c>
      <c r="N31" s="252" t="n">
        <f aca="false">N9-M9</f>
        <v>7671.77</v>
      </c>
      <c r="O31" s="252" t="n">
        <f aca="false">O9-N9</f>
        <v>11239.62</v>
      </c>
      <c r="P31" s="252" t="n">
        <f aca="false">P9-O9</f>
        <v>9228.81</v>
      </c>
      <c r="Q31" s="252" t="n">
        <v>8495</v>
      </c>
      <c r="R31" s="252" t="n">
        <f aca="false">R9-Q9</f>
        <v>14323.49</v>
      </c>
      <c r="S31" s="252" t="n">
        <f aca="false">S9-R9</f>
        <v>13053.04</v>
      </c>
      <c r="T31" s="252" t="n">
        <f aca="false">T9-S9</f>
        <v>9803.64999999999</v>
      </c>
      <c r="U31" s="252" t="n">
        <f aca="false">U9</f>
        <v>12738.64</v>
      </c>
      <c r="V31" s="252" t="n">
        <f aca="false">V9-U9</f>
        <v>13972.29</v>
      </c>
      <c r="W31" s="252" t="n">
        <f aca="false">W9-V9</f>
        <v>13858.96</v>
      </c>
      <c r="X31" s="252" t="n">
        <f aca="false">X9-W9</f>
        <v>6562.58</v>
      </c>
      <c r="Y31" s="252" t="n">
        <f aca="false">Y9</f>
        <v>11646.77</v>
      </c>
      <c r="Z31" s="252" t="n">
        <f aca="false">Z9-Y9</f>
        <v>5676.53</v>
      </c>
      <c r="AA31" s="252" t="n">
        <f aca="false">AA9-Z9</f>
        <v>13960.42</v>
      </c>
      <c r="AB31" s="252" t="n">
        <f aca="false">AB9-AA9</f>
        <v>13222.24</v>
      </c>
      <c r="AC31" s="252" t="n">
        <f aca="false">AC9</f>
        <v>14119.3</v>
      </c>
      <c r="AD31" s="252" t="n">
        <f aca="false">AD9-AC9</f>
        <v>14611.92</v>
      </c>
      <c r="AE31" s="252" t="n">
        <f aca="false">AE9-AD9</f>
        <v>14212.63</v>
      </c>
      <c r="AF31" s="252" t="n">
        <f aca="false">AF9-AE9</f>
        <v>14109.79</v>
      </c>
      <c r="AG31" s="252" t="n">
        <f aca="false">AG9</f>
        <v>17134.51</v>
      </c>
      <c r="AH31" s="252" t="n">
        <f aca="false">AH9-AG9</f>
        <v>17467.2177715595</v>
      </c>
      <c r="AI31" s="252" t="n">
        <f aca="false">AI9-AH9</f>
        <v>15850.9522284405</v>
      </c>
      <c r="AJ31" s="252" t="n">
        <f aca="false">AJ9-AI9</f>
        <v>14301.59</v>
      </c>
      <c r="AK31" s="252" t="n">
        <f aca="false">AK9</f>
        <v>18920</v>
      </c>
      <c r="AL31" s="252" t="n">
        <f aca="false">AL9-AK9</f>
        <v>19225.44</v>
      </c>
      <c r="AM31" s="252" t="n">
        <f aca="false">AM9-AL9</f>
        <v>17914.27</v>
      </c>
      <c r="AN31" s="252" t="n">
        <f aca="false">AN9-AM9</f>
        <v>18127.32</v>
      </c>
      <c r="AO31" s="252" t="n">
        <f aca="false">AO9</f>
        <v>16882.97</v>
      </c>
      <c r="AP31" s="252" t="n">
        <f aca="false">AP9-AO9</f>
        <v>20532.04</v>
      </c>
      <c r="AQ31" s="269" t="n">
        <f aca="false">AQ9-AP9</f>
        <v>22200.46</v>
      </c>
      <c r="AR31" s="269" t="n">
        <f aca="false">AR9-AQ9</f>
        <v>18886.27</v>
      </c>
      <c r="AT31" s="270" t="n">
        <f aca="false">AR31/AQ31-1</f>
        <v>-0.149284744550338</v>
      </c>
      <c r="AU31" s="12"/>
      <c r="AV31" s="12"/>
      <c r="AW31" s="12"/>
      <c r="AY31" s="326"/>
    </row>
    <row r="32" s="3" customFormat="true" ht="20.1" hidden="false" customHeight="true" outlineLevel="0" collapsed="false">
      <c r="A32" s="41"/>
      <c r="B32" s="42" t="s">
        <v>40</v>
      </c>
      <c r="C32" s="55"/>
      <c r="D32" s="275" t="s">
        <v>230</v>
      </c>
      <c r="E32" s="275"/>
      <c r="F32" s="275"/>
      <c r="G32" s="275"/>
      <c r="H32" s="275"/>
      <c r="I32" s="310" t="n">
        <f aca="false">I10</f>
        <v>1916.3</v>
      </c>
      <c r="J32" s="310" t="n">
        <f aca="false">J10-I10</f>
        <v>6477</v>
      </c>
      <c r="K32" s="310" t="n">
        <f aca="false">K10-J10</f>
        <v>6986.38</v>
      </c>
      <c r="L32" s="310" t="n">
        <f aca="false">L10-K10</f>
        <v>7378.25</v>
      </c>
      <c r="M32" s="310" t="n">
        <v>6834</v>
      </c>
      <c r="N32" s="310" t="n">
        <f aca="false">N10-M10</f>
        <v>6831.81</v>
      </c>
      <c r="O32" s="310" t="n">
        <f aca="false">O10-N10</f>
        <v>7286.01</v>
      </c>
      <c r="P32" s="310" t="n">
        <f aca="false">P10-O10</f>
        <v>7875.07</v>
      </c>
      <c r="Q32" s="310" t="n">
        <v>7613</v>
      </c>
      <c r="R32" s="310" t="n">
        <f aca="false">R10-Q10</f>
        <v>7800.22</v>
      </c>
      <c r="S32" s="310" t="n">
        <f aca="false">S10-R10</f>
        <v>9165.15</v>
      </c>
      <c r="T32" s="310" t="n">
        <f aca="false">T10-S10</f>
        <v>8818.38</v>
      </c>
      <c r="U32" s="310" t="n">
        <f aca="false">U10</f>
        <v>9718.4</v>
      </c>
      <c r="V32" s="310" t="n">
        <f aca="false">V10-U10</f>
        <v>9041.97</v>
      </c>
      <c r="W32" s="310" t="n">
        <f aca="false">W10-V10</f>
        <v>10075.49534214</v>
      </c>
      <c r="X32" s="310" t="n">
        <f aca="false">X10-W10</f>
        <v>8932.18465786001</v>
      </c>
      <c r="Y32" s="310" t="n">
        <f aca="false">Y10</f>
        <v>9245.26</v>
      </c>
      <c r="Z32" s="310" t="n">
        <f aca="false">Z10-Y10</f>
        <v>8341.4</v>
      </c>
      <c r="AA32" s="310" t="n">
        <f aca="false">AA10-Z10</f>
        <v>9333.50520691</v>
      </c>
      <c r="AB32" s="310" t="n">
        <f aca="false">AB10-AA10</f>
        <v>10078.00479309</v>
      </c>
      <c r="AC32" s="310" t="n">
        <f aca="false">AC10</f>
        <v>9744.4</v>
      </c>
      <c r="AD32" s="310" t="n">
        <f aca="false">AD10-AC10</f>
        <v>9187.36</v>
      </c>
      <c r="AE32" s="310" t="n">
        <f aca="false">AE10-AD10</f>
        <v>9997.06</v>
      </c>
      <c r="AF32" s="310" t="n">
        <f aca="false">AF10-AE10</f>
        <v>10959.88</v>
      </c>
      <c r="AG32" s="310" t="n">
        <f aca="false">AG10</f>
        <v>10360.49</v>
      </c>
      <c r="AH32" s="310" t="n">
        <f aca="false">AH10-AG10</f>
        <v>9293.22666879</v>
      </c>
      <c r="AI32" s="310" t="n">
        <f aca="false">AI10-AH10</f>
        <v>10643.96333121</v>
      </c>
      <c r="AJ32" s="310" t="n">
        <f aca="false">AJ10-AI10</f>
        <v>11206.3</v>
      </c>
      <c r="AK32" s="310" t="n">
        <f aca="false">AK10</f>
        <v>10712</v>
      </c>
      <c r="AL32" s="310" t="n">
        <f aca="false">AL10-AK10</f>
        <v>9809.78</v>
      </c>
      <c r="AM32" s="310" t="n">
        <f aca="false">AM10-AL10</f>
        <v>11010.46</v>
      </c>
      <c r="AN32" s="310" t="n">
        <f aca="false">AN10-AM10</f>
        <v>11643.01</v>
      </c>
      <c r="AO32" s="310" t="n">
        <f aca="false">AO10</f>
        <v>10815.22</v>
      </c>
      <c r="AP32" s="310" t="n">
        <f aca="false">AP10-AO10</f>
        <v>9990.02</v>
      </c>
      <c r="AQ32" s="307" t="n">
        <f aca="false">AQ10-AP10</f>
        <v>11695.17</v>
      </c>
      <c r="AR32" s="307" t="n">
        <f aca="false">AR10-AQ10</f>
        <v>13762.74</v>
      </c>
      <c r="AT32" s="270" t="n">
        <f aca="false">AR32/AQ32-1</f>
        <v>0.176788366479496</v>
      </c>
      <c r="AU32" s="12"/>
      <c r="AV32" s="12"/>
      <c r="AW32" s="12"/>
      <c r="AY32" s="326"/>
    </row>
    <row r="33" s="3" customFormat="true" ht="20.1" hidden="false" customHeight="true" outlineLevel="0" collapsed="false">
      <c r="A33" s="41"/>
      <c r="B33" s="42" t="s">
        <v>41</v>
      </c>
      <c r="C33" s="55"/>
      <c r="D33" s="154" t="s">
        <v>231</v>
      </c>
      <c r="E33" s="154"/>
      <c r="F33" s="154"/>
      <c r="G33" s="154"/>
      <c r="H33" s="154"/>
      <c r="I33" s="252" t="n">
        <f aca="false">I11</f>
        <v>1206.73</v>
      </c>
      <c r="J33" s="252" t="n">
        <f aca="false">J11-I11</f>
        <v>3145.45</v>
      </c>
      <c r="K33" s="252" t="n">
        <f aca="false">K11-J11</f>
        <v>2924.1</v>
      </c>
      <c r="L33" s="252" t="n">
        <f aca="false">L11-K11</f>
        <v>2956</v>
      </c>
      <c r="M33" s="252" t="n">
        <v>3144</v>
      </c>
      <c r="N33" s="252" t="n">
        <f aca="false">N11-M11</f>
        <v>839.960000000003</v>
      </c>
      <c r="O33" s="252" t="n">
        <f aca="false">O11-N11</f>
        <v>3953.61</v>
      </c>
      <c r="P33" s="252" t="n">
        <f aca="false">P11-O11</f>
        <v>1353.74</v>
      </c>
      <c r="Q33" s="252" t="n">
        <v>882</v>
      </c>
      <c r="R33" s="252" t="n">
        <f aca="false">R11-Q11</f>
        <v>6523.27</v>
      </c>
      <c r="S33" s="252" t="n">
        <f aca="false">S11-R11</f>
        <v>3887.89</v>
      </c>
      <c r="T33" s="252" t="n">
        <f aca="false">T11-S11</f>
        <v>985.269999999993</v>
      </c>
      <c r="U33" s="252" t="n">
        <f aca="false">U11</f>
        <v>3020.24</v>
      </c>
      <c r="V33" s="252" t="n">
        <f aca="false">V11-U11</f>
        <v>4930.32</v>
      </c>
      <c r="W33" s="252" t="n">
        <f aca="false">W11-V11</f>
        <v>3783.46465786</v>
      </c>
      <c r="X33" s="252" t="n">
        <f aca="false">X11-W11</f>
        <v>-2369.60465786</v>
      </c>
      <c r="Y33" s="252" t="n">
        <f aca="false">Y11</f>
        <v>2401.51</v>
      </c>
      <c r="Z33" s="252" t="n">
        <f aca="false">Z11-Y11</f>
        <v>-2664.87</v>
      </c>
      <c r="AA33" s="252" t="n">
        <f aca="false">AA11-Z11</f>
        <v>4626.91479309</v>
      </c>
      <c r="AB33" s="252" t="n">
        <f aca="false">AB11-AA11</f>
        <v>3144.23520691</v>
      </c>
      <c r="AC33" s="252" t="n">
        <f aca="false">AC11</f>
        <v>4374.9</v>
      </c>
      <c r="AD33" s="252" t="n">
        <f aca="false">AD11-AC11</f>
        <v>5424.56</v>
      </c>
      <c r="AE33" s="252" t="n">
        <f aca="false">AE11-AD11</f>
        <v>4215.57000000001</v>
      </c>
      <c r="AF33" s="252" t="n">
        <f aca="false">AF11-AE11</f>
        <v>3149.91</v>
      </c>
      <c r="AG33" s="252" t="n">
        <f aca="false">AG11</f>
        <v>6774.02</v>
      </c>
      <c r="AH33" s="252" t="n">
        <f aca="false">AH11-AG11</f>
        <v>8173.9911027695</v>
      </c>
      <c r="AI33" s="252" t="n">
        <f aca="false">AI11-AH11</f>
        <v>5206.9888972305</v>
      </c>
      <c r="AJ33" s="252" t="n">
        <f aca="false">AJ11-AI11</f>
        <v>3095.28999999999</v>
      </c>
      <c r="AK33" s="252" t="n">
        <f aca="false">AK11</f>
        <v>8208</v>
      </c>
      <c r="AL33" s="252" t="n">
        <f aca="false">AL11-AK11</f>
        <v>9415.66</v>
      </c>
      <c r="AM33" s="252" t="n">
        <f aca="false">AM11-AL11</f>
        <v>6903.81</v>
      </c>
      <c r="AN33" s="252" t="n">
        <f aca="false">AN11-AM11</f>
        <v>6484.31</v>
      </c>
      <c r="AO33" s="252" t="n">
        <f aca="false">AO11</f>
        <v>6067.75</v>
      </c>
      <c r="AP33" s="252" t="n">
        <f aca="false">AP11-AO11</f>
        <v>10542.02</v>
      </c>
      <c r="AQ33" s="269" t="n">
        <f aca="false">AQ11-AP11</f>
        <v>10505.29</v>
      </c>
      <c r="AR33" s="269" t="n">
        <f aca="false">AR11-AQ11</f>
        <v>5123.53</v>
      </c>
      <c r="AT33" s="270" t="n">
        <f aca="false">AR33/AQ33-1</f>
        <v>-0.512290474608507</v>
      </c>
      <c r="AU33" s="12"/>
      <c r="AV33" s="12"/>
      <c r="AW33" s="12"/>
      <c r="AY33" s="326"/>
    </row>
    <row r="34" s="3" customFormat="true" ht="20.1" hidden="false" customHeight="true" outlineLevel="0" collapsed="false">
      <c r="A34" s="41"/>
      <c r="B34" s="42" t="s">
        <v>42</v>
      </c>
      <c r="C34" s="55"/>
      <c r="D34" s="154" t="s">
        <v>232</v>
      </c>
      <c r="E34" s="154"/>
      <c r="F34" s="154"/>
      <c r="G34" s="154"/>
      <c r="H34" s="154"/>
      <c r="I34" s="252" t="n">
        <f aca="false">I12</f>
        <v>434.93</v>
      </c>
      <c r="J34" s="252" t="n">
        <f aca="false">J12-I12</f>
        <v>1305.34</v>
      </c>
      <c r="K34" s="252" t="n">
        <f aca="false">K12-J12</f>
        <v>1305.19</v>
      </c>
      <c r="L34" s="252" t="n">
        <f aca="false">L12-K12</f>
        <v>1305.2</v>
      </c>
      <c r="M34" s="252" t="n">
        <v>1134</v>
      </c>
      <c r="N34" s="252" t="n">
        <f aca="false">N12-M12</f>
        <v>1133.65202484</v>
      </c>
      <c r="O34" s="252" t="n">
        <f aca="false">O12-N12</f>
        <v>1133.65601242</v>
      </c>
      <c r="P34" s="252" t="n">
        <f aca="false">P12-O12</f>
        <v>1133.65196274</v>
      </c>
      <c r="Q34" s="252" t="n">
        <v>815</v>
      </c>
      <c r="R34" s="252" t="n">
        <f aca="false">R12-Q12</f>
        <v>814.75602</v>
      </c>
      <c r="S34" s="252" t="n">
        <f aca="false">S12-R12</f>
        <v>842.53398</v>
      </c>
      <c r="T34" s="252" t="n">
        <f aca="false">T12-S12</f>
        <v>842.54</v>
      </c>
      <c r="U34" s="252" t="n">
        <f aca="false">U12</f>
        <v>881.26</v>
      </c>
      <c r="V34" s="252" t="n">
        <f aca="false">V12-U12</f>
        <v>881.26</v>
      </c>
      <c r="W34" s="252" t="n">
        <f aca="false">W12-V12</f>
        <v>881.27</v>
      </c>
      <c r="X34" s="252" t="n">
        <f aca="false">X12-W12</f>
        <v>881.26</v>
      </c>
      <c r="Y34" s="252" t="n">
        <f aca="false">Y12</f>
        <v>958.61</v>
      </c>
      <c r="Z34" s="252" t="n">
        <f aca="false">Z12-Y12</f>
        <v>958.62</v>
      </c>
      <c r="AA34" s="252" t="n">
        <f aca="false">AA12-Z12</f>
        <v>958.61</v>
      </c>
      <c r="AB34" s="252" t="n">
        <f aca="false">AB12-AA12</f>
        <v>958.61</v>
      </c>
      <c r="AC34" s="252" t="n">
        <f aca="false">AC12</f>
        <v>907</v>
      </c>
      <c r="AD34" s="252" t="n">
        <f aca="false">AD12-AC12</f>
        <v>907</v>
      </c>
      <c r="AE34" s="252" t="n">
        <f aca="false">AE12-AD12</f>
        <v>907</v>
      </c>
      <c r="AF34" s="252" t="n">
        <f aca="false">AF12-AE12</f>
        <v>907</v>
      </c>
      <c r="AG34" s="252" t="n">
        <f aca="false">AG12</f>
        <v>964.25</v>
      </c>
      <c r="AH34" s="252" t="n">
        <f aca="false">AH12-AG12</f>
        <v>964.25226</v>
      </c>
      <c r="AI34" s="252" t="n">
        <f aca="false">AI12-AH12</f>
        <v>964.14433</v>
      </c>
      <c r="AJ34" s="252" t="n">
        <f aca="false">AJ12-AI12</f>
        <v>965.35921</v>
      </c>
      <c r="AK34" s="252" t="n">
        <f aca="false">AK12</f>
        <v>1034</v>
      </c>
      <c r="AL34" s="252" t="n">
        <f aca="false">AL12-AK12</f>
        <v>1034.24304</v>
      </c>
      <c r="AM34" s="252" t="n">
        <f aca="false">AM12-AL12</f>
        <v>1034.12152</v>
      </c>
      <c r="AN34" s="252" t="n">
        <f aca="false">AN12-AM12</f>
        <v>1034.12544</v>
      </c>
      <c r="AO34" s="252" t="n">
        <f aca="false">AO12</f>
        <v>1070.3383</v>
      </c>
      <c r="AP34" s="252" t="n">
        <f aca="false">AP12-AO12</f>
        <v>1070.36033</v>
      </c>
      <c r="AQ34" s="269" t="n">
        <f aca="false">AQ12-AP12</f>
        <v>1070.36137</v>
      </c>
      <c r="AR34" s="269" t="n">
        <f aca="false">AR12-AQ12</f>
        <v>1070.3595</v>
      </c>
      <c r="AT34" s="270" t="n">
        <f aca="false">AR34/AQ34-1</f>
        <v>-1.7470735140801E-006</v>
      </c>
      <c r="AU34" s="12"/>
      <c r="AV34" s="12"/>
      <c r="AW34" s="12"/>
      <c r="AY34" s="326"/>
    </row>
    <row r="35" s="3" customFormat="true" ht="20.1" hidden="false" customHeight="true" outlineLevel="0" collapsed="false">
      <c r="A35" s="41"/>
      <c r="B35" s="42" t="s">
        <v>43</v>
      </c>
      <c r="C35" s="55"/>
      <c r="D35" s="275" t="s">
        <v>233</v>
      </c>
      <c r="E35" s="275"/>
      <c r="F35" s="275"/>
      <c r="G35" s="275"/>
      <c r="H35" s="275"/>
      <c r="I35" s="310" t="n">
        <f aca="false">I13</f>
        <v>36.7799999999998</v>
      </c>
      <c r="J35" s="310" t="n">
        <f aca="false">J13-I13</f>
        <v>210.26</v>
      </c>
      <c r="K35" s="310" t="n">
        <f aca="false">K13-J13</f>
        <v>50.0400000000013</v>
      </c>
      <c r="L35" s="310" t="n">
        <f aca="false">L13-K13</f>
        <v>-32.6700000000001</v>
      </c>
      <c r="M35" s="310" t="n">
        <v>261</v>
      </c>
      <c r="N35" s="310" t="n">
        <f aca="false">N13-M13</f>
        <v>132.812024839997</v>
      </c>
      <c r="O35" s="310" t="n">
        <f aca="false">O13-N13</f>
        <v>-216.963987579999</v>
      </c>
      <c r="P35" s="310" t="n">
        <f aca="false">P13-O13</f>
        <v>-222.288037259998</v>
      </c>
      <c r="Q35" s="310" t="n">
        <v>177</v>
      </c>
      <c r="R35" s="310" t="n">
        <f aca="false">R13-Q13</f>
        <v>5.2560200000014</v>
      </c>
      <c r="S35" s="310" t="n">
        <f aca="false">S13-R13</f>
        <v>-76.736020000003</v>
      </c>
      <c r="T35" s="310" t="n">
        <f aca="false">T13-S13</f>
        <v>392.340000000007</v>
      </c>
      <c r="U35" s="310" t="n">
        <f aca="false">U13</f>
        <v>215.329999999998</v>
      </c>
      <c r="V35" s="310" t="n">
        <f aca="false">V13-U13</f>
        <v>152.12</v>
      </c>
      <c r="W35" s="310" t="n">
        <f aca="false">W13-V13</f>
        <v>-148.134657860001</v>
      </c>
      <c r="X35" s="310" t="n">
        <f aca="false">X13-W13</f>
        <v>272.574657860005</v>
      </c>
      <c r="Y35" s="310" t="n">
        <f aca="false">Y13</f>
        <v>125.93</v>
      </c>
      <c r="Z35" s="310" t="n">
        <f aca="false">Z13-Y13</f>
        <v>126.540000000001</v>
      </c>
      <c r="AA35" s="310" t="n">
        <f aca="false">AA13-Z13</f>
        <v>394.08520691</v>
      </c>
      <c r="AB35" s="310" t="n">
        <f aca="false">AB13-AA13</f>
        <v>1045.26479309</v>
      </c>
      <c r="AC35" s="310" t="n">
        <f aca="false">AC13</f>
        <v>54.6300000000006</v>
      </c>
      <c r="AD35" s="310" t="n">
        <f aca="false">AD13-AC13</f>
        <v>80.9900000000002</v>
      </c>
      <c r="AE35" s="310" t="n">
        <f aca="false">AE13-AD13</f>
        <v>159.929999999993</v>
      </c>
      <c r="AF35" s="310" t="n">
        <f aca="false">AF13-AE13</f>
        <v>-392.469999999996</v>
      </c>
      <c r="AG35" s="310" t="n">
        <f aca="false">AG13</f>
        <v>175.899999999998</v>
      </c>
      <c r="AH35" s="310" t="n">
        <f aca="false">AH13-AG13</f>
        <v>-16.3612513799956</v>
      </c>
      <c r="AI35" s="310" t="n">
        <f aca="false">AI13-AH13</f>
        <v>-89.3621586200036</v>
      </c>
      <c r="AJ35" s="310" t="n">
        <f aca="false">AJ13-AI13</f>
        <v>-330.070789999993</v>
      </c>
      <c r="AK35" s="310" t="n">
        <f aca="false">AK13</f>
        <v>-38</v>
      </c>
      <c r="AL35" s="310" t="n">
        <f aca="false">AL13-AK13</f>
        <v>-34.5869599999965</v>
      </c>
      <c r="AM35" s="310" t="n">
        <f aca="false">AM13-AL13</f>
        <v>43.1115199999999</v>
      </c>
      <c r="AN35" s="310" t="n">
        <f aca="false">AN13-AM13</f>
        <v>521.255439999997</v>
      </c>
      <c r="AO35" s="310" t="n">
        <f aca="false">AO13</f>
        <v>21.6882999999987</v>
      </c>
      <c r="AP35" s="310" t="n">
        <f aca="false">AP13-AO13</f>
        <v>261.04033</v>
      </c>
      <c r="AQ35" s="307" t="n">
        <f aca="false">AQ13-AP13</f>
        <v>-119.13863</v>
      </c>
      <c r="AR35" s="307" t="n">
        <f aca="false">AR13-AQ13</f>
        <v>344.099499999998</v>
      </c>
      <c r="AT35" s="270"/>
      <c r="AU35" s="12"/>
      <c r="AV35" s="12"/>
      <c r="AW35" s="12"/>
      <c r="AY35" s="326"/>
    </row>
    <row r="36" s="3" customFormat="true" ht="20.1" hidden="false" customHeight="true" outlineLevel="0" collapsed="false">
      <c r="A36" s="41"/>
      <c r="B36" s="42" t="s">
        <v>44</v>
      </c>
      <c r="C36" s="47"/>
      <c r="D36" s="154" t="s">
        <v>234</v>
      </c>
      <c r="E36" s="154"/>
      <c r="F36" s="154"/>
      <c r="G36" s="154"/>
      <c r="H36" s="154"/>
      <c r="I36" s="252" t="n">
        <f aca="false">I14</f>
        <v>808.58</v>
      </c>
      <c r="J36" s="252" t="n">
        <f aca="false">J14-I14</f>
        <v>2050.37</v>
      </c>
      <c r="K36" s="252" t="n">
        <f aca="false">K14-J14</f>
        <v>1668.95</v>
      </c>
      <c r="L36" s="252" t="n">
        <f aca="false">L14-K14</f>
        <v>1618.13</v>
      </c>
      <c r="M36" s="252" t="n">
        <v>2271</v>
      </c>
      <c r="N36" s="252" t="n">
        <f aca="false">N14-M14</f>
        <v>-160.88</v>
      </c>
      <c r="O36" s="252" t="n">
        <f aca="false">O14-N14</f>
        <v>2602.99</v>
      </c>
      <c r="P36" s="252" t="n">
        <f aca="false">P14-O14</f>
        <v>-2.19999999999982</v>
      </c>
      <c r="Q36" s="252" t="n">
        <v>244</v>
      </c>
      <c r="R36" s="252" t="n">
        <f aca="false">R14-Q14</f>
        <v>5713.77</v>
      </c>
      <c r="S36" s="252" t="n">
        <f aca="false">S14-R14</f>
        <v>2968.62</v>
      </c>
      <c r="T36" s="252" t="n">
        <f aca="false">T14-S14</f>
        <v>535.07</v>
      </c>
      <c r="U36" s="252" t="n">
        <f aca="false">U14</f>
        <v>2354.31</v>
      </c>
      <c r="V36" s="252" t="n">
        <f aca="false">V14-U14</f>
        <v>4201.18</v>
      </c>
      <c r="W36" s="252" t="n">
        <f aca="false">W14-V14</f>
        <v>2754.06</v>
      </c>
      <c r="X36" s="252" t="n">
        <f aca="false">X14-W14</f>
        <v>-2978.29</v>
      </c>
      <c r="Y36" s="252" t="n">
        <f aca="false">Y14</f>
        <v>1568.83</v>
      </c>
      <c r="Z36" s="252" t="n">
        <f aca="false">Z14-Y14</f>
        <v>-3496.95</v>
      </c>
      <c r="AA36" s="252" t="n">
        <f aca="false">AA14-Z14</f>
        <v>4062.39</v>
      </c>
      <c r="AB36" s="252" t="n">
        <f aca="false">AB14-AA14</f>
        <v>3230.89</v>
      </c>
      <c r="AC36" s="252" t="n">
        <f aca="false">AC14</f>
        <v>3522.53</v>
      </c>
      <c r="AD36" s="252" t="n">
        <f aca="false">AD14-AC14</f>
        <v>4598.55</v>
      </c>
      <c r="AE36" s="252" t="n">
        <f aca="false">AE14-AD14</f>
        <v>3468.5</v>
      </c>
      <c r="AF36" s="252" t="n">
        <f aca="false">AF14-AE14</f>
        <v>1850.44</v>
      </c>
      <c r="AG36" s="252" t="n">
        <f aca="false">AG14</f>
        <v>5985.67</v>
      </c>
      <c r="AH36" s="252" t="n">
        <f aca="false">AH14-AG14</f>
        <v>7193.3775913895</v>
      </c>
      <c r="AI36" s="252" t="n">
        <f aca="false">AI14-AH14</f>
        <v>4153.4824086105</v>
      </c>
      <c r="AJ36" s="252" t="n">
        <f aca="false">AJ14-AI14</f>
        <v>1799.86</v>
      </c>
      <c r="AK36" s="252" t="n">
        <f aca="false">AK14</f>
        <v>7136</v>
      </c>
      <c r="AL36" s="252" t="n">
        <f aca="false">AL14-AK14</f>
        <v>8346.83</v>
      </c>
      <c r="AM36" s="252" t="n">
        <f aca="false">AM14-AL14</f>
        <v>5912.8</v>
      </c>
      <c r="AN36" s="252" t="n">
        <f aca="false">AN14-AM14</f>
        <v>5971.44</v>
      </c>
      <c r="AO36" s="252" t="n">
        <f aca="false">AO14</f>
        <v>5019.1</v>
      </c>
      <c r="AP36" s="252" t="n">
        <f aca="false">AP14-AO14</f>
        <v>9732.7</v>
      </c>
      <c r="AQ36" s="269" t="n">
        <f aca="false">AQ14-AP14</f>
        <v>9315.79</v>
      </c>
      <c r="AR36" s="269" t="n">
        <f aca="false">AR14-AQ14</f>
        <v>4397.27</v>
      </c>
      <c r="AT36" s="270" t="n">
        <f aca="false">AR36/AQ36-1</f>
        <v>-0.52797669333465</v>
      </c>
      <c r="AU36" s="12"/>
      <c r="AV36" s="12"/>
      <c r="AW36" s="12"/>
      <c r="AY36" s="326"/>
    </row>
    <row r="37" s="3" customFormat="true" ht="20.1" hidden="false" customHeight="true" outlineLevel="0" collapsed="false">
      <c r="A37" s="41"/>
      <c r="B37" s="44" t="s">
        <v>45</v>
      </c>
      <c r="C37" s="9"/>
      <c r="D37" s="275" t="s">
        <v>235</v>
      </c>
      <c r="E37" s="275"/>
      <c r="F37" s="275"/>
      <c r="G37" s="275"/>
      <c r="H37" s="275"/>
      <c r="I37" s="310" t="n">
        <f aca="false">I15</f>
        <v>168.79</v>
      </c>
      <c r="J37" s="310" t="n">
        <f aca="false">J15-I15</f>
        <v>410.88</v>
      </c>
      <c r="K37" s="310" t="n">
        <f aca="false">K15-J15</f>
        <v>177.4</v>
      </c>
      <c r="L37" s="310" t="n">
        <f aca="false">L15-K15</f>
        <v>260.86</v>
      </c>
      <c r="M37" s="310" t="n">
        <v>513</v>
      </c>
      <c r="N37" s="310" t="n">
        <f aca="false">N15-M15</f>
        <v>-2.07000000000005</v>
      </c>
      <c r="O37" s="310" t="n">
        <f aca="false">O15-N15</f>
        <v>1111.08</v>
      </c>
      <c r="P37" s="310" t="n">
        <f aca="false">P15-O15</f>
        <v>-150.99</v>
      </c>
      <c r="Q37" s="310" t="n">
        <v>95</v>
      </c>
      <c r="R37" s="310" t="n">
        <f aca="false">R15-Q15</f>
        <v>470.01</v>
      </c>
      <c r="S37" s="310" t="n">
        <f aca="false">S15-R15</f>
        <v>643.55</v>
      </c>
      <c r="T37" s="310" t="n">
        <f aca="false">T15-S15</f>
        <v>94.72</v>
      </c>
      <c r="U37" s="310" t="n">
        <f aca="false">U15</f>
        <v>599.75</v>
      </c>
      <c r="V37" s="310" t="n">
        <f aca="false">V15-U15</f>
        <v>924.34</v>
      </c>
      <c r="W37" s="310" t="n">
        <f aca="false">W15-V15</f>
        <v>620.74</v>
      </c>
      <c r="X37" s="310" t="n">
        <f aca="false">X15-W15</f>
        <v>-683.8</v>
      </c>
      <c r="Y37" s="310" t="n">
        <f aca="false">Y15</f>
        <v>364.48</v>
      </c>
      <c r="Z37" s="310" t="n">
        <f aca="false">Z15-Y15</f>
        <v>-903.04</v>
      </c>
      <c r="AA37" s="310" t="n">
        <f aca="false">AA15-Z15</f>
        <v>850.23</v>
      </c>
      <c r="AB37" s="310" t="n">
        <f aca="false">AB15-AA15</f>
        <v>787.93</v>
      </c>
      <c r="AC37" s="310" t="n">
        <f aca="false">AC15</f>
        <v>753.16</v>
      </c>
      <c r="AD37" s="310" t="n">
        <f aca="false">AD15-AC15</f>
        <v>1169.19</v>
      </c>
      <c r="AE37" s="310" t="n">
        <f aca="false">AE15-AD15</f>
        <v>942.07</v>
      </c>
      <c r="AF37" s="310" t="n">
        <f aca="false">AF15-AE15</f>
        <v>50.5799999999999</v>
      </c>
      <c r="AG37" s="310" t="n">
        <f aca="false">AG15</f>
        <v>1354.18</v>
      </c>
      <c r="AH37" s="310" t="n">
        <f aca="false">AH15-AG15</f>
        <v>2255.51063024</v>
      </c>
      <c r="AI37" s="310" t="n">
        <f aca="false">AI15-AH15</f>
        <v>1137.83936976</v>
      </c>
      <c r="AJ37" s="310" t="n">
        <f aca="false">AJ15-AI15</f>
        <v>337.8</v>
      </c>
      <c r="AK37" s="310" t="n">
        <f aca="false">AK15</f>
        <v>1956</v>
      </c>
      <c r="AL37" s="310" t="n">
        <f aca="false">AL15-AK15</f>
        <v>2386.66</v>
      </c>
      <c r="AM37" s="327" t="n">
        <f aca="false">AM15-AL15</f>
        <v>1663.58</v>
      </c>
      <c r="AN37" s="327" t="n">
        <f aca="false">AN15-AM15</f>
        <v>1484.2</v>
      </c>
      <c r="AO37" s="327" t="n">
        <f aca="false">AO15</f>
        <v>1530.09</v>
      </c>
      <c r="AP37" s="327" t="n">
        <f aca="false">AP15-AO15</f>
        <v>2751.13</v>
      </c>
      <c r="AQ37" s="328" t="n">
        <f aca="false">AQ15-AP15</f>
        <v>2501.77</v>
      </c>
      <c r="AR37" s="269" t="n">
        <f aca="false">AR15-AQ15</f>
        <v>1194.26</v>
      </c>
      <c r="AT37" s="270" t="n">
        <f aca="false">AR37/AQ37-1</f>
        <v>-0.522633975145597</v>
      </c>
      <c r="AU37" s="12"/>
      <c r="AV37" s="12"/>
      <c r="AW37" s="12"/>
      <c r="AY37" s="326"/>
    </row>
    <row r="38" s="11" customFormat="true" ht="20.1" hidden="false" customHeight="true" outlineLevel="0" collapsed="false">
      <c r="A38" s="41"/>
      <c r="B38" s="44" t="s">
        <v>46</v>
      </c>
      <c r="C38" s="9"/>
      <c r="D38" s="275" t="s">
        <v>236</v>
      </c>
      <c r="E38" s="275"/>
      <c r="F38" s="275"/>
      <c r="G38" s="275"/>
      <c r="H38" s="275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 t="n">
        <f aca="false">S16-R16</f>
        <v>-189.72</v>
      </c>
      <c r="T38" s="329" t="n">
        <f aca="false">T16-S16</f>
        <v>76.55</v>
      </c>
      <c r="U38" s="329"/>
      <c r="V38" s="329"/>
      <c r="W38" s="329"/>
      <c r="X38" s="329"/>
      <c r="Y38" s="329"/>
      <c r="Z38" s="329"/>
      <c r="AA38" s="329"/>
      <c r="AB38" s="329"/>
      <c r="AC38" s="329" t="n">
        <f aca="false">AC16</f>
        <v>0</v>
      </c>
      <c r="AD38" s="329" t="n">
        <f aca="false">AD16-AC16</f>
        <v>0</v>
      </c>
      <c r="AE38" s="329" t="n">
        <f aca="false">AE16-AD16</f>
        <v>0</v>
      </c>
      <c r="AF38" s="329" t="n">
        <f aca="false">AF16-AE16</f>
        <v>0</v>
      </c>
      <c r="AG38" s="329" t="n">
        <f aca="false">AG16</f>
        <v>0</v>
      </c>
      <c r="AH38" s="329" t="n">
        <f aca="false">AH16-AG16</f>
        <v>0</v>
      </c>
      <c r="AI38" s="329" t="n">
        <f aca="false">AI16-AH16</f>
        <v>0</v>
      </c>
      <c r="AJ38" s="329" t="n">
        <f aca="false">AJ16-AI16</f>
        <v>0</v>
      </c>
      <c r="AK38" s="329" t="n">
        <f aca="false">AK16</f>
        <v>0</v>
      </c>
      <c r="AL38" s="329" t="n">
        <f aca="false">AL16-AK16</f>
        <v>0</v>
      </c>
      <c r="AM38" s="310" t="n">
        <f aca="false">AM16-AL16</f>
        <v>0</v>
      </c>
      <c r="AN38" s="310" t="n">
        <f aca="false">AN16-AM16</f>
        <v>0</v>
      </c>
      <c r="AO38" s="310" t="n">
        <f aca="false">AO16</f>
        <v>0</v>
      </c>
      <c r="AP38" s="310" t="n">
        <f aca="false">AP16-AO16</f>
        <v>0</v>
      </c>
      <c r="AQ38" s="310" t="n">
        <f aca="false">AQ16-AP16</f>
        <v>0</v>
      </c>
      <c r="AR38" s="310" t="n">
        <f aca="false">AR16-AQ16</f>
        <v>0</v>
      </c>
      <c r="AS38" s="301"/>
      <c r="AT38" s="270"/>
      <c r="AU38" s="12"/>
      <c r="AV38" s="12"/>
      <c r="AW38" s="12"/>
      <c r="AX38" s="3"/>
      <c r="AY38" s="326"/>
    </row>
    <row r="39" s="11" customFormat="true" ht="20.1" hidden="false" customHeight="true" outlineLevel="0" collapsed="false">
      <c r="A39" s="41"/>
      <c r="B39" s="44" t="s">
        <v>47</v>
      </c>
      <c r="C39" s="9"/>
      <c r="D39" s="330" t="s">
        <v>237</v>
      </c>
      <c r="E39" s="330"/>
      <c r="F39" s="330"/>
      <c r="G39" s="330"/>
      <c r="H39" s="330"/>
      <c r="I39" s="252" t="n">
        <f aca="false">I17</f>
        <v>639.79</v>
      </c>
      <c r="J39" s="252" t="n">
        <f aca="false">J17-I17</f>
        <v>1639.49</v>
      </c>
      <c r="K39" s="252" t="n">
        <f aca="false">K17-J17</f>
        <v>1491.55</v>
      </c>
      <c r="L39" s="252" t="n">
        <f aca="false">L17-K17</f>
        <v>1357.27</v>
      </c>
      <c r="M39" s="252" t="n">
        <v>1758</v>
      </c>
      <c r="N39" s="252" t="n">
        <f aca="false">N17-M17</f>
        <v>-158.81</v>
      </c>
      <c r="O39" s="252" t="n">
        <f aca="false">O17-N17</f>
        <v>1491.91</v>
      </c>
      <c r="P39" s="252" t="n">
        <f aca="false">P17-O17</f>
        <v>148.79</v>
      </c>
      <c r="Q39" s="252" t="n">
        <v>149</v>
      </c>
      <c r="R39" s="252" t="n">
        <f aca="false">R17-Q17</f>
        <v>5243.76</v>
      </c>
      <c r="S39" s="252" t="n">
        <f aca="false">S17-R17</f>
        <v>2135.35</v>
      </c>
      <c r="T39" s="252" t="n">
        <f aca="false">T17-S17</f>
        <v>516.9</v>
      </c>
      <c r="U39" s="252" t="n">
        <f aca="false">U17</f>
        <v>1754.56</v>
      </c>
      <c r="V39" s="252" t="n">
        <f aca="false">V17-U17</f>
        <v>3276.84</v>
      </c>
      <c r="W39" s="252" t="n">
        <f aca="false">W17-V17</f>
        <v>2133.32</v>
      </c>
      <c r="X39" s="252" t="n">
        <f aca="false">X17-W17</f>
        <v>-2294.49</v>
      </c>
      <c r="Y39" s="252" t="n">
        <f aca="false">Y17</f>
        <v>1204.35</v>
      </c>
      <c r="Z39" s="252" t="n">
        <f aca="false">Z17-Y17</f>
        <v>-2593.91</v>
      </c>
      <c r="AA39" s="252" t="n">
        <f aca="false">AA17-Z17</f>
        <v>3212.16</v>
      </c>
      <c r="AB39" s="252" t="n">
        <f aca="false">AB17-AA17</f>
        <v>2442.96</v>
      </c>
      <c r="AC39" s="252" t="n">
        <f aca="false">AC17</f>
        <v>2769.37</v>
      </c>
      <c r="AD39" s="252" t="n">
        <f aca="false">AD17-AC17</f>
        <v>3429.36</v>
      </c>
      <c r="AE39" s="252" t="n">
        <f aca="false">AE17-AD17</f>
        <v>2526.43</v>
      </c>
      <c r="AF39" s="252" t="n">
        <f aca="false">AF17-AE17</f>
        <v>1799.86</v>
      </c>
      <c r="AG39" s="252" t="n">
        <f aca="false">AG17</f>
        <v>4631.49</v>
      </c>
      <c r="AH39" s="252" t="n">
        <f aca="false">AH17-AG17</f>
        <v>4937.86696114951</v>
      </c>
      <c r="AI39" s="252" t="n">
        <f aca="false">AI17-AH17</f>
        <v>3015.64303885049</v>
      </c>
      <c r="AJ39" s="252" t="n">
        <f aca="false">AJ17-AI17</f>
        <v>1462.06</v>
      </c>
      <c r="AK39" s="252" t="n">
        <f aca="false">AK17</f>
        <v>5179</v>
      </c>
      <c r="AL39" s="252" t="n">
        <f aca="false">AL17-AK17</f>
        <v>5961.17</v>
      </c>
      <c r="AM39" s="252" t="n">
        <f aca="false">AM17-AL17</f>
        <v>4249.22</v>
      </c>
      <c r="AN39" s="252" t="n">
        <f aca="false">AN17-AM17</f>
        <v>4487.24</v>
      </c>
      <c r="AO39" s="252" t="n">
        <f aca="false">AO17</f>
        <v>3489.01</v>
      </c>
      <c r="AP39" s="252" t="n">
        <f aca="false">AP17-AO17</f>
        <v>6981.57</v>
      </c>
      <c r="AQ39" s="269" t="n">
        <f aca="false">AQ17-AP17</f>
        <v>6814.02</v>
      </c>
      <c r="AR39" s="269" t="n">
        <f aca="false">AR17-AQ17</f>
        <v>3203.01</v>
      </c>
      <c r="AS39" s="3"/>
      <c r="AT39" s="270" t="n">
        <f aca="false">AR39/AQ39-1</f>
        <v>-0.529938274322646</v>
      </c>
      <c r="AU39" s="12"/>
      <c r="AV39" s="12"/>
      <c r="AW39" s="12"/>
      <c r="AX39" s="3"/>
      <c r="AY39" s="326"/>
    </row>
    <row r="40" s="11" customFormat="true" ht="20.1" hidden="false" customHeight="true" outlineLevel="0" collapsed="false">
      <c r="A40" s="41"/>
      <c r="B40" s="60"/>
      <c r="C40" s="9"/>
      <c r="D40" s="278"/>
      <c r="E40" s="279" t="s">
        <v>238</v>
      </c>
      <c r="F40" s="280"/>
      <c r="G40" s="280"/>
      <c r="H40" s="280"/>
      <c r="I40" s="281" t="n">
        <f aca="false">I18</f>
        <v>684.68</v>
      </c>
      <c r="J40" s="281" t="n">
        <f aca="false">J18-I18</f>
        <v>1486.16</v>
      </c>
      <c r="K40" s="281" t="n">
        <f aca="false">K18-J18</f>
        <v>1472.32</v>
      </c>
      <c r="L40" s="281" t="n">
        <f aca="false">L18-K18</f>
        <v>1274.85</v>
      </c>
      <c r="M40" s="281" t="n">
        <v>1770</v>
      </c>
      <c r="N40" s="281" t="n">
        <f aca="false">N18-M18</f>
        <v>-236.34</v>
      </c>
      <c r="O40" s="281" t="n">
        <f aca="false">O18-N18</f>
        <v>1364.39</v>
      </c>
      <c r="P40" s="281" t="n">
        <f aca="false">P18-O18</f>
        <v>31.8399999999997</v>
      </c>
      <c r="Q40" s="281" t="n">
        <v>30</v>
      </c>
      <c r="R40" s="281" t="n">
        <f aca="false">R18-Q18</f>
        <v>5220.02</v>
      </c>
      <c r="S40" s="281" t="n">
        <f aca="false">S18-R18</f>
        <v>1780.06</v>
      </c>
      <c r="T40" s="281" t="n">
        <f aca="false">T18-S18</f>
        <v>654.47</v>
      </c>
      <c r="U40" s="281" t="n">
        <f aca="false">U18</f>
        <v>1375.88</v>
      </c>
      <c r="V40" s="281" t="n">
        <f aca="false">V18-U18</f>
        <v>2993.87</v>
      </c>
      <c r="W40" s="281" t="n">
        <f aca="false">W18-V18</f>
        <v>1826.92</v>
      </c>
      <c r="X40" s="281" t="n">
        <f aca="false">X18-W18</f>
        <v>-2174.09</v>
      </c>
      <c r="Y40" s="281" t="n">
        <f aca="false">Y18</f>
        <v>894.15</v>
      </c>
      <c r="Z40" s="281" t="n">
        <f aca="false">Z18-Y18</f>
        <v>-2906.84</v>
      </c>
      <c r="AA40" s="281" t="n">
        <f aca="false">AA18-Z18</f>
        <v>2999.52</v>
      </c>
      <c r="AB40" s="281" t="n">
        <f aca="false">AB18-AA18</f>
        <v>2222.85</v>
      </c>
      <c r="AC40" s="281" t="n">
        <f aca="false">AC18</f>
        <v>2215.78</v>
      </c>
      <c r="AD40" s="281" t="n">
        <f aca="false">AD18-AC18</f>
        <v>2911.19</v>
      </c>
      <c r="AE40" s="281" t="n">
        <f aca="false">AE18-AD18</f>
        <v>2157.68</v>
      </c>
      <c r="AF40" s="281" t="n">
        <f aca="false">AF18-AE18</f>
        <v>1313.19</v>
      </c>
      <c r="AG40" s="281" t="n">
        <f aca="false">AG18</f>
        <v>3900.81</v>
      </c>
      <c r="AH40" s="281" t="n">
        <f aca="false">AH18-AG18</f>
        <v>4394.04217921951</v>
      </c>
      <c r="AI40" s="281" t="n">
        <f aca="false">AI18-AH18</f>
        <v>2476.60782078049</v>
      </c>
      <c r="AJ40" s="281" t="n">
        <f aca="false">AJ18-AI18</f>
        <v>1417.12</v>
      </c>
      <c r="AK40" s="281" t="n">
        <f aca="false">AK18</f>
        <v>4327</v>
      </c>
      <c r="AL40" s="281" t="n">
        <f aca="false">AL18-AK18</f>
        <v>5644.25</v>
      </c>
      <c r="AM40" s="252" t="n">
        <f aca="false">AM18-AL18</f>
        <v>3965.64</v>
      </c>
      <c r="AN40" s="252" t="n">
        <f aca="false">AN18-AM18</f>
        <v>3859.11</v>
      </c>
      <c r="AO40" s="252" t="n">
        <f aca="false">AO18</f>
        <v>3386.77</v>
      </c>
      <c r="AP40" s="252" t="n">
        <f aca="false">AP18-AO18</f>
        <v>5715.61</v>
      </c>
      <c r="AQ40" s="269" t="n">
        <f aca="false">AQ18-AP18</f>
        <v>5505.26</v>
      </c>
      <c r="AR40" s="269" t="n">
        <f aca="false">AR18-AQ18</f>
        <v>2751.15</v>
      </c>
      <c r="AT40" s="270" t="n">
        <f aca="false">AR40/AQ40-1</f>
        <v>-0.500268833806214</v>
      </c>
      <c r="AU40" s="12"/>
      <c r="AV40" s="12"/>
      <c r="AW40" s="12"/>
      <c r="AX40" s="3"/>
      <c r="AY40" s="326"/>
    </row>
    <row r="41" s="11" customFormat="true" ht="20.1" hidden="false" customHeight="true" outlineLevel="0" collapsed="false">
      <c r="A41" s="41"/>
      <c r="B41" s="60"/>
      <c r="C41" s="9"/>
      <c r="D41" s="278"/>
      <c r="E41" s="283" t="s">
        <v>239</v>
      </c>
      <c r="F41" s="280"/>
      <c r="G41" s="280"/>
      <c r="H41" s="280"/>
      <c r="I41" s="281" t="n">
        <f aca="false">I19</f>
        <v>-44.89</v>
      </c>
      <c r="J41" s="281" t="n">
        <f aca="false">J19-I19</f>
        <v>153.33</v>
      </c>
      <c r="K41" s="281" t="n">
        <f aca="false">K19-J19</f>
        <v>19.23</v>
      </c>
      <c r="L41" s="281" t="n">
        <f aca="false">L19-K19</f>
        <v>82.42</v>
      </c>
      <c r="M41" s="281" t="n">
        <v>-12</v>
      </c>
      <c r="N41" s="281" t="n">
        <f aca="false">N19-M19</f>
        <v>77.53</v>
      </c>
      <c r="O41" s="281" t="n">
        <f aca="false">O19-N19</f>
        <v>127.52</v>
      </c>
      <c r="P41" s="281" t="n">
        <f aca="false">P19-O19</f>
        <v>116.95</v>
      </c>
      <c r="Q41" s="281" t="n">
        <v>119</v>
      </c>
      <c r="R41" s="281" t="n">
        <f aca="false">R19-Q19</f>
        <v>23.74</v>
      </c>
      <c r="S41" s="281" t="n">
        <f aca="false">S19-R19</f>
        <v>355.29</v>
      </c>
      <c r="T41" s="281" t="n">
        <f aca="false">T19-S19</f>
        <v>-137.57</v>
      </c>
      <c r="U41" s="281" t="n">
        <f aca="false">U19</f>
        <v>378.68</v>
      </c>
      <c r="V41" s="281" t="n">
        <f aca="false">V19-U19</f>
        <v>282.97</v>
      </c>
      <c r="W41" s="281" t="n">
        <f aca="false">W19-V19</f>
        <v>306.4</v>
      </c>
      <c r="X41" s="281" t="n">
        <f aca="false">X19-W19</f>
        <v>-120.4</v>
      </c>
      <c r="Y41" s="281" t="n">
        <f aca="false">Y19</f>
        <v>310.2</v>
      </c>
      <c r="Z41" s="281" t="n">
        <f aca="false">Z19-Y19</f>
        <v>312.93</v>
      </c>
      <c r="AA41" s="281" t="n">
        <f aca="false">AA19-Z19</f>
        <v>212.64</v>
      </c>
      <c r="AB41" s="281" t="n">
        <f aca="false">AB19-AA19</f>
        <v>220.11</v>
      </c>
      <c r="AC41" s="281" t="n">
        <f aca="false">AC19</f>
        <v>553.59</v>
      </c>
      <c r="AD41" s="281" t="n">
        <f aca="false">AD19-AC19</f>
        <v>518.17</v>
      </c>
      <c r="AE41" s="281" t="n">
        <f aca="false">AE19-AD19</f>
        <v>368.75</v>
      </c>
      <c r="AF41" s="281" t="n">
        <f aca="false">AF19-AE19</f>
        <v>486.67</v>
      </c>
      <c r="AG41" s="281" t="n">
        <f aca="false">AG19</f>
        <v>730.68</v>
      </c>
      <c r="AH41" s="281" t="n">
        <f aca="false">AH19-AG19</f>
        <v>543.82478193</v>
      </c>
      <c r="AI41" s="281" t="n">
        <f aca="false">AI19-AH19</f>
        <v>539.03521807</v>
      </c>
      <c r="AJ41" s="281" t="n">
        <f aca="false">AJ19-AI19</f>
        <v>44.9400000000001</v>
      </c>
      <c r="AK41" s="281" t="n">
        <f aca="false">AK19</f>
        <v>852</v>
      </c>
      <c r="AL41" s="281" t="n">
        <f aca="false">AL19-AK19</f>
        <v>316.92</v>
      </c>
      <c r="AM41" s="252" t="n">
        <f aca="false">AM19-AL19</f>
        <v>283.58</v>
      </c>
      <c r="AN41" s="252" t="n">
        <f aca="false">AN19-AM19</f>
        <v>627.79</v>
      </c>
      <c r="AO41" s="252" t="n">
        <f aca="false">AO19</f>
        <v>102.24</v>
      </c>
      <c r="AP41" s="252" t="n">
        <f aca="false">AP19-AO19</f>
        <v>1265.96</v>
      </c>
      <c r="AQ41" s="269" t="n">
        <f aca="false">AQ19-AP19</f>
        <v>1308.76</v>
      </c>
      <c r="AR41" s="269" t="n">
        <f aca="false">AR19-AQ19</f>
        <v>451.86</v>
      </c>
      <c r="AT41" s="270" t="n">
        <f aca="false">AR41/AQ41-1</f>
        <v>-0.654741893089642</v>
      </c>
      <c r="AU41" s="12"/>
      <c r="AV41" s="12"/>
      <c r="AW41" s="12"/>
      <c r="AX41" s="3"/>
      <c r="AY41" s="326"/>
    </row>
    <row r="42" s="11" customFormat="true" ht="20.1" hidden="false" customHeight="true" outlineLevel="0" collapsed="false">
      <c r="A42" s="41"/>
      <c r="B42" s="61"/>
      <c r="C42" s="9"/>
      <c r="D42" s="278"/>
      <c r="E42" s="283" t="s">
        <v>240</v>
      </c>
      <c r="F42" s="280"/>
      <c r="G42" s="280"/>
      <c r="H42" s="280"/>
      <c r="I42" s="281" t="n">
        <f aca="false">I20</f>
        <v>639.79</v>
      </c>
      <c r="J42" s="281" t="n">
        <f aca="false">J20-I20</f>
        <v>2958.69208089022</v>
      </c>
      <c r="K42" s="281" t="n">
        <f aca="false">K20-J20</f>
        <v>2480.95156066766</v>
      </c>
      <c r="L42" s="281" t="n">
        <f aca="false">L20-K20</f>
        <v>2346.67156066767</v>
      </c>
      <c r="M42" s="281" t="n">
        <v>-11</v>
      </c>
      <c r="N42" s="281" t="n">
        <f aca="false">N20-M20</f>
        <v>700.566594951677</v>
      </c>
      <c r="O42" s="281" t="n">
        <f aca="false">O20-N20</f>
        <v>2351.28659495168</v>
      </c>
      <c r="P42" s="281" t="n">
        <f aca="false">P20-O20</f>
        <v>1008.16659495168</v>
      </c>
      <c r="Q42" s="281" t="n">
        <v>120</v>
      </c>
      <c r="R42" s="281" t="n">
        <f aca="false">R20-Q20</f>
        <v>5861.419576076</v>
      </c>
      <c r="S42" s="281" t="n">
        <f aca="false">S20-R20</f>
        <v>2775.110900436</v>
      </c>
      <c r="T42" s="281" t="n">
        <f aca="false">T20-S20</f>
        <v>1156.660900436</v>
      </c>
      <c r="U42" s="281" t="n">
        <f aca="false">U20</f>
        <v>2423.009877726</v>
      </c>
      <c r="V42" s="281" t="n">
        <f aca="false">V20-U20</f>
        <v>3944.915664496</v>
      </c>
      <c r="W42" s="281" t="n">
        <f aca="false">W20-V20</f>
        <v>2801.271271011</v>
      </c>
      <c r="X42" s="281" t="n">
        <f aca="false">X20-W20</f>
        <v>-1626.237084405</v>
      </c>
      <c r="Y42" s="281" t="n">
        <f aca="false">Y20</f>
        <v>1931.0834795255</v>
      </c>
      <c r="Z42" s="281" t="n">
        <f aca="false">Z20-Y20</f>
        <v>-1867.1765204745</v>
      </c>
      <c r="AA42" s="281" t="n">
        <f aca="false">AA20-Z20</f>
        <v>3938.8934795255</v>
      </c>
      <c r="AB42" s="281" t="n">
        <f aca="false">AB20-AA20</f>
        <v>3169.6934795255</v>
      </c>
      <c r="AC42" s="281" t="n">
        <f aca="false">AC20</f>
        <v>3456.99217487</v>
      </c>
      <c r="AD42" s="281" t="n">
        <f aca="false">AD20-AC20</f>
        <v>4116.98217487</v>
      </c>
      <c r="AE42" s="281" t="n">
        <f aca="false">AE20-AD20</f>
        <v>3214.05217487</v>
      </c>
      <c r="AF42" s="281" t="n">
        <f aca="false">AF20-AE20</f>
        <v>2487.48219942523</v>
      </c>
      <c r="AG42" s="281" t="n">
        <f aca="false">AG20</f>
        <v>5330.69910665</v>
      </c>
      <c r="AH42" s="281" t="n">
        <f aca="false">AH20-AG20</f>
        <v>5637.07606779951</v>
      </c>
      <c r="AI42" s="281" t="n">
        <f aca="false">AI20-AH20</f>
        <v>3714.85214550049</v>
      </c>
      <c r="AJ42" s="281" t="n">
        <f aca="false">AJ20-AI20</f>
        <v>2161.26910665</v>
      </c>
      <c r="AK42" s="281" t="n">
        <f aca="false">AK20</f>
        <v>5928.677230275</v>
      </c>
      <c r="AL42" s="281" t="n">
        <f aca="false">AL20-AK20</f>
        <v>6710.847230275</v>
      </c>
      <c r="AM42" s="252" t="n">
        <f aca="false">AM20-AL20</f>
        <v>4998.897230275</v>
      </c>
      <c r="AN42" s="252" t="n">
        <f aca="false">AN20-AM20</f>
        <v>5236.917230275</v>
      </c>
      <c r="AO42" s="252" t="n">
        <f aca="false">AO20</f>
        <v>4264.933037925</v>
      </c>
      <c r="AP42" s="252" t="n">
        <f aca="false">AP20-AO20</f>
        <v>7758.509009675</v>
      </c>
      <c r="AQ42" s="269" t="n">
        <f aca="false">AQ20-AP20</f>
        <v>7588.959009675</v>
      </c>
      <c r="AR42" s="269" t="n">
        <f aca="false">AR20-AQ20</f>
        <v>3978.9491786914</v>
      </c>
      <c r="AT42" s="270" t="n">
        <f aca="false">AR42/AQ42-1</f>
        <v>-0.475692361281866</v>
      </c>
      <c r="AU42" s="12"/>
      <c r="AV42" s="12"/>
      <c r="AW42" s="12"/>
      <c r="AX42" s="3"/>
      <c r="AY42" s="326"/>
    </row>
    <row r="43" s="3" customFormat="true" ht="20.1" hidden="false" customHeight="true" outlineLevel="0" collapsed="false">
      <c r="A43" s="41"/>
      <c r="B43" s="61"/>
      <c r="C43" s="9"/>
      <c r="D43" s="284"/>
      <c r="E43" s="331" t="s">
        <v>241</v>
      </c>
      <c r="F43" s="286"/>
      <c r="G43" s="286"/>
      <c r="H43" s="286"/>
      <c r="I43" s="161" t="n">
        <f aca="false">I21</f>
        <v>684.68</v>
      </c>
      <c r="J43" s="161" t="n">
        <f aca="false">J21-I21</f>
        <v>2804.25824084459</v>
      </c>
      <c r="K43" s="161" t="n">
        <f aca="false">K21-J21</f>
        <v>2460.89368063345</v>
      </c>
      <c r="L43" s="161" t="n">
        <f aca="false">L21-K21</f>
        <v>2263.42368063344</v>
      </c>
      <c r="M43" s="161" t="n">
        <v>2627.8273872</v>
      </c>
      <c r="N43" s="161" t="n">
        <f aca="false">N21-M21</f>
        <v>621.89209430536</v>
      </c>
      <c r="O43" s="161" t="n">
        <f aca="false">O21-N21</f>
        <v>2222.62209430536</v>
      </c>
      <c r="P43" s="161" t="n">
        <f aca="false">P21-O21</f>
        <v>890.07209430536</v>
      </c>
      <c r="Q43" s="161" t="n">
        <v>647</v>
      </c>
      <c r="R43" s="161" t="n">
        <f aca="false">R21-Q21</f>
        <v>5836.30308032435</v>
      </c>
      <c r="S43" s="161" t="n">
        <f aca="false">S21-R21</f>
        <v>2404.92764804052</v>
      </c>
      <c r="T43" s="161" t="n">
        <f aca="false">T21-S21</f>
        <v>1273.74047991399</v>
      </c>
      <c r="U43" s="161" t="n">
        <f aca="false">U21</f>
        <v>2028.98299274906</v>
      </c>
      <c r="V43" s="161" t="n">
        <f aca="false">V21-U21</f>
        <v>3646.59877951906</v>
      </c>
      <c r="W43" s="161" t="n">
        <f aca="false">W21-V21</f>
        <v>2479.52438603406</v>
      </c>
      <c r="X43" s="161" t="n">
        <f aca="false">X21-W21</f>
        <v>-1521.50467104784</v>
      </c>
      <c r="Y43" s="161" t="n">
        <f aca="false">Y21</f>
        <v>1604.40765633772</v>
      </c>
      <c r="Z43" s="161" t="n">
        <f aca="false">Z21-Y21</f>
        <v>-2196.58234366228</v>
      </c>
      <c r="AA43" s="161" t="n">
        <f aca="false">AA21-Z21</f>
        <v>3709.77765633772</v>
      </c>
      <c r="AB43" s="161" t="n">
        <f aca="false">AB21-AA21</f>
        <v>2933.10765633772</v>
      </c>
      <c r="AC43" s="161" t="n">
        <f aca="false">AC21</f>
        <v>2884.33966579564</v>
      </c>
      <c r="AD43" s="161" t="n">
        <f aca="false">AD21-AC21</f>
        <v>3579.74966579564</v>
      </c>
      <c r="AE43" s="161" t="n">
        <f aca="false">AE21-AD21</f>
        <v>2826.23966579563</v>
      </c>
      <c r="AF43" s="161" t="n">
        <f aca="false">AF21-AE21</f>
        <v>1981.74968453885</v>
      </c>
      <c r="AG43" s="161" t="n">
        <f aca="false">AG21</f>
        <v>4578.3191252903</v>
      </c>
      <c r="AH43" s="161" t="n">
        <f aca="false">AH21-AG21</f>
        <v>5071.55130450981</v>
      </c>
      <c r="AI43" s="161" t="n">
        <f aca="false">AI21-AH21</f>
        <v>3154.11694607079</v>
      </c>
      <c r="AJ43" s="161" t="n">
        <f aca="false">AJ21-AI21</f>
        <v>2094.6291252903</v>
      </c>
      <c r="AK43" s="161" t="n">
        <f aca="false">AK21</f>
        <v>5051.37076353175</v>
      </c>
      <c r="AL43" s="161" t="n">
        <f aca="false">AL21-AK21</f>
        <v>6368.58315406975</v>
      </c>
      <c r="AM43" s="161" t="n">
        <f aca="false">AM21-AL21</f>
        <v>4689.99195880075</v>
      </c>
      <c r="AN43" s="161" t="n">
        <f aca="false">AN21-AM21</f>
        <v>4583.46195880075</v>
      </c>
      <c r="AO43" s="332" t="n">
        <f aca="false">AO21</f>
        <v>4136.29210956125</v>
      </c>
      <c r="AP43" s="332" t="n">
        <f aca="false">AP21-AO21</f>
        <v>6463.13309951105</v>
      </c>
      <c r="AQ43" s="333" t="n">
        <f aca="false">AQ21-AP21</f>
        <v>6254.78830228288</v>
      </c>
      <c r="AR43" s="333" t="n">
        <f aca="false">AR21-AQ21</f>
        <v>3498.70951001492</v>
      </c>
      <c r="AS43" s="11"/>
      <c r="AT43" s="270" t="n">
        <f aca="false">AR43/AQ43-1</f>
        <v>-0.440635023772434</v>
      </c>
      <c r="AU43" s="12"/>
      <c r="AV43" s="12"/>
      <c r="AW43" s="12"/>
      <c r="AY43" s="326"/>
    </row>
    <row r="44" s="3" customFormat="true" ht="12.75" hidden="false" customHeight="true" outlineLevel="0" collapsed="false">
      <c r="A44" s="41"/>
      <c r="B44" s="61"/>
      <c r="C44" s="9"/>
      <c r="D44" s="10"/>
      <c r="E44" s="59"/>
      <c r="F44" s="59"/>
      <c r="G44" s="59"/>
      <c r="H44" s="59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262"/>
    </row>
    <row r="45" s="3" customFormat="true" ht="12.75" hidden="false" customHeight="true" outlineLevel="0" collapsed="false">
      <c r="A45" s="41"/>
      <c r="B45" s="61"/>
      <c r="C45" s="9"/>
      <c r="D45" s="10"/>
      <c r="E45" s="58"/>
      <c r="F45" s="58"/>
      <c r="G45" s="58"/>
      <c r="H45" s="58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262"/>
      <c r="AV45" s="209"/>
    </row>
    <row r="46" s="3" customFormat="true" ht="12.75" hidden="false" customHeight="true" outlineLevel="0" collapsed="false">
      <c r="A46" s="41"/>
      <c r="B46" s="61"/>
      <c r="C46" s="9"/>
      <c r="D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295" t="n">
        <f aca="false">AE28/AD28-1</f>
        <v>-0.418235066994173</v>
      </c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T46" s="262"/>
      <c r="AV46" s="209"/>
    </row>
    <row r="47" s="3" customFormat="true" ht="12.75" hidden="false" customHeight="true" outlineLevel="0" collapsed="false">
      <c r="A47" s="41"/>
      <c r="B47" s="61"/>
      <c r="C47" s="9"/>
      <c r="D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T47" s="262"/>
      <c r="AV47" s="209"/>
    </row>
    <row r="48" s="3" customFormat="true" ht="12.75" hidden="false" customHeight="true" outlineLevel="0" collapsed="false">
      <c r="A48" s="41"/>
      <c r="B48" s="61"/>
      <c r="C48" s="9"/>
      <c r="D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T48" s="262"/>
      <c r="AV48" s="209"/>
    </row>
    <row r="49" s="3" customFormat="true" ht="12.75" hidden="false" customHeight="true" outlineLevel="0" collapsed="false">
      <c r="A49" s="41"/>
      <c r="B49" s="61"/>
      <c r="C49" s="9"/>
      <c r="D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T49" s="262"/>
      <c r="AV49" s="209"/>
    </row>
    <row r="50" s="3" customFormat="true" ht="20.1" hidden="false" customHeight="true" outlineLevel="0" collapsed="false">
      <c r="A50" s="41"/>
      <c r="B50" s="61"/>
      <c r="C50" s="9"/>
      <c r="D50" s="334" t="s">
        <v>246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T50" s="262"/>
      <c r="AV50" s="209"/>
    </row>
    <row r="51" s="3" customFormat="true" ht="20.1" hidden="false" customHeight="true" outlineLevel="0" collapsed="false">
      <c r="A51" s="41"/>
      <c r="B51" s="61"/>
      <c r="C51" s="9"/>
      <c r="D51" s="296" t="s">
        <v>247</v>
      </c>
      <c r="I51" s="11" t="n">
        <f aca="false">AVERAGE(연결BS!$I44:I44)</f>
        <v>162021.58</v>
      </c>
      <c r="J51" s="11" t="n">
        <f aca="false">AVERAGE(연결BS!$I44:J44)</f>
        <v>162623.835</v>
      </c>
      <c r="K51" s="11" t="n">
        <f aca="false">AVERAGE(연결BS!$I44:K44)</f>
        <v>163596.4</v>
      </c>
      <c r="L51" s="11" t="n">
        <f aca="false">AVERAGE(연결BS!$I44:L44)</f>
        <v>164494.5375</v>
      </c>
      <c r="M51" s="11" t="n">
        <f aca="false">AVERAGE(연결BS!$L44:M44)</f>
        <v>167756.005</v>
      </c>
      <c r="N51" s="11" t="n">
        <f aca="false">AVERAGE(연결BS!$L44:N44)</f>
        <v>167430.576666667</v>
      </c>
      <c r="O51" s="11" t="n">
        <f aca="false">AVERAGE(연결BS!$L44:O44)</f>
        <v>167676.9475</v>
      </c>
      <c r="P51" s="11" t="n">
        <f aca="false">AVERAGE(연결BS!$L44:P44)</f>
        <v>167757.458</v>
      </c>
      <c r="Q51" s="11" t="n">
        <f aca="false">AVERAGE(연결BS!$P44:Q44)</f>
        <v>167000.02</v>
      </c>
      <c r="R51" s="11" t="n">
        <f aca="false">AVERAGE(연결BS!$P44:R44)</f>
        <v>168566.39</v>
      </c>
      <c r="S51" s="11" t="n">
        <f aca="false">AVERAGE(연결BS!$P44:S44)</f>
        <v>170128.2675</v>
      </c>
      <c r="T51" s="11" t="n">
        <f aca="false">AVERAGE(연결BS!$P44:T44)</f>
        <v>171105.938</v>
      </c>
      <c r="U51" s="11" t="n">
        <f aca="false">AVERAGE(연결BS!$T44:U44)</f>
        <v>175900.975</v>
      </c>
      <c r="V51" s="11" t="n">
        <f aca="false">AVERAGE(연결BS!$T44:V44)</f>
        <v>177141.426666667</v>
      </c>
      <c r="W51" s="11" t="n">
        <f aca="false">AVERAGE(연결BS!$T44:W44)</f>
        <v>178074.8956454</v>
      </c>
      <c r="X51" s="11" t="n">
        <f aca="false">AVERAGE(연결BS!$T44:X44)</f>
        <v>177674.04651632</v>
      </c>
      <c r="Y51" s="11" t="n">
        <f aca="false">AVERAGE(연결BS!$X44:Y44)</f>
        <v>175971.655299955</v>
      </c>
      <c r="Z51" s="11" t="n">
        <f aca="false">AVERAGE(연결BS!$X44:Z44)</f>
        <v>175197.78019997</v>
      </c>
      <c r="AA51" s="11" t="n">
        <f aca="false">AVERAGE(연결BS!$X44:AA44)</f>
        <v>175327.542649978</v>
      </c>
      <c r="AB51" s="11" t="n">
        <f aca="false">AVERAGE(연결BS!$X44:AB44)</f>
        <v>175278.526119982</v>
      </c>
      <c r="AC51" s="11" t="n">
        <f aca="false">AVERAGE(연결BS!$AB44:AC44)</f>
        <v>176090.77</v>
      </c>
      <c r="AD51" s="11" t="n">
        <f aca="false">AVERAGE(연결BS!$AB44:AD44)</f>
        <v>177568.723333333</v>
      </c>
      <c r="AE51" s="11" t="n">
        <f aca="false">AVERAGE(연결BS!$AB44:AE44)</f>
        <v>178556.945</v>
      </c>
      <c r="AF51" s="11" t="n">
        <f aca="false">AVERAGE(연결BS!$AB44:AF44)</f>
        <v>179192.762</v>
      </c>
      <c r="AG51" s="11" t="n">
        <f aca="false">AVERAGE(연결BS!$AF44:AG44)</f>
        <v>182281.945</v>
      </c>
      <c r="AH51" s="11" t="n">
        <f aca="false">AVERAGE(연결BS!$AF44:AH44)</f>
        <v>184403.214255198</v>
      </c>
      <c r="AI51" s="11" t="n">
        <f aca="false">AVERAGE(연결BS!$AF44:AI44)</f>
        <v>186354.433191399</v>
      </c>
      <c r="AJ51" s="11" t="n">
        <f aca="false">AVERAGE(연결BS!$AF44:AJ44)</f>
        <v>187891.896553119</v>
      </c>
      <c r="AK51" s="11" t="n">
        <f aca="false">AVERAGE(연결BS!$AJ44:AK44)</f>
        <v>196682.875</v>
      </c>
      <c r="AL51" s="11" t="n">
        <f aca="false">AVERAGE(연결BS!$AJ44:AL44)</f>
        <v>199945.226666667</v>
      </c>
      <c r="AM51" s="11" t="n">
        <f aca="false">AVERAGE(연결BS!$AJ44:AM44)</f>
        <v>203256.3725</v>
      </c>
      <c r="AN51" s="11" t="n">
        <f aca="false">AVERAGE(연결BS!$AJ44:AN44)</f>
        <v>205620.13</v>
      </c>
      <c r="AO51" s="11" t="n">
        <f aca="false">AVERAGE(연결BS!$AN44:AO44)</f>
        <v>214514.78</v>
      </c>
      <c r="AP51" s="11" t="n">
        <f aca="false">AVERAGE(연결BS!$AN44:AP44)</f>
        <v>216781.51</v>
      </c>
      <c r="AQ51" s="11" t="n">
        <f aca="false">AVERAGE(연결BS!$AN44:AQ44)</f>
        <v>219166.155</v>
      </c>
      <c r="AR51" s="11" t="n">
        <f aca="false">AVERAGE(연결BS!$AN44:AR44)</f>
        <v>220693.156</v>
      </c>
      <c r="AT51" s="262"/>
      <c r="AV51" s="209"/>
    </row>
    <row r="52" s="3" customFormat="true" ht="20.1" hidden="false" customHeight="true" outlineLevel="0" collapsed="false">
      <c r="A52" s="41"/>
      <c r="B52" s="61"/>
      <c r="C52" s="9"/>
      <c r="D52" s="296" t="s">
        <v>248</v>
      </c>
      <c r="I52" s="11" t="n">
        <f aca="false">AVERAGE(연결BS!$I4:I4)</f>
        <v>2484559.51</v>
      </c>
      <c r="J52" s="11" t="n">
        <f aca="false">AVERAGE(연결BS!$I4:J4)</f>
        <v>2474911.86</v>
      </c>
      <c r="K52" s="11" t="n">
        <f aca="false">AVERAGE(연결BS!$I4:K4)</f>
        <v>2460047.87</v>
      </c>
      <c r="L52" s="11" t="n">
        <f aca="false">AVERAGE(연결BS!$I4:L4)</f>
        <v>2466284.2775</v>
      </c>
      <c r="M52" s="11" t="n">
        <f aca="false">AVERAGE(연결BS!$L4:M4)</f>
        <v>2504734.11</v>
      </c>
      <c r="N52" s="11" t="n">
        <f aca="false">AVERAGE(연결BS!$L4:N4)</f>
        <v>2516753.22</v>
      </c>
      <c r="O52" s="11" t="n">
        <f aca="false">AVERAGE(연결BS!$L4:O4)</f>
        <v>2526077.895</v>
      </c>
      <c r="P52" s="11" t="n">
        <f aca="false">AVERAGE(연결BS!$L4:P4)</f>
        <v>2529932.272</v>
      </c>
      <c r="Q52" s="11" t="n">
        <f aca="false">AVERAGE(연결BS!$P4:Q4)</f>
        <v>2605252.645</v>
      </c>
      <c r="R52" s="11" t="n">
        <f aca="false">AVERAGE(연결BS!$P4:R4)</f>
        <v>2773182.80666667</v>
      </c>
      <c r="S52" s="11" t="n">
        <f aca="false">AVERAGE(연결BS!$P4:S4)</f>
        <v>2862595.16</v>
      </c>
      <c r="T52" s="11" t="n">
        <f aca="false">AVERAGE(연결BS!$P4:T4)</f>
        <v>2921504.606</v>
      </c>
      <c r="U52" s="11" t="n">
        <f aca="false">AVERAGE(연결BS!$T4:U4)</f>
        <v>3163184.38</v>
      </c>
      <c r="V52" s="11" t="n">
        <f aca="false">AVERAGE(연결BS!$T4:V4)</f>
        <v>3190840.08666667</v>
      </c>
      <c r="W52" s="11" t="n">
        <f aca="false">AVERAGE(연결BS!$T4:W4)</f>
        <v>3225994.01937378</v>
      </c>
      <c r="X52" s="11" t="n">
        <f aca="false">AVERAGE(연결BS!$T4:X4)</f>
        <v>3260477.56549903</v>
      </c>
      <c r="Y52" s="11" t="n">
        <f aca="false">AVERAGE(연결BS!$X4:Y4)</f>
        <v>3479346.495</v>
      </c>
      <c r="Z52" s="11" t="n">
        <f aca="false">AVERAGE(연결BS!$X4:Z4)</f>
        <v>3530213.75333333</v>
      </c>
      <c r="AA52" s="11" t="n">
        <f aca="false">AVERAGE(연결BS!$X4:AA4)</f>
        <v>3566323.85</v>
      </c>
      <c r="AB52" s="11" t="n">
        <f aca="false">AVERAGE(연결BS!$X4:AB4)</f>
        <v>3586948.674</v>
      </c>
      <c r="AC52" s="11" t="n">
        <f aca="false">AVERAGE(연결BS!$AB4:AC4)</f>
        <v>3705407.915</v>
      </c>
      <c r="AD52" s="11" t="n">
        <f aca="false">AVERAGE(연결BS!$AB4:AD4)</f>
        <v>3742379.40333333</v>
      </c>
      <c r="AE52" s="11" t="n">
        <f aca="false">AVERAGE(연결BS!$AB4:AE4)</f>
        <v>3766964.3175</v>
      </c>
      <c r="AF52" s="11" t="n">
        <f aca="false">AVERAGE(연결BS!$AB4:AF4)</f>
        <v>3791054.85</v>
      </c>
      <c r="AG52" s="11" t="n">
        <f aca="false">AVERAGE(연결BS!$AF4:AG4)</f>
        <v>3913876.92</v>
      </c>
      <c r="AH52" s="11" t="n">
        <f aca="false">AVERAGE(연결BS!$AF4:AH4)</f>
        <v>3956468.33024652</v>
      </c>
      <c r="AI52" s="11" t="n">
        <f aca="false">AVERAGE(연결BS!$AF4:AI4)</f>
        <v>4009021.21518489</v>
      </c>
      <c r="AJ52" s="11" t="n">
        <f aca="false">AVERAGE(연결BS!$AF4:AJ4)</f>
        <v>4041220.65414791</v>
      </c>
      <c r="AK52" s="11" t="n">
        <f aca="false">AVERAGE(연결BS!$AJ4:AK4)</f>
        <v>4207856.395</v>
      </c>
      <c r="AL52" s="11" t="n">
        <f aca="false">AVERAGE(연결BS!$AJ4:AL4)</f>
        <v>4261866.07333333</v>
      </c>
      <c r="AM52" s="11" t="n">
        <f aca="false">AVERAGE(연결BS!$AJ4:AL4)</f>
        <v>4261866.07333333</v>
      </c>
      <c r="AN52" s="11" t="n">
        <f aca="false">AVERAGE(연결BS!$AJ4:AN4)</f>
        <v>4302509.422</v>
      </c>
      <c r="AO52" s="11" t="n">
        <f aca="false">AVERAGE(연결BS!$AN4:AO4)</f>
        <v>4389634.84</v>
      </c>
      <c r="AP52" s="11" t="n">
        <f aca="false">AVERAGE(연결BS!$AN4:AP4)</f>
        <v>4505920.02</v>
      </c>
      <c r="AQ52" s="11" t="n">
        <f aca="false">AVERAGE(연결BS!$AN4:AQ4)</f>
        <v>4566381.58</v>
      </c>
      <c r="AR52" s="11" t="n">
        <f aca="false">AVERAGE(연결BS!$AN4:AR4)</f>
        <v>4620026.658</v>
      </c>
      <c r="AS52" s="11" t="n">
        <f aca="false">AVERAGE(연결BS!$AN4:AQ4)</f>
        <v>4566381.58</v>
      </c>
      <c r="AT52" s="262"/>
      <c r="AV52" s="209"/>
    </row>
    <row r="53" s="3" customFormat="true" ht="20.1" hidden="false" customHeight="true" outlineLevel="0" collapsed="false">
      <c r="A53" s="41"/>
      <c r="B53" s="61"/>
      <c r="C53" s="9"/>
      <c r="D53" s="296"/>
      <c r="E53" s="3" t="s">
        <v>249</v>
      </c>
      <c r="I53" s="297" t="n">
        <f aca="false">I17*12/I52*100</f>
        <v>0.309007692071743</v>
      </c>
      <c r="J53" s="297" t="n">
        <f aca="false">J17*12/4/J52*100</f>
        <v>0.276286202774106</v>
      </c>
      <c r="K53" s="297" t="n">
        <f aca="false">K17*12/7/K52*100</f>
        <v>0.262770496413145</v>
      </c>
      <c r="L53" s="297" t="n">
        <f aca="false">L17*12/10/L52*100</f>
        <v>0.249513815424305</v>
      </c>
      <c r="M53" s="297" t="n">
        <f aca="false">M17*4/M52*100</f>
        <v>0.280772317186194</v>
      </c>
      <c r="N53" s="297" t="n">
        <f aca="false">N17*2/N52*100</f>
        <v>0.127095496474621</v>
      </c>
      <c r="O53" s="297" t="n">
        <f aca="false">O17*4/3/O52*100</f>
        <v>0.163164670211671</v>
      </c>
      <c r="P53" s="297" t="n">
        <f aca="false">P17/P52*100</f>
        <v>0.128068250516392</v>
      </c>
      <c r="Q53" s="297" t="n">
        <f aca="false">Q17*4/Q52*100</f>
        <v>0.0228553649544419</v>
      </c>
      <c r="R53" s="297" t="n">
        <f aca="false">R17*2/R52*100</f>
        <v>0.388911974142943</v>
      </c>
      <c r="S53" s="297" t="n">
        <f aca="false">S17*4/3/S52*100</f>
        <v>0.350636145606189</v>
      </c>
      <c r="T53" s="297" t="n">
        <f aca="false">T17/T52*100</f>
        <v>0.275367356377873</v>
      </c>
      <c r="U53" s="297" t="n">
        <f aca="false">U17*4/U52*100</f>
        <v>0.221872618124145</v>
      </c>
      <c r="V53" s="297" t="n">
        <f aca="false">V17*2/V52*100</f>
        <v>0.315365224413743</v>
      </c>
      <c r="W53" s="297" t="n">
        <f aca="false">W17*4/3/W52*100</f>
        <v>0.296124541540668</v>
      </c>
      <c r="X53" s="297" t="n">
        <f aca="false">X17/X52*100</f>
        <v>0.149371676454231</v>
      </c>
      <c r="Y53" s="297" t="n">
        <f aca="false">Y17*4/Y52*100</f>
        <v>0.138457035162288</v>
      </c>
      <c r="Z53" s="297" t="n">
        <f aca="false">Z17*2/Z52*100</f>
        <v>-0.0787238449053084</v>
      </c>
      <c r="AA53" s="297" t="n">
        <f aca="false">AA17*4/3/AA52*100</f>
        <v>0.0681411289480436</v>
      </c>
      <c r="AB53" s="297" t="n">
        <f aca="false">AB17/AB52*100</f>
        <v>0.118918902601504</v>
      </c>
      <c r="AC53" s="297" t="n">
        <f aca="false">AC17*4/AC52*100</f>
        <v>0.298954400004297</v>
      </c>
      <c r="AD53" s="297" t="n">
        <f aca="false">AD17*2/AD52*100</f>
        <v>0.331272131012628</v>
      </c>
      <c r="AE53" s="297" t="n">
        <f aca="false">AE17*4/3/AE52*100</f>
        <v>0.308830816703553</v>
      </c>
      <c r="AF53" s="297" t="n">
        <f aca="false">AF17/AF52*100</f>
        <v>0.277627742579351</v>
      </c>
      <c r="AG53" s="297" t="n">
        <f aca="false">AG17*4/AG52*100</f>
        <v>0.473340382916282</v>
      </c>
      <c r="AH53" s="297" t="n">
        <f aca="false">AH17*2/AH52*100</f>
        <v>0.483732266374707</v>
      </c>
      <c r="AI53" s="297" t="n">
        <f aca="false">AI17*4/3/AI52*100</f>
        <v>0.418556028998867</v>
      </c>
      <c r="AJ53" s="297" t="n">
        <f aca="false">AJ17/AJ52*100</f>
        <v>0.347594482018251</v>
      </c>
      <c r="AK53" s="297" t="n">
        <f aca="false">AK17*4/AK52*100</f>
        <v>0.49231718137092</v>
      </c>
      <c r="AL53" s="297" t="n">
        <f aca="false">AL17*2/AL52*100</f>
        <v>0.522783673081822</v>
      </c>
      <c r="AM53" s="297" t="n">
        <f aca="false">AM17*4/3/AM52*100</f>
        <v>0.48146014711856</v>
      </c>
      <c r="AN53" s="297" t="n">
        <f aca="false">AN17/AN52*100</f>
        <v>0.461977605403138</v>
      </c>
      <c r="AO53" s="297" t="n">
        <f aca="false">AO17*4/AO52*100</f>
        <v>0.317931684723005</v>
      </c>
      <c r="AP53" s="297" t="n">
        <f aca="false">AP17*2/AP52*100</f>
        <v>0.464747707616879</v>
      </c>
      <c r="AQ53" s="297" t="n">
        <f aca="false">AQ17*4/3/AQ52*100</f>
        <v>0.504691360754248</v>
      </c>
      <c r="AR53" s="297" t="n">
        <f aca="false">AR17/AR52*100</f>
        <v>0.443452203127959</v>
      </c>
      <c r="AS53" s="297" t="n">
        <f aca="false">AS17*4/AS52*100</f>
        <v>0</v>
      </c>
      <c r="AT53" s="262"/>
      <c r="AV53" s="209"/>
    </row>
    <row r="54" s="3" customFormat="true" ht="20.1" hidden="false" customHeight="true" outlineLevel="0" collapsed="false">
      <c r="A54" s="41"/>
      <c r="B54" s="61"/>
      <c r="C54" s="9"/>
      <c r="D54" s="296"/>
      <c r="E54" s="3" t="s">
        <v>250</v>
      </c>
      <c r="I54" s="297" t="n">
        <f aca="false">I17*12/I51*100</f>
        <v>4.73855396299678</v>
      </c>
      <c r="J54" s="297" t="n">
        <f aca="false">J17*12/4/J51*100</f>
        <v>4.20469730036805</v>
      </c>
      <c r="K54" s="297" t="n">
        <f aca="false">K17*12/7/K51*100</f>
        <v>3.95135834284862</v>
      </c>
      <c r="L54" s="297" t="n">
        <f aca="false">L17*12/10/L51*100</f>
        <v>3.74098744768348</v>
      </c>
      <c r="M54" s="297" t="n">
        <f aca="false">M17*4/M51*100</f>
        <v>4.19215991701758</v>
      </c>
      <c r="N54" s="297" t="n">
        <f aca="false">N17*2/N51*100</f>
        <v>1.91045152186758</v>
      </c>
      <c r="O54" s="297" t="n">
        <f aca="false">O17*4/3/O51*100</f>
        <v>2.45809977347463</v>
      </c>
      <c r="P54" s="297" t="n">
        <f aca="false">P17/P51*100</f>
        <v>1.93138358116991</v>
      </c>
      <c r="Q54" s="297" t="n">
        <f aca="false">Q17*4/Q51*100</f>
        <v>0.356550855502892</v>
      </c>
      <c r="R54" s="297" t="n">
        <f aca="false">R17*2/R51*100</f>
        <v>6.39821497037458</v>
      </c>
      <c r="S54" s="297" t="n">
        <f aca="false">S17*4/3/S51*100</f>
        <v>5.89983868103126</v>
      </c>
      <c r="T54" s="297" t="n">
        <f aca="false">T17/T51*100</f>
        <v>4.70168954627396</v>
      </c>
      <c r="U54" s="297" t="n">
        <f aca="false">U17*4/U51*100</f>
        <v>3.98988123857756</v>
      </c>
      <c r="V54" s="297" t="n">
        <f aca="false">V17*2/V51*100</f>
        <v>5.68065877607248</v>
      </c>
      <c r="W54" s="297" t="n">
        <f aca="false">W17*4/3/W51*100</f>
        <v>5.36457425139968</v>
      </c>
      <c r="X54" s="297" t="n">
        <f aca="false">X17/X51*100</f>
        <v>2.74110377710829</v>
      </c>
      <c r="Y54" s="297" t="n">
        <f aca="false">Y17*4/Y51*100</f>
        <v>2.73759997983109</v>
      </c>
      <c r="Z54" s="297" t="n">
        <f aca="false">Z17*2/Z51*100</f>
        <v>-1.58627580602216</v>
      </c>
      <c r="AA54" s="297" t="n">
        <f aca="false">AA17*4/3/AA51*100</f>
        <v>1.38605338134741</v>
      </c>
      <c r="AB54" s="297" t="n">
        <f aca="false">AB17/AB51*100</f>
        <v>2.43358960987619</v>
      </c>
      <c r="AC54" s="297" t="n">
        <f aca="false">AC17*4/AC51*100</f>
        <v>6.29077832983523</v>
      </c>
      <c r="AD54" s="297" t="n">
        <f aca="false">AD17*2/AD51*100</f>
        <v>6.98178134486409</v>
      </c>
      <c r="AE54" s="297" t="n">
        <f aca="false">AE17*4/3/AE51*100</f>
        <v>6.51531457746808</v>
      </c>
      <c r="AF54" s="297" t="n">
        <f aca="false">AF17/AF51*100</f>
        <v>5.87357429090802</v>
      </c>
      <c r="AG54" s="297" t="n">
        <f aca="false">AG17*4/AG51*100</f>
        <v>10.1633543574488</v>
      </c>
      <c r="AH54" s="297" t="n">
        <f aca="false">AH17*2/AH51*100</f>
        <v>10.3787311948981</v>
      </c>
      <c r="AI54" s="297" t="n">
        <f aca="false">AI17*4/3/AI51*100</f>
        <v>9.00434709957545</v>
      </c>
      <c r="AJ54" s="297" t="n">
        <f aca="false">AJ17/AJ51*100</f>
        <v>7.47613934272506</v>
      </c>
      <c r="AK54" s="297" t="n">
        <f aca="false">AK17*4/AK51*100</f>
        <v>10.5326912676053</v>
      </c>
      <c r="AL54" s="297" t="n">
        <f aca="false">AL17*2/AL51*100</f>
        <v>11.1432217569985</v>
      </c>
      <c r="AM54" s="297" t="n">
        <f aca="false">AM17*4/3/AM51*100</f>
        <v>10.0952242797045</v>
      </c>
      <c r="AN54" s="297" t="n">
        <f aca="false">AN17/AN51*100</f>
        <v>9.66667514508429</v>
      </c>
      <c r="AO54" s="297" t="n">
        <f aca="false">AO17*4/AO51*100</f>
        <v>6.50586407146398</v>
      </c>
      <c r="AP54" s="297" t="n">
        <f aca="false">AP17*2/AP51*100</f>
        <v>9.66003050721438</v>
      </c>
      <c r="AQ54" s="297" t="n">
        <f aca="false">AQ17*4/3/AQ51*100</f>
        <v>10.5153705567967</v>
      </c>
      <c r="AR54" s="297" t="n">
        <f aca="false">AR17/AR51*100</f>
        <v>9.28330101908552</v>
      </c>
      <c r="AT54" s="262"/>
      <c r="AV54" s="209"/>
    </row>
    <row r="55" s="3" customFormat="true" ht="20.1" hidden="false" customHeight="true" outlineLevel="0" collapsed="false">
      <c r="A55" s="41"/>
      <c r="B55" s="61"/>
      <c r="C55" s="9"/>
      <c r="D55" s="296" t="s">
        <v>251</v>
      </c>
      <c r="I55" s="297" t="n">
        <f aca="false">I20*12/I52*100</f>
        <v>0.309007692071743</v>
      </c>
      <c r="J55" s="297" t="n">
        <f aca="false">J20*12/4/J52*100</f>
        <v>0.436195180004134</v>
      </c>
      <c r="K55" s="297" t="n">
        <f aca="false">K20*12/7/K52*100</f>
        <v>0.42364566843452</v>
      </c>
      <c r="L55" s="297" t="n">
        <f aca="false">L20*12/10/L52*100</f>
        <v>0.40998218797876</v>
      </c>
      <c r="M55" s="297" t="n">
        <f aca="false">M20*4/M52*100</f>
        <v>0.418012687973763</v>
      </c>
      <c r="N55" s="297" t="n">
        <f aca="false">N20*2/N52*100</f>
        <v>0.263680456513202</v>
      </c>
      <c r="O55" s="297" t="n">
        <f aca="false">O20*4/3/O52*100</f>
        <v>0.299245445337836</v>
      </c>
      <c r="P55" s="297" t="n">
        <f aca="false">P20/P52*100</f>
        <v>0.263941705227068</v>
      </c>
      <c r="Q55" s="297" t="n">
        <f aca="false">Q20*4/Q52*100</f>
        <v>0.117688329006725</v>
      </c>
      <c r="R55" s="297" t="n">
        <f aca="false">R20*2/R52*100</f>
        <v>0.478002325430447</v>
      </c>
      <c r="S55" s="297" t="n">
        <f aca="false">S20*4/3/S52*100</f>
        <v>0.437973215539054</v>
      </c>
      <c r="T55" s="297" t="n">
        <f aca="false">T20/T52*100</f>
        <v>0.361447691416852</v>
      </c>
      <c r="U55" s="297" t="n">
        <f aca="false">U20*4/U52*100</f>
        <v>0.306401345814182</v>
      </c>
      <c r="V55" s="297" t="n">
        <f aca="false">V20*2/V52*100</f>
        <v>0.399137867725255</v>
      </c>
      <c r="W55" s="297" t="n">
        <f aca="false">W20*4/3/W52*100</f>
        <v>0.378971432605151</v>
      </c>
      <c r="X55" s="297" t="n">
        <f aca="false">X20/X52*100</f>
        <v>0.231345242446823</v>
      </c>
      <c r="Y55" s="297" t="n">
        <f aca="false">Y20*4/Y52*100</f>
        <v>0.2220053084452</v>
      </c>
      <c r="Z55" s="297" t="n">
        <f aca="false">Z20*2/Z52*100</f>
        <v>0.00362057164332655</v>
      </c>
      <c r="AA55" s="297" t="n">
        <f aca="false">AA20*4/3/AA52*100</f>
        <v>0.149651783626866</v>
      </c>
      <c r="AB55" s="297" t="n">
        <f aca="false">AB20/AB52*100</f>
        <v>0.199960873989969</v>
      </c>
      <c r="AC55" s="297" t="n">
        <f aca="false">AC20*4/AC52*100</f>
        <v>0.373183439359064</v>
      </c>
      <c r="AD55" s="297" t="n">
        <f aca="false">AD20*2/AD52*100</f>
        <v>0.404767851329765</v>
      </c>
      <c r="AE55" s="297" t="n">
        <f aca="false">AE20*4/3/AE52*100</f>
        <v>0.381846870683735</v>
      </c>
      <c r="AF55" s="297" t="n">
        <f aca="false">AF20/AF52*100</f>
        <v>0.35017981140619</v>
      </c>
      <c r="AG55" s="297" t="n">
        <f aca="false">AG20*4/AG52*100</f>
        <v>0.54479987139197</v>
      </c>
      <c r="AH55" s="297" t="n">
        <f aca="false">AH20*2/AH52*100</f>
        <v>0.554422492939107</v>
      </c>
      <c r="AI55" s="297" t="n">
        <f aca="false">AI20*4/3/AI52*100</f>
        <v>0.488319601613711</v>
      </c>
      <c r="AJ55" s="297" t="n">
        <f aca="false">AJ20/AJ52*100</f>
        <v>0.416802195873948</v>
      </c>
      <c r="AK55" s="297" t="n">
        <f aca="false">AK20*4/AK52*100</f>
        <v>0.563581707524028</v>
      </c>
      <c r="AL55" s="297" t="n">
        <f aca="false">AL20*2/AL52*100</f>
        <v>0.59314507978728</v>
      </c>
      <c r="AM55" s="297" t="n">
        <f aca="false">AM20*4/3/AM52*100</f>
        <v>0.551821553824018</v>
      </c>
      <c r="AN55" s="297" t="n">
        <f aca="false">AN20/AN52*100</f>
        <v>0.531674348093967</v>
      </c>
      <c r="AO55" s="297" t="n">
        <f aca="false">AO20*4/AO52*100</f>
        <v>0.388636703815209</v>
      </c>
      <c r="AP55" s="297" t="n">
        <f aca="false">AP20*2/AP52*100</f>
        <v>0.533673123101728</v>
      </c>
      <c r="AQ55" s="297" t="n">
        <f aca="false">AQ20*4/3/AQ52*100</f>
        <v>0.572660598292941</v>
      </c>
      <c r="AR55" s="297" t="n">
        <f aca="false">AR20/AR52*100</f>
        <v>0.510632340077861</v>
      </c>
      <c r="AS55" s="297" t="n">
        <f aca="false">AS20*4/AS52*100</f>
        <v>0</v>
      </c>
      <c r="AT55" s="262"/>
      <c r="AV55" s="209"/>
    </row>
    <row r="56" s="3" customFormat="true" ht="20.1" hidden="false" customHeight="true" outlineLevel="0" collapsed="false">
      <c r="A56" s="41"/>
      <c r="B56" s="61"/>
      <c r="C56" s="9"/>
      <c r="D56" s="296" t="s">
        <v>252</v>
      </c>
      <c r="I56" s="297" t="n">
        <f aca="false">I20*12/I51*100</f>
        <v>4.73855396299678</v>
      </c>
      <c r="J56" s="297" t="n">
        <f aca="false">J20*12/4/J51*100</f>
        <v>6.63829274636812</v>
      </c>
      <c r="K56" s="297" t="n">
        <f aca="false">K20*12/7/K51*100</f>
        <v>6.3704862959519</v>
      </c>
      <c r="L56" s="297" t="n">
        <f aca="false">L20*12/10/L51*100</f>
        <v>6.14690700149886</v>
      </c>
      <c r="M56" s="297" t="n">
        <f aca="false">M20*4/M51*100</f>
        <v>6.24127069538089</v>
      </c>
      <c r="N56" s="297" t="n">
        <f aca="false">N20*2/N51*100</f>
        <v>3.96354507756282</v>
      </c>
      <c r="O56" s="297" t="n">
        <f aca="false">O20*4/3/O51*100</f>
        <v>4.50817668091994</v>
      </c>
      <c r="P56" s="297" t="n">
        <f aca="false">P20/P51*100</f>
        <v>3.98047661154159</v>
      </c>
      <c r="Q56" s="297" t="n">
        <f aca="false">Q20*4/Q51*100</f>
        <v>1.83597481264014</v>
      </c>
      <c r="R56" s="297" t="n">
        <f aca="false">R20*2/R51*100</f>
        <v>7.86389167158649</v>
      </c>
      <c r="S56" s="297" t="n">
        <f aca="false">S20*4/3/S51*100</f>
        <v>7.36938091144514</v>
      </c>
      <c r="T56" s="297" t="n">
        <f aca="false">T20/T51*100</f>
        <v>6.17144622591882</v>
      </c>
      <c r="U56" s="297" t="n">
        <f aca="false">U20*4/U51*100</f>
        <v>5.50994075553248</v>
      </c>
      <c r="V56" s="297" t="n">
        <f aca="false">V20*2/V51*100</f>
        <v>7.18965141248947</v>
      </c>
      <c r="W56" s="297" t="n">
        <f aca="false">W20*4/3/W51*100</f>
        <v>6.86542350996072</v>
      </c>
      <c r="X56" s="297" t="n">
        <f aca="false">X20/X51*100</f>
        <v>4.24539198421146</v>
      </c>
      <c r="Y56" s="297" t="n">
        <f aca="false">Y20*4/Y51*100</f>
        <v>4.38953302163089</v>
      </c>
      <c r="Z56" s="297" t="n">
        <f aca="false">Z20*2/Z51*100</f>
        <v>0.0729540739363902</v>
      </c>
      <c r="AA56" s="297" t="n">
        <f aca="false">AA20*4/3/AA51*100</f>
        <v>3.04405524127502</v>
      </c>
      <c r="AB56" s="297" t="n">
        <f aca="false">AB20/AB51*100</f>
        <v>4.09205512898498</v>
      </c>
      <c r="AC56" s="297" t="n">
        <f aca="false">AC20*4/AC51*100</f>
        <v>7.85275043063302</v>
      </c>
      <c r="AD56" s="297" t="n">
        <f aca="false">AD20*2/AD51*100</f>
        <v>8.53075272216952</v>
      </c>
      <c r="AE56" s="297" t="n">
        <f aca="false">AE20*4/3/AE51*100</f>
        <v>8.05571318782737</v>
      </c>
      <c r="AF56" s="297" t="n">
        <f aca="false">AF20/AF51*100</f>
        <v>7.40850722756047</v>
      </c>
      <c r="AG56" s="297" t="n">
        <f aca="false">AG20*4/AG51*100</f>
        <v>11.6977007386003</v>
      </c>
      <c r="AH56" s="297" t="n">
        <f aca="false">AH20*2/AH51*100</f>
        <v>11.8954273316202</v>
      </c>
      <c r="AI56" s="297" t="n">
        <f aca="false">AI20*4/3/AI51*100</f>
        <v>10.5051627113658</v>
      </c>
      <c r="AJ56" s="297" t="n">
        <f aca="false">AJ20/AJ51*100</f>
        <v>8.96467422789468</v>
      </c>
      <c r="AK56" s="297" t="n">
        <f aca="false">AK20*4/AK51*100</f>
        <v>12.0573328618976</v>
      </c>
      <c r="AL56" s="297" t="n">
        <f aca="false">AL20*2/AL51*100</f>
        <v>12.6429869532436</v>
      </c>
      <c r="AM56" s="297" t="n">
        <f aca="false">AM20*4/3/AM51*100</f>
        <v>11.5705575665367</v>
      </c>
      <c r="AN56" s="297" t="n">
        <f aca="false">AN20/AN51*100</f>
        <v>11.1250483700696</v>
      </c>
      <c r="AO56" s="297" t="n">
        <f aca="false">AO20*4/AO51*100</f>
        <v>7.95270710563626</v>
      </c>
      <c r="AP56" s="297" t="n">
        <f aca="false">AP20*2/AP51*100</f>
        <v>11.0926822565264</v>
      </c>
      <c r="AQ56" s="297" t="n">
        <f aca="false">AQ20*4/3/AQ51*100</f>
        <v>11.9315265974195</v>
      </c>
      <c r="AR56" s="297" t="n">
        <f aca="false">AR20/AR51*100</f>
        <v>10.6896610042436</v>
      </c>
      <c r="AT56" s="262"/>
      <c r="AV56" s="209"/>
    </row>
    <row r="57" s="3" customFormat="true" ht="20.1" hidden="false" customHeight="true" outlineLevel="0" collapsed="false">
      <c r="A57" s="41"/>
      <c r="B57" s="61"/>
      <c r="C57" s="9"/>
      <c r="D57" s="296"/>
      <c r="H57" s="298" t="s">
        <v>253</v>
      </c>
      <c r="I57" s="297" t="n">
        <f aca="false">I53-수익성!I5</f>
        <v>0</v>
      </c>
      <c r="J57" s="297" t="n">
        <f aca="false">J53-수익성!J5</f>
        <v>0</v>
      </c>
      <c r="K57" s="297" t="n">
        <f aca="false">K53-수익성!K5</f>
        <v>0</v>
      </c>
      <c r="L57" s="297" t="n">
        <f aca="false">L53-수익성!L5</f>
        <v>0</v>
      </c>
      <c r="M57" s="297" t="n">
        <f aca="false">M53-수익성!M5</f>
        <v>0</v>
      </c>
      <c r="N57" s="297" t="n">
        <f aca="false">N53-수익성!N5</f>
        <v>0</v>
      </c>
      <c r="O57" s="297" t="n">
        <f aca="false">O53-수익성!O5</f>
        <v>0</v>
      </c>
      <c r="P57" s="297" t="n">
        <f aca="false">P53-수익성!P5</f>
        <v>0</v>
      </c>
      <c r="Q57" s="297" t="n">
        <f aca="false">Q53-수익성!Q5</f>
        <v>0</v>
      </c>
      <c r="R57" s="297" t="n">
        <f aca="false">R53-수익성!R5</f>
        <v>0</v>
      </c>
      <c r="S57" s="297" t="n">
        <f aca="false">S53-수익성!S5</f>
        <v>0</v>
      </c>
      <c r="T57" s="297" t="n">
        <f aca="false">T53-수익성!T5</f>
        <v>0</v>
      </c>
      <c r="U57" s="297" t="n">
        <f aca="false">U53-수익성!U5</f>
        <v>0</v>
      </c>
      <c r="V57" s="297" t="n">
        <f aca="false">V53-수익성!V5</f>
        <v>0</v>
      </c>
      <c r="W57" s="297" t="n">
        <f aca="false">W53-수익성!W5</f>
        <v>0</v>
      </c>
      <c r="X57" s="297" t="n">
        <f aca="false">X53-수익성!X5</f>
        <v>0</v>
      </c>
      <c r="Y57" s="297" t="n">
        <f aca="false">Y53-수익성!Y5</f>
        <v>0</v>
      </c>
      <c r="Z57" s="297" t="n">
        <f aca="false">Z53-수익성!Z5</f>
        <v>0</v>
      </c>
      <c r="AA57" s="297" t="n">
        <f aca="false">AA53-수익성!AA5</f>
        <v>0</v>
      </c>
      <c r="AB57" s="297" t="n">
        <f aca="false">AB53-수익성!AB5</f>
        <v>0</v>
      </c>
      <c r="AC57" s="297" t="n">
        <f aca="false">AC53-수익성!AC5</f>
        <v>0</v>
      </c>
      <c r="AD57" s="297" t="n">
        <f aca="false">AD53-수익성!AD5</f>
        <v>0</v>
      </c>
      <c r="AE57" s="297" t="n">
        <f aca="false">AE53-수익성!AE5</f>
        <v>0</v>
      </c>
      <c r="AF57" s="297" t="n">
        <f aca="false">AF53-수익성!AF5</f>
        <v>0</v>
      </c>
      <c r="AG57" s="297" t="n">
        <f aca="false">AG53-수익성!AG5</f>
        <v>0</v>
      </c>
      <c r="AH57" s="297" t="n">
        <f aca="false">AH53-수익성!AH5</f>
        <v>0</v>
      </c>
      <c r="AI57" s="297" t="n">
        <f aca="false">AI53-수익성!AI5</f>
        <v>0</v>
      </c>
      <c r="AJ57" s="297" t="n">
        <f aca="false">AJ53-수익성!AJ5</f>
        <v>0</v>
      </c>
      <c r="AK57" s="297" t="n">
        <f aca="false">AK53-수익성!AK5</f>
        <v>0</v>
      </c>
      <c r="AL57" s="297" t="n">
        <f aca="false">AL53-수익성!AL5</f>
        <v>0</v>
      </c>
      <c r="AM57" s="297" t="n">
        <f aca="false">AM53-수익성!AM5</f>
        <v>0</v>
      </c>
      <c r="AN57" s="297" t="n">
        <f aca="false">AN53-수익성!AN5</f>
        <v>0</v>
      </c>
      <c r="AO57" s="297" t="n">
        <f aca="false">AO53-수익성!AO5</f>
        <v>0</v>
      </c>
      <c r="AP57" s="297" t="n">
        <f aca="false">AP53-수익성!AP5</f>
        <v>0</v>
      </c>
      <c r="AQ57" s="297" t="n">
        <f aca="false">AQ53-수익성!AQ5</f>
        <v>0</v>
      </c>
      <c r="AR57" s="297" t="n">
        <f aca="false">AR53-수익성!AR5</f>
        <v>0</v>
      </c>
      <c r="AT57" s="262"/>
      <c r="AV57" s="209"/>
    </row>
    <row r="58" s="3" customFormat="true" ht="20.1" hidden="false" customHeight="true" outlineLevel="0" collapsed="false">
      <c r="A58" s="41"/>
      <c r="B58" s="61"/>
      <c r="C58" s="9"/>
      <c r="D58" s="296"/>
      <c r="H58" s="298" t="s">
        <v>253</v>
      </c>
      <c r="I58" s="297" t="n">
        <f aca="false">I54-수익성!I6</f>
        <v>0</v>
      </c>
      <c r="J58" s="297" t="n">
        <f aca="false">J54-수익성!J6</f>
        <v>0</v>
      </c>
      <c r="K58" s="297" t="n">
        <f aca="false">K54-수익성!K6</f>
        <v>0</v>
      </c>
      <c r="L58" s="297" t="n">
        <f aca="false">L54-수익성!L6</f>
        <v>0</v>
      </c>
      <c r="M58" s="297" t="n">
        <f aca="false">M54-수익성!M6</f>
        <v>0</v>
      </c>
      <c r="N58" s="297" t="n">
        <f aca="false">N54-수익성!N6</f>
        <v>0</v>
      </c>
      <c r="O58" s="297" t="n">
        <f aca="false">O54-수익성!O6</f>
        <v>0</v>
      </c>
      <c r="P58" s="297" t="n">
        <f aca="false">P54-수익성!P6</f>
        <v>0</v>
      </c>
      <c r="Q58" s="297" t="n">
        <f aca="false">Q54-수익성!Q6</f>
        <v>0</v>
      </c>
      <c r="R58" s="297" t="n">
        <f aca="false">R54-수익성!R6</f>
        <v>0</v>
      </c>
      <c r="S58" s="297" t="n">
        <f aca="false">S54-수익성!S6</f>
        <v>0</v>
      </c>
      <c r="T58" s="297" t="n">
        <f aca="false">T54-수익성!T6</f>
        <v>0</v>
      </c>
      <c r="U58" s="297" t="n">
        <f aca="false">U54-수익성!U6</f>
        <v>0</v>
      </c>
      <c r="V58" s="297" t="n">
        <f aca="false">V54-수익성!V6</f>
        <v>0</v>
      </c>
      <c r="W58" s="297" t="n">
        <f aca="false">W54-수익성!W6</f>
        <v>0</v>
      </c>
      <c r="X58" s="297" t="n">
        <f aca="false">X54-수익성!X6</f>
        <v>0</v>
      </c>
      <c r="Y58" s="297" t="n">
        <f aca="false">Y54-수익성!Y6</f>
        <v>0</v>
      </c>
      <c r="Z58" s="297" t="n">
        <f aca="false">Z54-수익성!Z6</f>
        <v>0</v>
      </c>
      <c r="AA58" s="297" t="n">
        <f aca="false">AA54-수익성!AA6</f>
        <v>0</v>
      </c>
      <c r="AB58" s="297" t="n">
        <f aca="false">AB54-수익성!AB6</f>
        <v>0</v>
      </c>
      <c r="AC58" s="297" t="n">
        <f aca="false">AC54-수익성!AC6</f>
        <v>0</v>
      </c>
      <c r="AD58" s="297" t="n">
        <f aca="false">AD54-수익성!AD6</f>
        <v>0</v>
      </c>
      <c r="AE58" s="297" t="n">
        <f aca="false">AE54-수익성!AE6</f>
        <v>0</v>
      </c>
      <c r="AF58" s="297" t="n">
        <f aca="false">AF54-수익성!AF6</f>
        <v>0</v>
      </c>
      <c r="AG58" s="297" t="n">
        <f aca="false">AG54-수익성!AG6</f>
        <v>0</v>
      </c>
      <c r="AH58" s="297" t="n">
        <f aca="false">AH54-수익성!AH6</f>
        <v>0</v>
      </c>
      <c r="AI58" s="297" t="n">
        <f aca="false">AI54-수익성!AI6</f>
        <v>0</v>
      </c>
      <c r="AJ58" s="297" t="n">
        <f aca="false">AJ54-수익성!AJ6</f>
        <v>0</v>
      </c>
      <c r="AK58" s="297" t="n">
        <f aca="false">AK54-수익성!AK6</f>
        <v>0</v>
      </c>
      <c r="AL58" s="297" t="n">
        <f aca="false">AL54-수익성!AL6</f>
        <v>0</v>
      </c>
      <c r="AM58" s="297" t="n">
        <f aca="false">AM54-수익성!AM6</f>
        <v>0</v>
      </c>
      <c r="AN58" s="297" t="n">
        <f aca="false">AN54-수익성!AN6</f>
        <v>0</v>
      </c>
      <c r="AO58" s="297" t="n">
        <f aca="false">AO54-수익성!AO6</f>
        <v>0</v>
      </c>
      <c r="AP58" s="297" t="n">
        <f aca="false">AP54-수익성!AP6</f>
        <v>0</v>
      </c>
      <c r="AQ58" s="297" t="n">
        <f aca="false">AQ54-수익성!AQ6</f>
        <v>0</v>
      </c>
      <c r="AR58" s="297" t="n">
        <f aca="false">AR54-수익성!AR6</f>
        <v>0</v>
      </c>
      <c r="AT58" s="262"/>
      <c r="AV58" s="209"/>
    </row>
    <row r="59" s="3" customFormat="true" ht="20.1" hidden="false" customHeight="true" outlineLevel="0" collapsed="false">
      <c r="A59" s="41"/>
      <c r="B59" s="61"/>
      <c r="C59" s="9"/>
      <c r="D59" s="296"/>
      <c r="H59" s="298" t="s">
        <v>253</v>
      </c>
      <c r="I59" s="297" t="n">
        <f aca="false">I55-수익성!I7</f>
        <v>0</v>
      </c>
      <c r="J59" s="297" t="n">
        <f aca="false">J55-수익성!J7</f>
        <v>0</v>
      </c>
      <c r="K59" s="297" t="n">
        <f aca="false">K55-수익성!K7</f>
        <v>0</v>
      </c>
      <c r="L59" s="297" t="n">
        <f aca="false">L55-수익성!L7</f>
        <v>0</v>
      </c>
      <c r="M59" s="297" t="n">
        <f aca="false">M55-수익성!M7</f>
        <v>0</v>
      </c>
      <c r="N59" s="297" t="n">
        <f aca="false">N55-수익성!N7</f>
        <v>0</v>
      </c>
      <c r="O59" s="297" t="n">
        <f aca="false">O55-수익성!O7</f>
        <v>0</v>
      </c>
      <c r="P59" s="297" t="n">
        <f aca="false">P55-수익성!P7</f>
        <v>0</v>
      </c>
      <c r="Q59" s="297" t="n">
        <f aca="false">Q55-수익성!Q7</f>
        <v>0</v>
      </c>
      <c r="R59" s="297" t="n">
        <f aca="false">R55-수익성!R7</f>
        <v>0</v>
      </c>
      <c r="S59" s="297" t="n">
        <f aca="false">S55-수익성!S7</f>
        <v>0</v>
      </c>
      <c r="T59" s="297" t="n">
        <f aca="false">T55-수익성!T7</f>
        <v>0</v>
      </c>
      <c r="U59" s="297" t="n">
        <f aca="false">U55-수익성!U7</f>
        <v>0</v>
      </c>
      <c r="V59" s="297" t="n">
        <f aca="false">V55-수익성!V7</f>
        <v>0</v>
      </c>
      <c r="W59" s="297" t="n">
        <f aca="false">W55-수익성!W7</f>
        <v>0</v>
      </c>
      <c r="X59" s="297" t="n">
        <f aca="false">X55-수익성!X7</f>
        <v>0</v>
      </c>
      <c r="Y59" s="297" t="n">
        <f aca="false">Y55-수익성!Y7</f>
        <v>0</v>
      </c>
      <c r="Z59" s="297" t="n">
        <f aca="false">Z55-수익성!Z7</f>
        <v>0</v>
      </c>
      <c r="AA59" s="297" t="n">
        <f aca="false">AA55-수익성!AA7</f>
        <v>0</v>
      </c>
      <c r="AB59" s="297" t="n">
        <f aca="false">AB55-수익성!AB7</f>
        <v>0</v>
      </c>
      <c r="AC59" s="297" t="n">
        <f aca="false">AC55-수익성!AC7</f>
        <v>0</v>
      </c>
      <c r="AD59" s="297" t="n">
        <f aca="false">AD55-수익성!AD7</f>
        <v>0</v>
      </c>
      <c r="AE59" s="297" t="n">
        <f aca="false">AE55-수익성!AE7</f>
        <v>0</v>
      </c>
      <c r="AF59" s="297" t="n">
        <f aca="false">AF55-수익성!AF7</f>
        <v>0</v>
      </c>
      <c r="AG59" s="297" t="n">
        <f aca="false">AG55-수익성!AG7</f>
        <v>0</v>
      </c>
      <c r="AH59" s="297" t="n">
        <f aca="false">AH55-수익성!AH7</f>
        <v>0</v>
      </c>
      <c r="AI59" s="297" t="n">
        <f aca="false">AI55-수익성!AI7</f>
        <v>0</v>
      </c>
      <c r="AJ59" s="297" t="n">
        <f aca="false">AJ55-수익성!AJ7</f>
        <v>0</v>
      </c>
      <c r="AK59" s="297" t="n">
        <f aca="false">AK55-수익성!AK7</f>
        <v>0</v>
      </c>
      <c r="AL59" s="297" t="n">
        <f aca="false">AL55-수익성!AL7</f>
        <v>0</v>
      </c>
      <c r="AM59" s="297" t="n">
        <f aca="false">AM55-수익성!AM7</f>
        <v>0</v>
      </c>
      <c r="AN59" s="297" t="n">
        <f aca="false">AN55-수익성!AN7</f>
        <v>0</v>
      </c>
      <c r="AO59" s="297" t="n">
        <f aca="false">AO55-수익성!AO7</f>
        <v>0</v>
      </c>
      <c r="AP59" s="297" t="n">
        <f aca="false">AP55-수익성!AP7</f>
        <v>0</v>
      </c>
      <c r="AQ59" s="297" t="n">
        <f aca="false">AQ55-수익성!AQ7</f>
        <v>0</v>
      </c>
      <c r="AR59" s="297" t="n">
        <f aca="false">AR55-수익성!AR7</f>
        <v>0</v>
      </c>
      <c r="AT59" s="262"/>
      <c r="AV59" s="209"/>
    </row>
    <row r="60" s="3" customFormat="true" ht="20.1" hidden="false" customHeight="true" outlineLevel="0" collapsed="false">
      <c r="A60" s="41"/>
      <c r="B60" s="61"/>
      <c r="C60" s="9"/>
      <c r="D60" s="296"/>
      <c r="H60" s="298" t="s">
        <v>253</v>
      </c>
      <c r="I60" s="297" t="n">
        <f aca="false">I56-수익성!I8</f>
        <v>0</v>
      </c>
      <c r="J60" s="297" t="n">
        <f aca="false">J56-수익성!J8</f>
        <v>0</v>
      </c>
      <c r="K60" s="297" t="n">
        <f aca="false">K56-수익성!K8</f>
        <v>0</v>
      </c>
      <c r="L60" s="297" t="n">
        <f aca="false">L56-수익성!L8</f>
        <v>0</v>
      </c>
      <c r="M60" s="297" t="n">
        <f aca="false">M56-수익성!M8</f>
        <v>0</v>
      </c>
      <c r="N60" s="297" t="n">
        <f aca="false">N56-수익성!N8</f>
        <v>0</v>
      </c>
      <c r="O60" s="297" t="n">
        <f aca="false">O56-수익성!O8</f>
        <v>0</v>
      </c>
      <c r="P60" s="297" t="n">
        <f aca="false">P56-수익성!P8</f>
        <v>0</v>
      </c>
      <c r="Q60" s="297" t="n">
        <f aca="false">Q56-수익성!Q8</f>
        <v>0</v>
      </c>
      <c r="R60" s="297" t="n">
        <f aca="false">R56-수익성!R8</f>
        <v>0</v>
      </c>
      <c r="S60" s="297" t="n">
        <f aca="false">S56-수익성!S8</f>
        <v>0</v>
      </c>
      <c r="T60" s="297" t="n">
        <f aca="false">T56-수익성!T8</f>
        <v>0</v>
      </c>
      <c r="U60" s="297" t="n">
        <f aca="false">U56-수익성!U8</f>
        <v>0</v>
      </c>
      <c r="V60" s="297" t="n">
        <f aca="false">V56-수익성!V8</f>
        <v>0</v>
      </c>
      <c r="W60" s="297" t="n">
        <f aca="false">W56-수익성!W8</f>
        <v>0</v>
      </c>
      <c r="X60" s="297" t="n">
        <f aca="false">X56-수익성!X8</f>
        <v>0</v>
      </c>
      <c r="Y60" s="297" t="n">
        <f aca="false">Y56-수익성!Y8</f>
        <v>0</v>
      </c>
      <c r="Z60" s="297" t="n">
        <f aca="false">Z56-수익성!Z8</f>
        <v>0</v>
      </c>
      <c r="AA60" s="297" t="n">
        <f aca="false">AA56-수익성!AA8</f>
        <v>0</v>
      </c>
      <c r="AB60" s="297" t="n">
        <f aca="false">AB56-수익성!AB8</f>
        <v>0</v>
      </c>
      <c r="AC60" s="297" t="n">
        <f aca="false">AC56-수익성!AC8</f>
        <v>0</v>
      </c>
      <c r="AD60" s="297" t="n">
        <f aca="false">AD56-수익성!AD8</f>
        <v>0</v>
      </c>
      <c r="AE60" s="297" t="n">
        <f aca="false">AE56-수익성!AE8</f>
        <v>0</v>
      </c>
      <c r="AF60" s="297" t="n">
        <f aca="false">AF56-수익성!AF8</f>
        <v>0</v>
      </c>
      <c r="AG60" s="297" t="n">
        <f aca="false">AG56-수익성!AG8</f>
        <v>0</v>
      </c>
      <c r="AH60" s="297" t="n">
        <f aca="false">AH56-수익성!AH8</f>
        <v>0</v>
      </c>
      <c r="AI60" s="297" t="n">
        <f aca="false">AI56-수익성!AI8</f>
        <v>0</v>
      </c>
      <c r="AJ60" s="297" t="n">
        <f aca="false">AJ56-수익성!AJ8</f>
        <v>0</v>
      </c>
      <c r="AK60" s="297" t="n">
        <f aca="false">AK56-수익성!AK8</f>
        <v>0</v>
      </c>
      <c r="AL60" s="297" t="n">
        <f aca="false">AL56-수익성!AL8</f>
        <v>0</v>
      </c>
      <c r="AM60" s="297" t="n">
        <f aca="false">AM56-수익성!AM8</f>
        <v>0</v>
      </c>
      <c r="AN60" s="297" t="n">
        <f aca="false">AN56-수익성!AN8</f>
        <v>0</v>
      </c>
      <c r="AO60" s="297" t="n">
        <f aca="false">AO56-수익성!AO8</f>
        <v>0</v>
      </c>
      <c r="AP60" s="297" t="n">
        <f aca="false">AP56-수익성!AP8</f>
        <v>0</v>
      </c>
      <c r="AQ60" s="297" t="n">
        <f aca="false">AQ56-수익성!AQ8</f>
        <v>0</v>
      </c>
      <c r="AR60" s="297" t="n">
        <f aca="false">AR56-수익성!AR8</f>
        <v>0</v>
      </c>
      <c r="AT60" s="262"/>
      <c r="AV60" s="209"/>
    </row>
    <row r="61" s="3" customFormat="true" ht="20.1" hidden="false" customHeight="true" outlineLevel="0" collapsed="false">
      <c r="A61" s="41"/>
      <c r="B61" s="61"/>
      <c r="C61" s="9"/>
      <c r="D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T61" s="262"/>
      <c r="AV61" s="209"/>
    </row>
    <row r="62" s="3" customFormat="true" ht="20.1" hidden="false" customHeight="true" outlineLevel="0" collapsed="false">
      <c r="A62" s="41"/>
      <c r="B62" s="61"/>
      <c r="C62" s="9"/>
      <c r="D62" s="334" t="s">
        <v>254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T62" s="262"/>
      <c r="AV62" s="209"/>
    </row>
    <row r="63" s="3" customFormat="true" ht="20.1" hidden="false" customHeight="true" outlineLevel="0" collapsed="false">
      <c r="A63" s="41"/>
      <c r="B63" s="61"/>
      <c r="C63" s="9"/>
      <c r="D63" s="296" t="s">
        <v>247</v>
      </c>
      <c r="I63" s="11" t="n">
        <f aca="false">I51</f>
        <v>162021.58</v>
      </c>
      <c r="J63" s="11" t="n">
        <f aca="false">J51</f>
        <v>162623.835</v>
      </c>
      <c r="K63" s="11" t="n">
        <f aca="false">K51</f>
        <v>163596.4</v>
      </c>
      <c r="L63" s="11" t="n">
        <f aca="false">L51</f>
        <v>164494.5375</v>
      </c>
      <c r="M63" s="11" t="n">
        <f aca="false">M51</f>
        <v>167756.005</v>
      </c>
      <c r="N63" s="11" t="n">
        <f aca="false">N51</f>
        <v>167430.576666667</v>
      </c>
      <c r="O63" s="11" t="n">
        <f aca="false">O51</f>
        <v>167676.9475</v>
      </c>
      <c r="P63" s="11" t="n">
        <f aca="false">P51</f>
        <v>167757.458</v>
      </c>
      <c r="Q63" s="11" t="n">
        <f aca="false">Q51</f>
        <v>167000.02</v>
      </c>
      <c r="R63" s="11" t="n">
        <f aca="false">R51</f>
        <v>168566.39</v>
      </c>
      <c r="S63" s="11" t="n">
        <f aca="false">S51</f>
        <v>170128.2675</v>
      </c>
      <c r="T63" s="11" t="n">
        <f aca="false">T51</f>
        <v>171105.938</v>
      </c>
      <c r="U63" s="11" t="n">
        <f aca="false">U51</f>
        <v>175900.975</v>
      </c>
      <c r="V63" s="11" t="n">
        <f aca="false">V51</f>
        <v>177141.426666667</v>
      </c>
      <c r="W63" s="11" t="n">
        <f aca="false">W51</f>
        <v>178074.8956454</v>
      </c>
      <c r="X63" s="11" t="n">
        <f aca="false">X51</f>
        <v>177674.04651632</v>
      </c>
      <c r="Y63" s="11" t="n">
        <f aca="false">Y51</f>
        <v>175971.655299955</v>
      </c>
      <c r="Z63" s="11" t="n">
        <f aca="false">Z51</f>
        <v>175197.78019997</v>
      </c>
      <c r="AA63" s="11" t="n">
        <f aca="false">AA51</f>
        <v>175327.542649978</v>
      </c>
      <c r="AB63" s="11" t="n">
        <f aca="false">AB51</f>
        <v>175278.526119982</v>
      </c>
      <c r="AC63" s="11" t="n">
        <f aca="false">AC51</f>
        <v>176090.77</v>
      </c>
      <c r="AD63" s="11" t="n">
        <f aca="false">AD51</f>
        <v>177568.723333333</v>
      </c>
      <c r="AE63" s="11" t="n">
        <f aca="false">AE51</f>
        <v>178556.945</v>
      </c>
      <c r="AF63" s="11" t="n">
        <f aca="false">AVERAGE(연결BS!AB44:AF44)</f>
        <v>179192.762</v>
      </c>
      <c r="AG63" s="11" t="n">
        <f aca="false">AG51</f>
        <v>182281.945</v>
      </c>
      <c r="AH63" s="11" t="n">
        <f aca="false">AH51</f>
        <v>184403.214255198</v>
      </c>
      <c r="AI63" s="11" t="n">
        <f aca="false">AI51</f>
        <v>186354.433191399</v>
      </c>
      <c r="AJ63" s="11" t="n">
        <f aca="false">AJ51</f>
        <v>187891.896553119</v>
      </c>
      <c r="AK63" s="11" t="n">
        <f aca="false">AK51</f>
        <v>196682.875</v>
      </c>
      <c r="AL63" s="11" t="n">
        <f aca="false">AL51</f>
        <v>199945.226666667</v>
      </c>
      <c r="AM63" s="11" t="n">
        <f aca="false">AM51</f>
        <v>203256.3725</v>
      </c>
      <c r="AN63" s="11" t="n">
        <f aca="false">AN51</f>
        <v>205620.13</v>
      </c>
      <c r="AO63" s="11" t="n">
        <f aca="false">AO51</f>
        <v>214514.78</v>
      </c>
      <c r="AP63" s="11" t="n">
        <f aca="false">AP51</f>
        <v>216781.51</v>
      </c>
      <c r="AQ63" s="11" t="n">
        <f aca="false">AQ51</f>
        <v>219166.155</v>
      </c>
      <c r="AR63" s="11" t="n">
        <f aca="false">AR51</f>
        <v>220693.156</v>
      </c>
      <c r="AT63" s="262"/>
      <c r="AV63" s="209"/>
    </row>
    <row r="64" s="3" customFormat="true" ht="20.1" hidden="false" customHeight="true" outlineLevel="0" collapsed="false">
      <c r="A64" s="41"/>
      <c r="B64" s="61"/>
      <c r="C64" s="9"/>
      <c r="D64" s="296" t="s">
        <v>248</v>
      </c>
      <c r="I64" s="11" t="n">
        <f aca="false">I52</f>
        <v>2484559.51</v>
      </c>
      <c r="J64" s="11" t="n">
        <f aca="false">J52</f>
        <v>2474911.86</v>
      </c>
      <c r="K64" s="11" t="n">
        <f aca="false">K52</f>
        <v>2460047.87</v>
      </c>
      <c r="L64" s="11" t="n">
        <f aca="false">L52</f>
        <v>2466284.2775</v>
      </c>
      <c r="M64" s="11" t="n">
        <f aca="false">M52</f>
        <v>2504734.11</v>
      </c>
      <c r="N64" s="11" t="n">
        <f aca="false">N52</f>
        <v>2516753.22</v>
      </c>
      <c r="O64" s="11" t="n">
        <f aca="false">O52</f>
        <v>2526077.895</v>
      </c>
      <c r="P64" s="11" t="n">
        <f aca="false">P52</f>
        <v>2529932.272</v>
      </c>
      <c r="Q64" s="11" t="n">
        <f aca="false">Q52</f>
        <v>2605252.645</v>
      </c>
      <c r="R64" s="11" t="n">
        <f aca="false">R52</f>
        <v>2773182.80666667</v>
      </c>
      <c r="S64" s="11" t="n">
        <f aca="false">S52</f>
        <v>2862595.16</v>
      </c>
      <c r="T64" s="11" t="n">
        <f aca="false">T52</f>
        <v>2921504.606</v>
      </c>
      <c r="U64" s="11" t="n">
        <f aca="false">U52</f>
        <v>3163184.38</v>
      </c>
      <c r="V64" s="11" t="n">
        <f aca="false">V52</f>
        <v>3190840.08666667</v>
      </c>
      <c r="W64" s="11" t="n">
        <f aca="false">W52</f>
        <v>3225994.01937378</v>
      </c>
      <c r="X64" s="11" t="n">
        <f aca="false">X52</f>
        <v>3260477.56549903</v>
      </c>
      <c r="Y64" s="11" t="n">
        <f aca="false">Y52</f>
        <v>3479346.495</v>
      </c>
      <c r="Z64" s="11" t="n">
        <f aca="false">Z52</f>
        <v>3530213.75333333</v>
      </c>
      <c r="AA64" s="11" t="n">
        <f aca="false">AA52</f>
        <v>3566323.85</v>
      </c>
      <c r="AB64" s="11" t="n">
        <f aca="false">AB52</f>
        <v>3586948.674</v>
      </c>
      <c r="AC64" s="11" t="n">
        <f aca="false">AC52</f>
        <v>3705407.915</v>
      </c>
      <c r="AD64" s="11" t="n">
        <f aca="false">AD52</f>
        <v>3742379.40333333</v>
      </c>
      <c r="AE64" s="11" t="n">
        <f aca="false">AE52</f>
        <v>3766964.3175</v>
      </c>
      <c r="AF64" s="11" t="n">
        <f aca="false">AVERAGE(연결BS!AB4:AF4)</f>
        <v>3791054.85</v>
      </c>
      <c r="AG64" s="11" t="n">
        <f aca="false">AG52</f>
        <v>3913876.92</v>
      </c>
      <c r="AH64" s="11" t="n">
        <f aca="false">AH52</f>
        <v>3956468.33024652</v>
      </c>
      <c r="AI64" s="11" t="n">
        <f aca="false">AI52</f>
        <v>4009021.21518489</v>
      </c>
      <c r="AJ64" s="11" t="n">
        <f aca="false">AJ52</f>
        <v>4041220.65414791</v>
      </c>
      <c r="AK64" s="11" t="n">
        <f aca="false">AK52</f>
        <v>4207856.395</v>
      </c>
      <c r="AL64" s="11" t="n">
        <f aca="false">AL52</f>
        <v>4261866.07333333</v>
      </c>
      <c r="AM64" s="11" t="n">
        <f aca="false">AM52</f>
        <v>4261866.07333333</v>
      </c>
      <c r="AN64" s="11" t="n">
        <f aca="false">AN52</f>
        <v>4302509.422</v>
      </c>
      <c r="AO64" s="11" t="n">
        <f aca="false">AO52</f>
        <v>4389634.84</v>
      </c>
      <c r="AP64" s="11" t="n">
        <f aca="false">AP52</f>
        <v>4505920.02</v>
      </c>
      <c r="AQ64" s="11" t="n">
        <f aca="false">AQ52</f>
        <v>4566381.58</v>
      </c>
      <c r="AR64" s="11" t="n">
        <f aca="false">AR52</f>
        <v>4620026.658</v>
      </c>
      <c r="AT64" s="262"/>
      <c r="AV64" s="209"/>
    </row>
    <row r="65" s="3" customFormat="true" ht="20.1" hidden="false" customHeight="true" outlineLevel="0" collapsed="false">
      <c r="A65" s="41"/>
      <c r="B65" s="61"/>
      <c r="C65" s="9"/>
      <c r="D65" s="296"/>
      <c r="E65" s="3" t="s">
        <v>249</v>
      </c>
      <c r="I65" s="297" t="n">
        <f aca="false">I18*4/I64*100</f>
        <v>0.110229599612207</v>
      </c>
      <c r="J65" s="297" t="n">
        <f aca="false">J18*2/J64*100</f>
        <v>0.175427661492559</v>
      </c>
      <c r="K65" s="297" t="n">
        <f aca="false">K18*4/3/K64*100</f>
        <v>0.197457404219808</v>
      </c>
      <c r="L65" s="297" t="n">
        <f aca="false">L18/L64*100</f>
        <v>0.199409696800453</v>
      </c>
      <c r="M65" s="297" t="n">
        <f aca="false">M18*4/M64*100</f>
        <v>0.282658345719578</v>
      </c>
      <c r="N65" s="297" t="n">
        <f aca="false">N18*2/N64*100</f>
        <v>0.121872894633666</v>
      </c>
      <c r="O65" s="297" t="n">
        <f aca="false">O18*4/3/O64*100</f>
        <v>0.152964931959603</v>
      </c>
      <c r="P65" s="297" t="n">
        <f aca="false">P18/P64*100</f>
        <v>0.115807447986892</v>
      </c>
      <c r="Q65" s="297" t="n">
        <f aca="false">Q18*4/Q64*100</f>
        <v>0.00465674606387359</v>
      </c>
      <c r="R65" s="297" t="n">
        <f aca="false">R18*2/R64*100</f>
        <v>0.378651561475016</v>
      </c>
      <c r="S65" s="297" t="n">
        <f aca="false">S18*4/3/S64*100</f>
        <v>0.327460904391384</v>
      </c>
      <c r="T65" s="297" t="n">
        <f aca="false">T18/T64*100</f>
        <v>0.263045280990394</v>
      </c>
      <c r="U65" s="297" t="n">
        <f aca="false">U18*4/U64*100</f>
        <v>0.173986696279779</v>
      </c>
      <c r="V65" s="297" t="n">
        <f aca="false">V18*2/V64*100</f>
        <v>0.273893387403497</v>
      </c>
      <c r="W65" s="297" t="n">
        <f aca="false">W18*4/3/W64*100</f>
        <v>0.256114134652689</v>
      </c>
      <c r="X65" s="297" t="n">
        <f aca="false">X18/X64*100</f>
        <v>0.123373951183263</v>
      </c>
      <c r="Y65" s="297" t="n">
        <f aca="false">Y18*4/Y64*100</f>
        <v>0.102795165849097</v>
      </c>
      <c r="Z65" s="297" t="n">
        <f aca="false">Z18*2/Z64*100</f>
        <v>-0.114026523073826</v>
      </c>
      <c r="AA65" s="297" t="n">
        <f aca="false">AA18*4/3/AA64*100</f>
        <v>0.0368943872927674</v>
      </c>
      <c r="AB65" s="297" t="n">
        <f aca="false">AB18/AB64*100</f>
        <v>0.0894821836527901</v>
      </c>
      <c r="AC65" s="297" t="n">
        <f aca="false">AC18*4/AC64*100</f>
        <v>0.239194177896605</v>
      </c>
      <c r="AD65" s="297" t="n">
        <f aca="false">AD18*2/AD64*100</f>
        <v>0.273995201845832</v>
      </c>
      <c r="AE65" s="297" t="n">
        <f aca="false">AE18*4/3/AE64*100</f>
        <v>0.257843341428643</v>
      </c>
      <c r="AF65" s="297" t="n">
        <f aca="false">AF18/AF64*100</f>
        <v>0.226792814670038</v>
      </c>
      <c r="AG65" s="297" t="n">
        <f aca="false">AG18*4/AG64*100</f>
        <v>0.398664554837356</v>
      </c>
      <c r="AH65" s="297" t="n">
        <f aca="false">AH18*2/AH64*100</f>
        <v>0.419305880237018</v>
      </c>
      <c r="AI65" s="297" t="n">
        <f aca="false">AI18*4/3/AI64*100</f>
        <v>0.358240724999614</v>
      </c>
      <c r="AJ65" s="297" t="n">
        <f aca="false">AJ18/AJ64*100</f>
        <v>0.301606396757614</v>
      </c>
      <c r="AK65" s="297" t="n">
        <f aca="false">AK18*4/AK64*100</f>
        <v>0.411325824250236</v>
      </c>
      <c r="AL65" s="297" t="n">
        <f aca="false">AL18*2/AL64*100</f>
        <v>0.467928828753701</v>
      </c>
      <c r="AM65" s="297" t="n">
        <f aca="false">AM18*4/3/AM64*100</f>
        <v>0.436018393826863</v>
      </c>
      <c r="AN65" s="297" t="n">
        <f aca="false">AN18/AN64*100</f>
        <v>0.413619082598723</v>
      </c>
      <c r="AO65" s="297" t="n">
        <f aca="false">AO18*4/AO64*100</f>
        <v>0.308615192237722</v>
      </c>
      <c r="AP65" s="297" t="n">
        <f aca="false">AP18*2/AP64*100</f>
        <v>0.404018711366297</v>
      </c>
      <c r="AQ65" s="297" t="n">
        <f aca="false">AQ18*4/3/AQ64*100</f>
        <v>0.426527065075743</v>
      </c>
      <c r="AR65" s="297" t="n">
        <f aca="false">AR18/AR64*100</f>
        <v>0.375729217275006</v>
      </c>
      <c r="AT65" s="262"/>
      <c r="AV65" s="209"/>
    </row>
    <row r="66" s="3" customFormat="true" ht="20.1" hidden="false" customHeight="true" outlineLevel="0" collapsed="false">
      <c r="A66" s="41"/>
      <c r="B66" s="61"/>
      <c r="C66" s="9"/>
      <c r="D66" s="296"/>
      <c r="E66" s="3" t="s">
        <v>250</v>
      </c>
      <c r="I66" s="297" t="n">
        <f aca="false">I18*4/I63*100</f>
        <v>1.69034273088807</v>
      </c>
      <c r="J66" s="297" t="n">
        <f aca="false">J18*2/J63*100</f>
        <v>2.66976854899529</v>
      </c>
      <c r="K66" s="297" t="n">
        <f aca="false">K18*4/3/K63*100</f>
        <v>2.96922589168629</v>
      </c>
      <c r="L66" s="297" t="n">
        <f aca="false">L18/L63*100</f>
        <v>2.98977101291281</v>
      </c>
      <c r="M66" s="297" t="n">
        <f aca="false">M18*4/M63*100</f>
        <v>4.22031986276736</v>
      </c>
      <c r="N66" s="297" t="n">
        <f aca="false">N18*2/N63*100</f>
        <v>1.83194734263294</v>
      </c>
      <c r="O66" s="297" t="n">
        <f aca="false">O18*4/3/O63*100</f>
        <v>2.30443921537475</v>
      </c>
      <c r="P66" s="297" t="n">
        <f aca="false">P18/P63*100</f>
        <v>1.74647973027822</v>
      </c>
      <c r="Q66" s="297" t="n">
        <f aca="false">Q18*4/Q63*100</f>
        <v>0.072646697886623</v>
      </c>
      <c r="R66" s="297" t="n">
        <f aca="false">R18*2/R63*100</f>
        <v>6.22941500971813</v>
      </c>
      <c r="S66" s="297" t="n">
        <f aca="false">S18*4/3/S63*100</f>
        <v>5.50988976596732</v>
      </c>
      <c r="T66" s="297" t="n">
        <f aca="false">T18/T63*100</f>
        <v>4.49129941942751</v>
      </c>
      <c r="U66" s="297" t="n">
        <f aca="false">U18*4/U63*100</f>
        <v>3.12876037213552</v>
      </c>
      <c r="V66" s="297" t="n">
        <f aca="false">V18*2/V63*100</f>
        <v>4.93362855005421</v>
      </c>
      <c r="W66" s="297" t="n">
        <f aca="false">W18*4/3/W63*100</f>
        <v>4.639748144578</v>
      </c>
      <c r="X66" s="297" t="n">
        <f aca="false">X18/X63*100</f>
        <v>2.26402228061514</v>
      </c>
      <c r="Y66" s="297" t="n">
        <f aca="false">Y18*4/Y63*100</f>
        <v>2.032486421693</v>
      </c>
      <c r="Z66" s="297" t="n">
        <f aca="false">Z18*2/Z63*100</f>
        <v>-2.29762043526205</v>
      </c>
      <c r="AA66" s="297" t="n">
        <f aca="false">AA18*4/3/AA63*100</f>
        <v>0.750465850057645</v>
      </c>
      <c r="AB66" s="297" t="n">
        <f aca="false">AB18/AB63*100</f>
        <v>1.83118837832017</v>
      </c>
      <c r="AC66" s="297" t="n">
        <f aca="false">AC18*4/AC63*100</f>
        <v>5.03326778569939</v>
      </c>
      <c r="AD66" s="297" t="n">
        <f aca="false">AD18*2/AD63*100</f>
        <v>5.7746318200144</v>
      </c>
      <c r="AE66" s="297" t="n">
        <f aca="false">AE18*4/3/AE63*100</f>
        <v>5.43964653218427</v>
      </c>
      <c r="AF66" s="297" t="n">
        <f aca="false">AF18/AF63*100</f>
        <v>4.79809558379373</v>
      </c>
      <c r="AG66" s="297" t="n">
        <f aca="false">AG18*4/AG63*100</f>
        <v>8.55994816162402</v>
      </c>
      <c r="AH66" s="297" t="n">
        <f aca="false">AH18*2/AH63*100</f>
        <v>8.99642906195782</v>
      </c>
      <c r="AI66" s="297" t="n">
        <f aca="false">AI18*4/3/AI63*100</f>
        <v>7.70679099000342</v>
      </c>
      <c r="AJ66" s="297" t="n">
        <f aca="false">AJ18/AJ63*100</f>
        <v>6.48701738797668</v>
      </c>
      <c r="AK66" s="297" t="n">
        <f aca="false">AK18*4/AK63*100</f>
        <v>8.79995271576135</v>
      </c>
      <c r="AL66" s="297" t="n">
        <f aca="false">AL18*2/AL63*100</f>
        <v>9.97398154107805</v>
      </c>
      <c r="AM66" s="297" t="n">
        <f aca="false">AM18*4/3/AM63*100</f>
        <v>9.14240462497676</v>
      </c>
      <c r="AN66" s="297" t="n">
        <f aca="false">AN18/AN63*100</f>
        <v>8.65479464486283</v>
      </c>
      <c r="AO66" s="297" t="n">
        <f aca="false">AO18*4/AO63*100</f>
        <v>6.31521986503681</v>
      </c>
      <c r="AP66" s="297" t="n">
        <f aca="false">AP18*2/AP63*100</f>
        <v>8.39774573025162</v>
      </c>
      <c r="AQ66" s="297" t="n">
        <f aca="false">AQ18*4/3/AQ63*100</f>
        <v>8.886797933437</v>
      </c>
      <c r="AR66" s="297" t="n">
        <f aca="false">AR18/AR63*100</f>
        <v>7.86557694611971</v>
      </c>
      <c r="AT66" s="262"/>
      <c r="AV66" s="209"/>
    </row>
    <row r="67" s="3" customFormat="true" ht="20.1" hidden="false" customHeight="true" outlineLevel="0" collapsed="false">
      <c r="A67" s="41"/>
      <c r="B67" s="61"/>
      <c r="C67" s="9"/>
      <c r="D67" s="296" t="s">
        <v>251</v>
      </c>
      <c r="I67" s="297" t="n">
        <f aca="false">I21*4/I64*100</f>
        <v>0.110229599612207</v>
      </c>
      <c r="J67" s="297" t="n">
        <f aca="false">J21*2/J64*100</f>
        <v>0.281944443940286</v>
      </c>
      <c r="K67" s="297" t="n">
        <f aca="false">K21*4/3/K64*100</f>
        <v>0.322477839776239</v>
      </c>
      <c r="L67" s="297" t="n">
        <f aca="false">L21/L64*100</f>
        <v>0.333021447569581</v>
      </c>
      <c r="M67" s="297" t="n">
        <f aca="false">M21*4/M64*100</f>
        <v>0.419715942512614</v>
      </c>
      <c r="N67" s="297" t="n">
        <f aca="false">N21*2/N64*100</f>
        <v>0.258275953540707</v>
      </c>
      <c r="O67" s="297" t="n">
        <f aca="false">O21*4/3/O64*100</f>
        <v>0.28886447741766</v>
      </c>
      <c r="P67" s="297" t="n">
        <f aca="false">P21/P64*100</f>
        <v>0.251499949134664</v>
      </c>
      <c r="Q67" s="297" t="n">
        <f aca="false">Q21*4/Q64*100</f>
        <v>0.0992783685014705</v>
      </c>
      <c r="R67" s="297" t="n">
        <f aca="false">R21*2/R64*100</f>
        <v>0.467543368945165</v>
      </c>
      <c r="S67" s="297" t="n">
        <f aca="false">S21*4/3/S64*100</f>
        <v>0.413976051422711</v>
      </c>
      <c r="T67" s="297" t="n">
        <f aca="false">T21/T64*100</f>
        <v>0.34782023850772</v>
      </c>
      <c r="U67" s="297" t="n">
        <f aca="false">U21*4/U64*100</f>
        <v>0.256574735962633</v>
      </c>
      <c r="V67" s="297" t="n">
        <f aca="false">V21*2/V64*100</f>
        <v>0.355742163073873</v>
      </c>
      <c r="W67" s="297" t="n">
        <f aca="false">W21*4/3/W64*100</f>
        <v>0.337058122626246</v>
      </c>
      <c r="X67" s="297" t="n">
        <f aca="false">X21/X64*100</f>
        <v>0.203454903583704</v>
      </c>
      <c r="Y67" s="297" t="n">
        <f aca="false">Y21*4/Y64*100</f>
        <v>0.184449310655704</v>
      </c>
      <c r="Z67" s="297" t="n">
        <f aca="false">Z21*2/Z64*100</f>
        <v>-0.0335489422851751</v>
      </c>
      <c r="AA67" s="297" t="n">
        <f aca="false">AA21*4/3/AA64*100</f>
        <v>0.116557108482569</v>
      </c>
      <c r="AB67" s="297" t="n">
        <f aca="false">AB21/AB64*100</f>
        <v>0.168686847102371</v>
      </c>
      <c r="AC67" s="297" t="n">
        <f aca="false">AC21*4/AC64*100</f>
        <v>0.311365413143253</v>
      </c>
      <c r="AD67" s="297" t="n">
        <f aca="false">AD21*2/AD64*100</f>
        <v>0.345453447388777</v>
      </c>
      <c r="AE67" s="297" t="n">
        <f aca="false">AE21*4/3/AE64*100</f>
        <v>0.328835218117226</v>
      </c>
      <c r="AF67" s="297" t="n">
        <f aca="false">AF21/AF64*100</f>
        <v>0.297333568833111</v>
      </c>
      <c r="AG67" s="297" t="n">
        <f aca="false">AG21*4/AG64*100</f>
        <v>0.46790629535589</v>
      </c>
      <c r="AH67" s="297" t="n">
        <f aca="false">AH21*2/AH64*100</f>
        <v>0.487802232917095</v>
      </c>
      <c r="AI67" s="297" t="n">
        <f aca="false">AI21*4/3/AI64*100</f>
        <v>0.42583918247089</v>
      </c>
      <c r="AJ67" s="297" t="n">
        <f aca="false">AJ21/AJ64*100</f>
        <v>0.368666246567587</v>
      </c>
      <c r="AK67" s="297" t="n">
        <f aca="false">AK21*4/AK64*100</f>
        <v>0.480184710631671</v>
      </c>
      <c r="AL67" s="297" t="n">
        <f aca="false">AL21*2/AL64*100</f>
        <v>0.535913316894522</v>
      </c>
      <c r="AM67" s="297" t="n">
        <f aca="false">AM21*4/3/AM64*100</f>
        <v>0.504002881967685</v>
      </c>
      <c r="AN67" s="297" t="n">
        <f aca="false">AN21/AN64*100</f>
        <v>0.480961360116761</v>
      </c>
      <c r="AO67" s="297" t="n">
        <f aca="false">AO21*4/AO64*100</f>
        <v>0.376914459660271</v>
      </c>
      <c r="AP67" s="297" t="n">
        <f aca="false">AP21*2/AP64*100</f>
        <v>0.470466637757689</v>
      </c>
      <c r="AQ67" s="297" t="n">
        <f aca="false">AQ21*4/3/AQ64*100</f>
        <v>0.492124547370982</v>
      </c>
      <c r="AR67" s="297" t="n">
        <f aca="false">AR21/AR64*100</f>
        <v>0.440536917381789</v>
      </c>
      <c r="AT67" s="262"/>
      <c r="AV67" s="209"/>
    </row>
    <row r="68" s="3" customFormat="true" ht="20.1" hidden="false" customHeight="true" outlineLevel="0" collapsed="false">
      <c r="A68" s="41"/>
      <c r="B68" s="61"/>
      <c r="C68" s="9"/>
      <c r="D68" s="296" t="s">
        <v>252</v>
      </c>
      <c r="I68" s="297" t="n">
        <f aca="false">I21*4/I63*100</f>
        <v>1.69034273088807</v>
      </c>
      <c r="J68" s="297" t="n">
        <f aca="false">J21*2/J63*100</f>
        <v>4.29080797515886</v>
      </c>
      <c r="K68" s="297" t="n">
        <f aca="false">K21*4/3/K63*100</f>
        <v>4.84919547657368</v>
      </c>
      <c r="L68" s="297" t="n">
        <f aca="false">L21/L63*100</f>
        <v>4.99302635025888</v>
      </c>
      <c r="M68" s="297" t="n">
        <f aca="false">M21*4/M63*100</f>
        <v>6.26670167617633</v>
      </c>
      <c r="N68" s="297" t="n">
        <f aca="false">N21*2/N63*100</f>
        <v>3.88230662919024</v>
      </c>
      <c r="O68" s="297" t="n">
        <f aca="false">O21*4/3/O63*100</f>
        <v>4.35178587119424</v>
      </c>
      <c r="P68" s="297" t="n">
        <f aca="false">P21/P63*100</f>
        <v>3.79284381933198</v>
      </c>
      <c r="Q68" s="297" t="n">
        <f aca="false">Q21*4/Q63*100</f>
        <v>1.54877365960639</v>
      </c>
      <c r="R68" s="297" t="n">
        <f aca="false">R21*2/R63*100</f>
        <v>7.69182535219352</v>
      </c>
      <c r="S68" s="297" t="n">
        <f aca="false">S21*4/3/S63*100</f>
        <v>6.96560223984273</v>
      </c>
      <c r="T68" s="297" t="n">
        <f aca="false">T21/T63*100</f>
        <v>5.93876776421589</v>
      </c>
      <c r="U68" s="297" t="n">
        <f aca="false">U21*4/U63*100</f>
        <v>4.61392096945242</v>
      </c>
      <c r="V68" s="297" t="n">
        <f aca="false">V21*2/V63*100</f>
        <v>6.40796665022696</v>
      </c>
      <c r="W68" s="297" t="n">
        <f aca="false">W21*4/3/W63*100</f>
        <v>6.10612452604692</v>
      </c>
      <c r="X68" s="297" t="n">
        <f aca="false">X21/X63*100</f>
        <v>3.73357933661123</v>
      </c>
      <c r="Y68" s="297" t="n">
        <f aca="false">Y21*4/Y63*100</f>
        <v>3.64696837931747</v>
      </c>
      <c r="Z68" s="297" t="n">
        <f aca="false">Z21*2/Z63*100</f>
        <v>-0.676007066583436</v>
      </c>
      <c r="AA68" s="297" t="n">
        <f aca="false">AA21*4/3/AA63*100</f>
        <v>2.37087903922935</v>
      </c>
      <c r="AB68" s="297" t="n">
        <f aca="false">AB21/AB63*100</f>
        <v>3.45205471502484</v>
      </c>
      <c r="AC68" s="297" t="n">
        <f aca="false">AC21*4/AC63*100</f>
        <v>6.55193833452063</v>
      </c>
      <c r="AD68" s="297" t="n">
        <f aca="false">AD21*2/AD63*100</f>
        <v>7.28066205607261</v>
      </c>
      <c r="AE68" s="297" t="n">
        <f aca="false">AE21*4/3/AE63*100</f>
        <v>6.93734165862281</v>
      </c>
      <c r="AF68" s="297" t="n">
        <f aca="false">AF21/AF63*100</f>
        <v>6.29047655503282</v>
      </c>
      <c r="AG68" s="297" t="n">
        <f aca="false">AG21*4/AG63*100</f>
        <v>10.0466760441695</v>
      </c>
      <c r="AH68" s="297" t="n">
        <f aca="false">AH21*2/AH63*100</f>
        <v>10.4660544760847</v>
      </c>
      <c r="AI68" s="297" t="n">
        <f aca="false">AI21*4/3/AI63*100</f>
        <v>9.16102873189701</v>
      </c>
      <c r="AJ68" s="297" t="n">
        <f aca="false">AJ21/AJ63*100</f>
        <v>7.92935553606975</v>
      </c>
      <c r="AK68" s="297" t="n">
        <f aca="false">AK21*4/AK63*100</f>
        <v>10.2731277718647</v>
      </c>
      <c r="AL68" s="297" t="n">
        <f aca="false">AL21*2/AL63*100</f>
        <v>11.4230823190793</v>
      </c>
      <c r="AM68" s="297" t="n">
        <f aca="false">AM21*4/3/AM63*100</f>
        <v>10.5678988417463</v>
      </c>
      <c r="AN68" s="297" t="n">
        <f aca="false">AN21/AN63*100</f>
        <v>10.0639017372487</v>
      </c>
      <c r="AO68" s="297" t="n">
        <f aca="false">AO21*4/AO63*100</f>
        <v>7.71283379086746</v>
      </c>
      <c r="AP68" s="297" t="n">
        <f aca="false">AP21*2/AP63*100</f>
        <v>9.77890153922472</v>
      </c>
      <c r="AQ68" s="297" t="n">
        <f aca="false">AQ21*4/3/AQ63*100</f>
        <v>10.2535378611752</v>
      </c>
      <c r="AR68" s="297" t="n">
        <f aca="false">AR21/AR63*100</f>
        <v>9.2222719500056</v>
      </c>
      <c r="AT68" s="262"/>
      <c r="AV68" s="209"/>
    </row>
    <row r="69" s="3" customFormat="true" ht="20.1" hidden="false" customHeight="true" outlineLevel="0" collapsed="false">
      <c r="A69" s="41"/>
      <c r="B69" s="61"/>
      <c r="C69" s="9"/>
      <c r="D69" s="296"/>
      <c r="H69" s="298" t="s">
        <v>253</v>
      </c>
      <c r="I69" s="297" t="n">
        <f aca="false">I65-수익성!I10</f>
        <v>0</v>
      </c>
      <c r="J69" s="297" t="n">
        <f aca="false">J65-수익성!J10</f>
        <v>0</v>
      </c>
      <c r="K69" s="297" t="n">
        <f aca="false">K65-수익성!K10</f>
        <v>0</v>
      </c>
      <c r="L69" s="297" t="n">
        <f aca="false">L65-수익성!L10</f>
        <v>0</v>
      </c>
      <c r="M69" s="297" t="n">
        <f aca="false">M65-수익성!M10</f>
        <v>0</v>
      </c>
      <c r="N69" s="297" t="n">
        <f aca="false">N65-수익성!N10</f>
        <v>0</v>
      </c>
      <c r="O69" s="297" t="n">
        <f aca="false">O65-수익성!O10</f>
        <v>0</v>
      </c>
      <c r="P69" s="297" t="n">
        <f aca="false">P65-수익성!P10</f>
        <v>0</v>
      </c>
      <c r="Q69" s="297" t="n">
        <f aca="false">Q65-수익성!Q10</f>
        <v>0</v>
      </c>
      <c r="R69" s="297" t="n">
        <f aca="false">R65-수익성!R10</f>
        <v>0</v>
      </c>
      <c r="S69" s="297" t="n">
        <f aca="false">S65-수익성!S10</f>
        <v>0</v>
      </c>
      <c r="T69" s="297" t="n">
        <f aca="false">T65-수익성!T10</f>
        <v>0</v>
      </c>
      <c r="U69" s="297" t="n">
        <f aca="false">U65-수익성!U10</f>
        <v>0</v>
      </c>
      <c r="V69" s="297" t="n">
        <f aca="false">V65-수익성!V10</f>
        <v>0</v>
      </c>
      <c r="W69" s="297" t="n">
        <f aca="false">W65-수익성!W10</f>
        <v>0</v>
      </c>
      <c r="X69" s="297" t="n">
        <f aca="false">X65-수익성!X10</f>
        <v>0</v>
      </c>
      <c r="Y69" s="297" t="n">
        <f aca="false">Y65-수익성!Y10</f>
        <v>0</v>
      </c>
      <c r="Z69" s="297" t="n">
        <f aca="false">Z65-수익성!Z10</f>
        <v>0</v>
      </c>
      <c r="AA69" s="297" t="n">
        <f aca="false">AA65-수익성!AA10</f>
        <v>0</v>
      </c>
      <c r="AB69" s="297" t="n">
        <f aca="false">AB65-수익성!AB10</f>
        <v>0</v>
      </c>
      <c r="AC69" s="297" t="n">
        <f aca="false">AC65-수익성!AC10</f>
        <v>0</v>
      </c>
      <c r="AD69" s="297" t="n">
        <f aca="false">AD65-수익성!AD10</f>
        <v>0</v>
      </c>
      <c r="AE69" s="297" t="n">
        <f aca="false">AE65-수익성!AE10</f>
        <v>0</v>
      </c>
      <c r="AF69" s="297" t="n">
        <f aca="false">AF65-수익성!AF10</f>
        <v>0</v>
      </c>
      <c r="AG69" s="297" t="n">
        <f aca="false">AG65-수익성!AG10</f>
        <v>0</v>
      </c>
      <c r="AH69" s="297" t="n">
        <f aca="false">AH65-수익성!AH10</f>
        <v>0</v>
      </c>
      <c r="AI69" s="297" t="n">
        <f aca="false">AI65-수익성!AI10</f>
        <v>0</v>
      </c>
      <c r="AJ69" s="297" t="n">
        <f aca="false">AJ65-수익성!AJ10</f>
        <v>0</v>
      </c>
      <c r="AK69" s="297" t="n">
        <f aca="false">AK65-수익성!AK10</f>
        <v>0</v>
      </c>
      <c r="AL69" s="297" t="n">
        <f aca="false">AL65-수익성!AL10</f>
        <v>0</v>
      </c>
      <c r="AM69" s="297" t="n">
        <f aca="false">AM65-수익성!AM10</f>
        <v>0</v>
      </c>
      <c r="AN69" s="297" t="n">
        <f aca="false">AN65-수익성!AN10</f>
        <v>0</v>
      </c>
      <c r="AO69" s="297" t="n">
        <f aca="false">AO65-수익성!AO10</f>
        <v>0</v>
      </c>
      <c r="AP69" s="297" t="n">
        <f aca="false">AP65-수익성!AP10</f>
        <v>0</v>
      </c>
      <c r="AQ69" s="297" t="n">
        <f aca="false">AQ65-수익성!AQ10</f>
        <v>0</v>
      </c>
      <c r="AR69" s="297" t="n">
        <f aca="false">AR65-수익성!AR10</f>
        <v>0</v>
      </c>
      <c r="AS69" s="297"/>
      <c r="AT69" s="262"/>
      <c r="AV69" s="209"/>
    </row>
    <row r="70" s="3" customFormat="true" ht="20.1" hidden="false" customHeight="true" outlineLevel="0" collapsed="false">
      <c r="A70" s="41"/>
      <c r="B70" s="61"/>
      <c r="C70" s="9"/>
      <c r="D70" s="296"/>
      <c r="H70" s="298" t="s">
        <v>253</v>
      </c>
      <c r="I70" s="297" t="n">
        <f aca="false">I66-수익성!I11</f>
        <v>0</v>
      </c>
      <c r="J70" s="297" t="n">
        <f aca="false">J66-수익성!J11</f>
        <v>0</v>
      </c>
      <c r="K70" s="297" t="n">
        <f aca="false">K66-수익성!K11</f>
        <v>0</v>
      </c>
      <c r="L70" s="297" t="n">
        <f aca="false">L66-수익성!L11</f>
        <v>0</v>
      </c>
      <c r="M70" s="297" t="n">
        <f aca="false">M66-수익성!M11</f>
        <v>0</v>
      </c>
      <c r="N70" s="297" t="n">
        <f aca="false">N66-수익성!N11</f>
        <v>0</v>
      </c>
      <c r="O70" s="297" t="n">
        <f aca="false">O66-수익성!O11</f>
        <v>0</v>
      </c>
      <c r="P70" s="297" t="n">
        <f aca="false">P66-수익성!P11</f>
        <v>0</v>
      </c>
      <c r="Q70" s="297" t="n">
        <f aca="false">Q66-수익성!Q11</f>
        <v>0</v>
      </c>
      <c r="R70" s="297" t="n">
        <f aca="false">R66-수익성!R11</f>
        <v>0</v>
      </c>
      <c r="S70" s="297" t="n">
        <f aca="false">S66-수익성!S11</f>
        <v>0</v>
      </c>
      <c r="T70" s="297" t="n">
        <f aca="false">T66-수익성!T11</f>
        <v>0</v>
      </c>
      <c r="U70" s="297" t="n">
        <f aca="false">U66-수익성!U11</f>
        <v>0</v>
      </c>
      <c r="V70" s="297" t="n">
        <f aca="false">V66-수익성!V11</f>
        <v>0</v>
      </c>
      <c r="W70" s="297" t="n">
        <f aca="false">W66-수익성!W11</f>
        <v>0</v>
      </c>
      <c r="X70" s="297" t="n">
        <f aca="false">X66-수익성!X11</f>
        <v>0</v>
      </c>
      <c r="Y70" s="297" t="n">
        <f aca="false">Y66-수익성!Y11</f>
        <v>0</v>
      </c>
      <c r="Z70" s="297" t="n">
        <f aca="false">Z66-수익성!Z11</f>
        <v>0</v>
      </c>
      <c r="AA70" s="297" t="n">
        <f aca="false">AA66-수익성!AA11</f>
        <v>0</v>
      </c>
      <c r="AB70" s="297" t="n">
        <f aca="false">AB66-수익성!AB11</f>
        <v>0</v>
      </c>
      <c r="AC70" s="297" t="n">
        <f aca="false">AC66-수익성!AC11</f>
        <v>0</v>
      </c>
      <c r="AD70" s="297" t="n">
        <f aca="false">AD66-수익성!AD11</f>
        <v>0</v>
      </c>
      <c r="AE70" s="297" t="n">
        <f aca="false">AE66-수익성!AE11</f>
        <v>0</v>
      </c>
      <c r="AF70" s="297" t="n">
        <f aca="false">AF66-수익성!AF11</f>
        <v>0</v>
      </c>
      <c r="AG70" s="297" t="n">
        <f aca="false">AG66-수익성!AG11</f>
        <v>0</v>
      </c>
      <c r="AH70" s="297" t="n">
        <f aca="false">AH66-수익성!AH11</f>
        <v>0</v>
      </c>
      <c r="AI70" s="297" t="n">
        <f aca="false">AI66-수익성!AI11</f>
        <v>0</v>
      </c>
      <c r="AJ70" s="297" t="n">
        <f aca="false">AJ66-수익성!AJ11</f>
        <v>0</v>
      </c>
      <c r="AK70" s="297" t="n">
        <f aca="false">AK66-수익성!AK11</f>
        <v>0</v>
      </c>
      <c r="AL70" s="297" t="n">
        <f aca="false">AL66-수익성!AL11</f>
        <v>0</v>
      </c>
      <c r="AM70" s="297" t="n">
        <f aca="false">AM66-수익성!AM11</f>
        <v>0</v>
      </c>
      <c r="AN70" s="297" t="n">
        <f aca="false">AN66-수익성!AN11</f>
        <v>0</v>
      </c>
      <c r="AO70" s="297" t="n">
        <f aca="false">AO66-수익성!AO11</f>
        <v>0</v>
      </c>
      <c r="AP70" s="297" t="n">
        <f aca="false">AP66-수익성!AP11</f>
        <v>0</v>
      </c>
      <c r="AQ70" s="297" t="n">
        <f aca="false">AQ66-수익성!AQ11</f>
        <v>0</v>
      </c>
      <c r="AR70" s="297" t="n">
        <f aca="false">AR66-수익성!AR11</f>
        <v>0</v>
      </c>
      <c r="AT70" s="262"/>
      <c r="AV70" s="209"/>
    </row>
    <row r="71" s="3" customFormat="true" ht="20.1" hidden="false" customHeight="true" outlineLevel="0" collapsed="false">
      <c r="A71" s="41"/>
      <c r="B71" s="61"/>
      <c r="C71" s="9"/>
      <c r="D71" s="10"/>
      <c r="H71" s="298" t="s">
        <v>253</v>
      </c>
      <c r="I71" s="297" t="n">
        <f aca="false">I67-수익성!I12</f>
        <v>0</v>
      </c>
      <c r="J71" s="297" t="n">
        <f aca="false">J67-수익성!J12</f>
        <v>0</v>
      </c>
      <c r="K71" s="297" t="n">
        <f aca="false">K67-수익성!K12</f>
        <v>0</v>
      </c>
      <c r="L71" s="297" t="n">
        <f aca="false">L67-수익성!L12</f>
        <v>0</v>
      </c>
      <c r="M71" s="297" t="n">
        <f aca="false">M67-수익성!M12</f>
        <v>0</v>
      </c>
      <c r="N71" s="297" t="n">
        <f aca="false">N67-수익성!N12</f>
        <v>0</v>
      </c>
      <c r="O71" s="297" t="n">
        <f aca="false">O67-수익성!O12</f>
        <v>0</v>
      </c>
      <c r="P71" s="297" t="n">
        <f aca="false">P67-수익성!P12</f>
        <v>0</v>
      </c>
      <c r="Q71" s="297" t="n">
        <f aca="false">Q67-수익성!Q12</f>
        <v>0</v>
      </c>
      <c r="R71" s="297" t="n">
        <f aca="false">R67-수익성!R12</f>
        <v>0</v>
      </c>
      <c r="S71" s="297" t="n">
        <f aca="false">S67-수익성!S12</f>
        <v>0</v>
      </c>
      <c r="T71" s="297" t="n">
        <f aca="false">T67-수익성!T12</f>
        <v>0</v>
      </c>
      <c r="U71" s="297" t="n">
        <f aca="false">U67-수익성!U12</f>
        <v>0</v>
      </c>
      <c r="V71" s="297" t="n">
        <f aca="false">V67-수익성!V12</f>
        <v>0</v>
      </c>
      <c r="W71" s="297" t="n">
        <f aca="false">W67-수익성!W12</f>
        <v>0</v>
      </c>
      <c r="X71" s="297" t="n">
        <f aca="false">X67-수익성!X12</f>
        <v>0</v>
      </c>
      <c r="Y71" s="297" t="n">
        <f aca="false">Y67-수익성!Y12</f>
        <v>0</v>
      </c>
      <c r="Z71" s="297" t="n">
        <f aca="false">Z67-수익성!Z12</f>
        <v>0</v>
      </c>
      <c r="AA71" s="297" t="n">
        <f aca="false">AA67-수익성!AA12</f>
        <v>0</v>
      </c>
      <c r="AB71" s="297" t="n">
        <f aca="false">AB67-수익성!AB12</f>
        <v>0</v>
      </c>
      <c r="AC71" s="297" t="n">
        <f aca="false">AC67-수익성!AC12</f>
        <v>0</v>
      </c>
      <c r="AD71" s="297" t="n">
        <f aca="false">AD67-수익성!AD12</f>
        <v>0</v>
      </c>
      <c r="AE71" s="297" t="n">
        <f aca="false">AE67-수익성!AE12</f>
        <v>0</v>
      </c>
      <c r="AF71" s="297" t="n">
        <f aca="false">AF67-수익성!AF12</f>
        <v>0</v>
      </c>
      <c r="AG71" s="297" t="n">
        <f aca="false">AG67-수익성!AG12</f>
        <v>0</v>
      </c>
      <c r="AH71" s="297" t="n">
        <f aca="false">AH67-수익성!AH12</f>
        <v>0</v>
      </c>
      <c r="AI71" s="297" t="n">
        <f aca="false">AI67-수익성!AI12</f>
        <v>0</v>
      </c>
      <c r="AJ71" s="297" t="n">
        <f aca="false">AJ67-수익성!AJ12</f>
        <v>0</v>
      </c>
      <c r="AK71" s="297" t="n">
        <f aca="false">AK67-수익성!AK12</f>
        <v>0</v>
      </c>
      <c r="AL71" s="297" t="n">
        <f aca="false">AL67-수익성!AL12</f>
        <v>0</v>
      </c>
      <c r="AM71" s="297" t="n">
        <f aca="false">AM67-수익성!AM12</f>
        <v>0</v>
      </c>
      <c r="AN71" s="297" t="n">
        <f aca="false">AN67-수익성!AN12</f>
        <v>0</v>
      </c>
      <c r="AO71" s="297" t="n">
        <f aca="false">AO67-수익성!AO12</f>
        <v>0</v>
      </c>
      <c r="AP71" s="297" t="n">
        <f aca="false">AP67-수익성!AP12</f>
        <v>0</v>
      </c>
      <c r="AQ71" s="297" t="n">
        <f aca="false">AQ67-수익성!AQ12</f>
        <v>0</v>
      </c>
      <c r="AR71" s="297" t="n">
        <f aca="false">AR67-수익성!AR12</f>
        <v>0</v>
      </c>
      <c r="AT71" s="262"/>
      <c r="AV71" s="209"/>
    </row>
    <row r="72" s="3" customFormat="true" ht="20.1" hidden="false" customHeight="true" outlineLevel="0" collapsed="false">
      <c r="A72" s="41"/>
      <c r="B72" s="61"/>
      <c r="C72" s="9"/>
      <c r="D72" s="10"/>
      <c r="H72" s="298" t="s">
        <v>253</v>
      </c>
      <c r="I72" s="297" t="n">
        <f aca="false">I68-수익성!I13</f>
        <v>0</v>
      </c>
      <c r="J72" s="297" t="n">
        <f aca="false">J68-수익성!J13</f>
        <v>0</v>
      </c>
      <c r="K72" s="297" t="n">
        <f aca="false">K68-수익성!K13</f>
        <v>0</v>
      </c>
      <c r="L72" s="297" t="n">
        <f aca="false">L68-수익성!L13</f>
        <v>0</v>
      </c>
      <c r="M72" s="297" t="n">
        <f aca="false">M68-수익성!M13</f>
        <v>0</v>
      </c>
      <c r="N72" s="297" t="n">
        <f aca="false">N68-수익성!N13</f>
        <v>0</v>
      </c>
      <c r="O72" s="297" t="n">
        <f aca="false">O68-수익성!O13</f>
        <v>0</v>
      </c>
      <c r="P72" s="297" t="n">
        <f aca="false">P68-수익성!P13</f>
        <v>0</v>
      </c>
      <c r="Q72" s="297" t="n">
        <f aca="false">Q68-수익성!Q13</f>
        <v>0</v>
      </c>
      <c r="R72" s="297" t="n">
        <f aca="false">R68-수익성!R13</f>
        <v>0</v>
      </c>
      <c r="S72" s="297" t="n">
        <f aca="false">S68-수익성!S13</f>
        <v>0</v>
      </c>
      <c r="T72" s="297" t="n">
        <f aca="false">T68-수익성!T13</f>
        <v>0</v>
      </c>
      <c r="U72" s="297" t="n">
        <f aca="false">U68-수익성!U13</f>
        <v>0</v>
      </c>
      <c r="V72" s="297" t="n">
        <f aca="false">V68-수익성!V13</f>
        <v>0</v>
      </c>
      <c r="W72" s="297" t="n">
        <f aca="false">W68-수익성!W13</f>
        <v>0</v>
      </c>
      <c r="X72" s="297" t="n">
        <f aca="false">X68-수익성!X13</f>
        <v>0</v>
      </c>
      <c r="Y72" s="297" t="n">
        <f aca="false">Y68-수익성!Y13</f>
        <v>0</v>
      </c>
      <c r="Z72" s="297" t="n">
        <f aca="false">Z68-수익성!Z13</f>
        <v>0</v>
      </c>
      <c r="AA72" s="297" t="n">
        <f aca="false">AA68-수익성!AA13</f>
        <v>0</v>
      </c>
      <c r="AB72" s="297" t="n">
        <f aca="false">AB68-수익성!AB13</f>
        <v>0</v>
      </c>
      <c r="AC72" s="297" t="n">
        <f aca="false">AC68-수익성!AC13</f>
        <v>0</v>
      </c>
      <c r="AD72" s="297" t="n">
        <f aca="false">AD68-수익성!AD13</f>
        <v>0</v>
      </c>
      <c r="AE72" s="297" t="n">
        <f aca="false">AE68-수익성!AE13</f>
        <v>0</v>
      </c>
      <c r="AF72" s="297" t="n">
        <f aca="false">AF68-수익성!AF13</f>
        <v>0</v>
      </c>
      <c r="AG72" s="297" t="n">
        <f aca="false">AG68-수익성!AG13</f>
        <v>0</v>
      </c>
      <c r="AH72" s="297" t="n">
        <f aca="false">AH68-수익성!AH13</f>
        <v>0</v>
      </c>
      <c r="AI72" s="297" t="n">
        <f aca="false">AI68-수익성!AI13</f>
        <v>0</v>
      </c>
      <c r="AJ72" s="297" t="n">
        <f aca="false">AJ68-수익성!AJ13</f>
        <v>0</v>
      </c>
      <c r="AK72" s="297" t="n">
        <f aca="false">AK68-수익성!AK13</f>
        <v>0</v>
      </c>
      <c r="AL72" s="297" t="n">
        <f aca="false">AL68-수익성!AL13</f>
        <v>0</v>
      </c>
      <c r="AM72" s="297" t="n">
        <f aca="false">AM68-수익성!AM13</f>
        <v>0</v>
      </c>
      <c r="AN72" s="297" t="n">
        <f aca="false">AN68-수익성!AN13</f>
        <v>0</v>
      </c>
      <c r="AO72" s="297" t="n">
        <f aca="false">AO68-수익성!AO13</f>
        <v>0</v>
      </c>
      <c r="AP72" s="297" t="n">
        <f aca="false">AP68-수익성!AP13</f>
        <v>0</v>
      </c>
      <c r="AQ72" s="297" t="n">
        <f aca="false">AQ68-수익성!AQ13</f>
        <v>0</v>
      </c>
      <c r="AR72" s="297" t="n">
        <f aca="false">AR68-수익성!AR13</f>
        <v>0</v>
      </c>
      <c r="AT72" s="262"/>
      <c r="AV72" s="209"/>
    </row>
    <row r="73" s="3" customFormat="true" ht="20.1" hidden="false" customHeight="true" outlineLevel="0" collapsed="false">
      <c r="A73" s="41"/>
      <c r="B73" s="61"/>
      <c r="C73" s="9"/>
      <c r="D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T73" s="262"/>
      <c r="AV73" s="209"/>
    </row>
    <row r="74" s="3" customFormat="true" ht="20.1" hidden="false" customHeight="true" outlineLevel="0" collapsed="false">
      <c r="A74" s="41"/>
      <c r="B74" s="61"/>
      <c r="C74" s="9"/>
      <c r="D74" s="334" t="s">
        <v>255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T74" s="262"/>
      <c r="AV74" s="209"/>
    </row>
    <row r="75" s="3" customFormat="true" ht="20.1" hidden="false" customHeight="true" outlineLevel="0" collapsed="false">
      <c r="A75" s="41"/>
      <c r="B75" s="61"/>
      <c r="C75" s="9"/>
      <c r="D75" s="10"/>
      <c r="F75" s="298" t="s">
        <v>245</v>
      </c>
      <c r="I75" s="335" t="n">
        <v>0.758</v>
      </c>
      <c r="J75" s="335" t="n">
        <v>0.758</v>
      </c>
      <c r="K75" s="335" t="n">
        <v>0.758</v>
      </c>
      <c r="L75" s="335" t="n">
        <v>0.758</v>
      </c>
      <c r="M75" s="335" t="n">
        <v>0.758</v>
      </c>
      <c r="N75" s="335" t="n">
        <v>0.758</v>
      </c>
      <c r="O75" s="335" t="n">
        <v>0.758</v>
      </c>
      <c r="P75" s="335" t="n">
        <v>0.758</v>
      </c>
      <c r="Q75" s="335" t="n">
        <v>0.758</v>
      </c>
      <c r="R75" s="335" t="n">
        <v>0.758</v>
      </c>
      <c r="S75" s="335" t="n">
        <v>0.758</v>
      </c>
      <c r="T75" s="335" t="n">
        <v>0.758</v>
      </c>
      <c r="U75" s="335" t="n">
        <v>0.758</v>
      </c>
      <c r="V75" s="335" t="n">
        <v>0.758</v>
      </c>
      <c r="W75" s="335" t="n">
        <v>0.758</v>
      </c>
      <c r="X75" s="335" t="n">
        <v>0.758</v>
      </c>
      <c r="Y75" s="335" t="n">
        <v>0.758</v>
      </c>
      <c r="Z75" s="335" t="n">
        <v>0.758</v>
      </c>
      <c r="AA75" s="335" t="n">
        <v>0.758</v>
      </c>
      <c r="AB75" s="335" t="n">
        <v>0.758</v>
      </c>
      <c r="AC75" s="335" t="n">
        <v>0.758</v>
      </c>
      <c r="AD75" s="335" t="n">
        <v>0.758</v>
      </c>
      <c r="AE75" s="335" t="n">
        <v>0.758</v>
      </c>
      <c r="AF75" s="335" t="n">
        <v>0.758</v>
      </c>
      <c r="AG75" s="335" t="n">
        <v>0.725</v>
      </c>
      <c r="AH75" s="335" t="n">
        <v>0.725</v>
      </c>
      <c r="AI75" s="335" t="n">
        <v>0.725</v>
      </c>
      <c r="AJ75" s="335" t="n">
        <v>0.725</v>
      </c>
      <c r="AK75" s="335" t="n">
        <v>0.725</v>
      </c>
      <c r="AL75" s="335" t="n">
        <v>0.725</v>
      </c>
      <c r="AM75" s="335" t="n">
        <v>0.725</v>
      </c>
      <c r="AN75" s="335" t="n">
        <v>0.725</v>
      </c>
      <c r="AO75" s="335" t="n">
        <v>0.725</v>
      </c>
      <c r="AP75" s="335" t="n">
        <v>0.725</v>
      </c>
      <c r="AQ75" s="335" t="n">
        <v>0.725</v>
      </c>
      <c r="AR75" s="335" t="n">
        <v>0.725</v>
      </c>
      <c r="AT75" s="262"/>
      <c r="AV75" s="209"/>
    </row>
    <row r="76" s="3" customFormat="true" ht="20.1" hidden="false" customHeight="true" outlineLevel="0" collapsed="false">
      <c r="A76" s="41"/>
      <c r="B76" s="61"/>
      <c r="C76" s="9"/>
      <c r="D76" s="10"/>
      <c r="F76" s="336" t="s">
        <v>256</v>
      </c>
      <c r="G76" s="337"/>
      <c r="H76" s="337"/>
      <c r="I76" s="11" t="n">
        <f aca="false">(농업지원사업비_작성용!M58-농업지원사업비_작성용!M48*(1-I79))/100</f>
        <v>0</v>
      </c>
      <c r="J76" s="11" t="n">
        <f aca="false">(농업지원사업비_작성용!N58-농업지원사업비_작성용!N48*(1-J79))/100</f>
        <v>1740.3721383776</v>
      </c>
      <c r="K76" s="11" t="n">
        <f aca="false">(농업지원사업비_작성용!O58-농업지원사업비_작성용!O48*(1-K79))/100</f>
        <v>3045.6512421608</v>
      </c>
      <c r="L76" s="11" t="n">
        <f aca="false">(농업지원사업비_작성용!P58-농업지원사업비_작성용!P48*(1-L79))/100</f>
        <v>4350.930345944</v>
      </c>
      <c r="M76" s="11" t="n">
        <f aca="false">(농업지원사업비_작성용!Q58-농업지원사업비_작성용!Q48*(1-M79))/100</f>
        <v>1133.74220969878</v>
      </c>
      <c r="N76" s="11" t="n">
        <f aca="false">(농업지원사업비_작성용!R58-농업지원사업비_작성용!R48*(1-N79))/100</f>
        <v>2267.48441939756</v>
      </c>
      <c r="O76" s="11" t="n">
        <f aca="false">(농업지원사업비_작성용!S58-농업지원사업비_작성용!S48*(1-O79))/100</f>
        <v>3401.22662909635</v>
      </c>
      <c r="P76" s="11" t="n">
        <f aca="false">(농업지원사업비_작성용!T58-농업지원사업비_작성용!T48*(1-P79))/100</f>
        <v>4534.96883879513</v>
      </c>
      <c r="Q76" s="11" t="n">
        <f aca="false">(농업지원사업비_작성용!U58-농업지원사업비_작성용!U48*(1-Q79))/100</f>
        <v>814.854322</v>
      </c>
      <c r="R76" s="11" t="n">
        <f aca="false">(농업지원사업비_작성용!V58-농업지원사업비_작성용!V48*(1-R79))/100</f>
        <v>1629.708644</v>
      </c>
      <c r="S76" s="11" t="n">
        <f aca="false">(농업지원사업비_작성용!W58-농업지원사업비_작성용!W48*(1-S79))/100</f>
        <v>2473.720386</v>
      </c>
      <c r="T76" s="11" t="n">
        <f aca="false">(농업지원사업비_작성용!X58-농업지원사업비_작성용!X48*(1-T79))/100</f>
        <v>3317.732128</v>
      </c>
      <c r="U76" s="11" t="n">
        <f aca="false">(농업지원사업비_작성용!Y58-농업지원사업비_작성용!Y48*(1-U79))/100</f>
        <v>881.859997</v>
      </c>
      <c r="V76" s="11" t="n">
        <f aca="false">(농업지원사업비_작성용!Z58-농업지원사업비_작성용!Z48*(1-V79))/100</f>
        <v>1763.226309</v>
      </c>
      <c r="W76" s="338" t="n">
        <f aca="false">(농업지원사업비_작성용!AA58-농업지원사업비_작성용!AA48*(1-W79))/100</f>
        <v>2644.4285135</v>
      </c>
      <c r="X76" s="11" t="n">
        <f aca="false">(농업지원사업비_작성용!AB58-농업지원사업비_작성용!AB48*(1-X79))/100</f>
        <v>3526.028666</v>
      </c>
      <c r="Y76" s="11" t="n">
        <f aca="false">(농업지원사업비_작성용!AC58-농업지원사업비_작성용!AC48*(1-Y79))/100</f>
        <v>958.75129225</v>
      </c>
      <c r="Z76" s="11" t="n">
        <f aca="false">(농업지원사업비_작성용!AD58-농업지원사업비_작성용!AD48*(1-Z79))/100</f>
        <v>1917.5025845</v>
      </c>
      <c r="AA76" s="11" t="n">
        <f aca="false">(농업지원사업비_작성용!AE58-농업지원사업비_작성용!AE48*(1-AA79))/100</f>
        <v>2876.25387675</v>
      </c>
      <c r="AB76" s="11" t="n">
        <f aca="false">(농업지원사업비_작성용!AF58-농업지원사업비_작성용!AF48*(1-AB79))/100</f>
        <v>3835.005169</v>
      </c>
      <c r="AC76" s="11" t="n">
        <f aca="false">(농업지원사업비_작성용!AG58-농업지원사업비_작성용!AG48*(1-AC79))/100</f>
        <v>907.153265</v>
      </c>
      <c r="AD76" s="11" t="n">
        <f aca="false">(농업지원사업비_작성용!AH58-농업지원사업비_작성용!AH48*(1-AD79))/100</f>
        <v>1814.30653</v>
      </c>
      <c r="AE76" s="11" t="n">
        <f aca="false">(농업지원사업비_작성용!AI58-농업지원사업비_작성용!AI48*(1-AE79))/100</f>
        <v>2721.459795</v>
      </c>
      <c r="AF76" s="11" t="n">
        <f aca="false">(농업지원사업비_작성용!AJ58-농업지원사업비_작성용!AJ48*(1-AF79))/100</f>
        <v>3628.61309239476</v>
      </c>
      <c r="AG76" s="11" t="n">
        <f aca="false">(농업지원사업비_작성용!AK58-농업지원사업비_작성용!AK48*(1-AG79))/100</f>
        <v>964.426354</v>
      </c>
      <c r="AH76" s="11" t="n">
        <f aca="false">(농업지원사업비_작성용!AL58-농업지원사업비_작성용!AL48*(1-AH79))/100</f>
        <v>1928.852708</v>
      </c>
      <c r="AI76" s="11" t="n">
        <f aca="false">(농업지원사업비_작성용!AM58-농업지원사업비_작성용!AM48*(1-AI79))/100</f>
        <v>2893.279062</v>
      </c>
      <c r="AJ76" s="11" t="n">
        <f aca="false">(농업지원사업비_작성용!AN58-농업지원사업비_작성용!AN48*(1-AJ79))/100</f>
        <v>3857.705416</v>
      </c>
      <c r="AK76" s="338" t="n">
        <f aca="false">(농업지원사업비_작성용!AO58-농업지원사업비_작성용!AO48*(1-AK79))/100</f>
        <v>1034.037559</v>
      </c>
      <c r="AL76" s="338" t="n">
        <f aca="false">(농업지원사업비_작성용!AP58-농업지원사업비_작성용!AP48*(1-AL79))/100</f>
        <v>2068.075118</v>
      </c>
      <c r="AM76" s="338" t="n">
        <f aca="false">(농업지원사업비_작성용!AQ58-농업지원사업비_작성용!AQ48*(1-AM79))/100</f>
        <v>3102.112677</v>
      </c>
      <c r="AN76" s="338" t="n">
        <f aca="false">(농업지원사업비_작성용!AR58-농업지원사업비_작성용!AR48*(1-AN79))/100</f>
        <v>4136.150236</v>
      </c>
      <c r="AO76" s="338" t="n">
        <f aca="false">(농업지원사업비_작성용!AS58-농업지원사업비_작성용!AS48*(1-AO79))/100</f>
        <v>1070.238673</v>
      </c>
      <c r="AP76" s="338" t="n">
        <f aca="false">(농업지원사업비_작성용!AT58-농업지원사업비_작성용!AT48*(1-AP79))/100</f>
        <v>2140.499376</v>
      </c>
      <c r="AQ76" s="338" t="n">
        <f aca="false">(농업지원사업비_작성용!AU58-농업지원사업비_작성용!AU48*(1-AQ79))/100</f>
        <v>3210.760079</v>
      </c>
      <c r="AR76" s="338" t="n">
        <f aca="false">(농업지원사업비_작성용!AV58-농업지원사업비_작성용!AV48*(1-AR79))/100</f>
        <v>4281.02101512607</v>
      </c>
      <c r="AS76" s="338" t="n">
        <f aca="false">(농업지원사업비_작성용!AS58-농업지원사업비_작성용!AS48*(1-AS79))/100</f>
        <v>1070.00621</v>
      </c>
      <c r="AT76" s="262"/>
      <c r="AV76" s="209"/>
    </row>
    <row r="77" s="3" customFormat="true" ht="20.1" hidden="false" customHeight="true" outlineLevel="0" collapsed="false">
      <c r="A77" s="41"/>
      <c r="B77" s="61"/>
      <c r="C77" s="9"/>
      <c r="D77" s="10"/>
      <c r="F77" s="336" t="s">
        <v>257</v>
      </c>
      <c r="G77" s="337"/>
      <c r="H77" s="337"/>
      <c r="I77" s="11" t="n">
        <f aca="false">(SUM(농업지원사업비_작성용!M44:M46,농업지원사업비_작성용!M49:M50,농업지원사업비_작성용!M56:M57)+농업지원사업비_작성용!M55*I80+SUM(농업지원사업비_작성용!M47,농업지원사업비_작성용!M51)*I78)/100</f>
        <v>0</v>
      </c>
      <c r="J77" s="11" t="n">
        <f aca="false">(SUM(농업지원사업비_작성용!N44:N46,농업지원사업비_작성용!N49:N50,농업지원사업비_작성용!N56:N57)+농업지원사업비_작성용!N55*J80+SUM(농업지원사업비_작성용!N47,농업지원사업비_작성용!N51)*J78)/100</f>
        <v>1738.91588501925</v>
      </c>
      <c r="K77" s="11" t="n">
        <f aca="false">(SUM(농업지원사업비_작성용!O44:O46,농업지원사업비_작성용!O49:O50,농업지원사업비_작성용!O56:O57)+농업지원사업비_작성용!O55*K80+SUM(농업지원사업비_작성용!O47,농업지원사업비_작성용!O51)*K78)/100</f>
        <v>3043.10279878369</v>
      </c>
      <c r="L77" s="11" t="n">
        <f aca="false">(SUM(농업지원사업비_작성용!P44:P46,농업지원사업비_작성용!P49:P50,농업지원사업비_작성용!P56:P57)+농업지원사업비_작성용!P55*L80+SUM(농업지원사업비_작성용!P47,농업지원사업비_작성용!P51)*L78)/100</f>
        <v>4347.28971254813</v>
      </c>
      <c r="M77" s="11" t="n">
        <f aca="false">(SUM(농업지원사업비_작성용!Q44:Q46,농업지원사업비_작성용!Q49:Q50,농업지원사업비_작성용!Q56:Q57)+농업지원사업비_작성용!Q55*M80+SUM(농업지원사업비_작성용!Q47,농업지원사업비_작성용!Q51)*M78)/100</f>
        <v>1132.23231438702</v>
      </c>
      <c r="N77" s="11" t="n">
        <f aca="false">(SUM(농업지원사업비_작성용!R44:R46,농업지원사업비_작성용!R49:R50,농업지원사업비_작성용!R56:R57)+농업지원사업비_작성용!R55*N80+SUM(농업지원사업비_작성용!R47,농업지원사업비_작성용!R51)*N78)/100</f>
        <v>2264.46462877404</v>
      </c>
      <c r="O77" s="11" t="n">
        <f aca="false">(SUM(농업지원사업비_작성용!S44:S46,농업지원사업비_작성용!S49:S50,농업지원사업비_작성용!S56:S57)+농업지원사업비_작성용!S55*O80+SUM(농업지원사업비_작성용!S47,농업지원사업비_작성용!S51)*O78)/100</f>
        <v>3396.69694316106</v>
      </c>
      <c r="P77" s="11" t="n">
        <f aca="false">(SUM(농업지원사업비_작성용!T44:T46,농업지원사업비_작성용!T49:T50,농업지원사업비_작성용!T56:T57)+농업지원사업비_작성용!T55*P80+SUM(농업지원사업비_작성용!T47,농업지원사업비_작성용!T51)*P78)/100</f>
        <v>4528.92925754808</v>
      </c>
      <c r="Q77" s="11" t="n">
        <f aca="false">(SUM(농업지원사업비_작성용!U44:U46,농업지원사업비_작성용!U49:U50,농업지원사업비_작성용!U56:U57)+농업지원사업비_작성용!U55*Q80+SUM(농업지원사업비_작성용!U47,농업지원사업비_작성용!U51)*Q78)/100</f>
        <v>813.038364544</v>
      </c>
      <c r="R77" s="11" t="n">
        <f aca="false">(SUM(농업지원사업비_작성용!V44:V46,농업지원사업비_작성용!V49:V50,농업지원사업비_작성용!V56:V57)+농업지원사업비_작성용!V55*R80+SUM(농업지원사업비_작성용!V47,농업지원사업비_작성용!V51)*R78)/100</f>
        <v>1626.076729088</v>
      </c>
      <c r="S77" s="11" t="n">
        <f aca="false">(SUM(농업지원사업비_작성용!W44:W46,농업지원사업비_작성용!W49:W50,농업지원사업비_작성용!W56:W57)+농업지원사업비_작성용!W55*S80+SUM(농업지원사업비_작성용!W47,농업지원사업비_작성용!W51)*S78)/100</f>
        <v>2450.4403808565</v>
      </c>
      <c r="T77" s="339" t="n">
        <f aca="false">(SUM(농업지원사업비_작성용!X44:X46,농업지원사업비_작성용!X49:X50)+SUM(농업지원사업비_작성용!X47,농업지원사업비_작성용!X51,농업지원사업비_작성용!X55)*T78)/100</f>
        <v>3267.419905809</v>
      </c>
      <c r="U77" s="340" t="n">
        <f aca="false">(SUM(농업지원사업비_작성용!Y44:Y46,농업지원사업비_작성용!Y49:Y50,농업지원사업비_작성용!Y56:Y57)+SUM(농업지원사업비_작성용!Y47,농업지원사업비_작성용!Y51)*U78)/100</f>
        <v>861.6134468985</v>
      </c>
      <c r="V77" s="340" t="n">
        <f aca="false">(SUM(농업지원사업비_작성용!Z44:Z46,농업지원사업비_작성용!Z49:Z50,농업지원사업비_작성용!Z56:Z57)+SUM(농업지원사업비_작성용!Z47,농업지원사업비_작성용!Z51)*V78)/100</f>
        <v>1722.733208797</v>
      </c>
      <c r="W77" s="340" t="n">
        <f aca="false">(SUM(농업지원사업비_작성용!AA44:AA46,농업지원사업비_작성용!AA49:AA50,농업지원사업비_작성용!AA56:AA57)+SUM(농업지원사업비_작성용!AA47,농업지원사업비_작성용!AA51)*W78)/100</f>
        <v>2583.6888631955</v>
      </c>
      <c r="X77" s="340" t="n">
        <f aca="false">(SUM(농업지원사업비_작성용!AB44:AB46,농업지원사업비_작성용!AB49:AB50,농업지원사업비_작성용!AB56:AB57)+SUM(농업지원사업비_작성용!AB47,농업지원사업비_작성용!AB51)*X78)/100</f>
        <v>3444.619376325</v>
      </c>
      <c r="Y77" s="11" t="n">
        <f aca="false">(SUM(농업지원사업비_작성용!AC44:AC46,농업지원사업비_작성용!AC49:AC50)+SUM(농업지원사업비_작성용!AC47,농업지원사업비_작성용!AC51)*Y78)/100</f>
        <v>937.01537775425</v>
      </c>
      <c r="Z77" s="11" t="n">
        <f aca="false">(SUM(농업지원사업비_작성용!AD44:AD46,농업지원사업비_작성용!AD49:AD50)+SUM(농업지원사업비_작성용!AD47,농업지원사업비_작성용!AD51)*Z78)/100</f>
        <v>1874.0307555085</v>
      </c>
      <c r="AA77" s="11" t="n">
        <f aca="false">(SUM(농업지원사업비_작성용!AE44:AE46,농업지원사업비_작성용!AE49:AE50)+SUM(농업지원사업비_작성용!AE47,농업지원사업비_작성용!AE51)*AA78)/100</f>
        <v>2811.04613326275</v>
      </c>
      <c r="AB77" s="11" t="n">
        <f aca="false">(SUM(농업지원사업비_작성용!AF44:AF46,농업지원사업비_작성용!AF49:AF50)+SUM(농업지원사업비_작성용!AF47,농업지원사업비_작성용!AF51)*AB78)/100</f>
        <v>3748.061511017</v>
      </c>
      <c r="AC77" s="11" t="n">
        <f aca="false">(SUM(농업지원사업비_작성용!AG44:AG46,농업지원사업비_작성용!AG49:AG50)+SUM(농업지원사업비_작성용!AG47,농업지원사업비_작성용!AG51)*AC78)/100</f>
        <v>882.004836142</v>
      </c>
      <c r="AD77" s="11" t="n">
        <f aca="false">(SUM(농업지원사업비_작성용!AH44:AH46,농업지원사업비_작성용!AH49:AH50)+SUM(농업지원사업비_작성용!AH47,농업지원사업비_작성용!AH51)*AD78)/100</f>
        <v>1764.009672284</v>
      </c>
      <c r="AE77" s="11" t="n">
        <f aca="false">(SUM(농업지원사업비_작성용!AI44:AI46,농업지원사업비_작성용!AI49:AI50)+SUM(농업지원사업비_작성용!AI47,농업지원사업비_작성용!AI51)*AE78)/100</f>
        <v>2646.014508426</v>
      </c>
      <c r="AF77" s="11" t="n">
        <f aca="false">(SUM(농업지원사업비_작성용!AJ44:AJ46,농업지원사업비_작성용!AJ49:AJ50)+SUM(농업지원사업비_작성용!AJ47,농업지원사업비_작성용!AJ51)*AF78)/100</f>
        <v>3528.01936929519</v>
      </c>
      <c r="AG77" s="338" t="n">
        <f aca="false">(SUM(농업지원사업비_작성용!AK44:AK46,농업지원사업비_작성용!AK49:AK50)+농업지원사업비_작성용!AK48*연결IS_작성용!AG79+SUM(농업지원사업비_작성용!AK47,농업지원사업비_작성용!AK51)*AG78)/100</f>
        <v>934.495345228</v>
      </c>
      <c r="AH77" s="338" t="n">
        <f aca="false">(SUM(농업지원사업비_작성용!AL44:AL46,농업지원사업비_작성용!AL49:AL50)+농업지원사업비_작성용!AL48*연결IS_작성용!AH79+SUM(농업지원사업비_작성용!AL47,농업지원사업비_작성용!AL51)*AH78)/100</f>
        <v>1868.990690456</v>
      </c>
      <c r="AI77" s="338" t="n">
        <f aca="false">(SUM(농업지원사업비_작성용!AM44:AM46,농업지원사업비_작성용!AM49:AM50)+농업지원사업비_작성용!AM48*연결IS_작성용!AI79+SUM(농업지원사업비_작성용!AM47,농업지원사업비_작성용!AM51)*AI78)/100</f>
        <v>2803.486035684</v>
      </c>
      <c r="AJ77" s="338" t="n">
        <f aca="false">(SUM(농업지원사업비_작성용!AN44:AN46,농업지원사업비_작성용!AN49:AN50)+농업지원사업비_작성용!AN48*연결IS_작성용!AJ79+SUM(농업지원사업비_작성용!AN47,농업지원사업비_작성용!AN51)*AJ78)/100</f>
        <v>3737.981380912</v>
      </c>
      <c r="AK77" s="338" t="n">
        <f aca="false">(SUM(농업지원사업비_작성용!AO44:AO46,농업지원사업비_작성용!AO49:AO50)+농업지원사업비_작성용!AO48*연결IS_작성용!AK79+SUM(농업지원사업비_작성용!AO47,농업지원사업비_작성용!AO51)*AK78)/100</f>
        <v>999.13208763</v>
      </c>
      <c r="AL77" s="338" t="n">
        <f aca="false">(SUM(농업지원사업비_작성용!AP44:AP46,농업지원사업비_작성용!AP49:AP50)+농업지원사업비_작성용!AP48*연결IS_작성용!AL79+SUM(농업지원사업비_작성용!AP47,농업지원사업비_작성용!AP51)*AL78)/100</f>
        <v>1998.21230014</v>
      </c>
      <c r="AM77" s="338" t="n">
        <f aca="false">(SUM(농업지원사업비_작성용!AQ44:AQ46,농업지원사업비_작성용!AQ49:AQ50)+농업지원사업비_작성용!AQ48*연결IS_작성용!AM79+SUM(농업지원사업비_작성용!AQ47,농업지원사업비_작성용!AQ51)*AM78)/100</f>
        <v>2997.31845021</v>
      </c>
      <c r="AN77" s="338" t="n">
        <f aca="false">(SUM(농업지원사업비_작성용!AR44:AR46,농업지원사업비_작성용!AR49:AR50)+농업지원사업비_작성용!AR48*연결IS_작성용!AN79+SUM(농업지원사업비_작성용!AR47,농업지원사업비_작성용!AR51)*AN78)/100</f>
        <v>3996.42460028</v>
      </c>
      <c r="AO77" s="338" t="n">
        <f aca="false">(SUM(농업지원사업비_작성용!AS44:AS46,농업지원사업비_작성용!AS49:AS50)+농업지원사업비_작성용!AS48*연결IS_작성용!AO79+SUM(농업지원사업비_작성용!AS47,농업지원사업비_작성용!AS51)*AO78)/100</f>
        <v>1032.44428905</v>
      </c>
      <c r="AP77" s="338" t="n">
        <f aca="false">(SUM(농업지원사업비_작성용!AT44:AT46,농업지원사업비_작성용!AT49:AT50)+농업지원사업비_작성용!AT48*연결IS_작성용!AP79+SUM(농업지원사업비_작성용!AT47,농업지원사업비_작성용!AT51,농업지원사업비_작성용!AT53)*AP78)/100</f>
        <v>2064.889943548</v>
      </c>
      <c r="AQ77" s="338" t="n">
        <f aca="false">(SUM(농업지원사업비_작성용!AU44:AU46,농업지원사업비_작성용!AU49:AU50,농업지원사업비_작성용!AV53:AV54)+농업지원사업비_작성용!AU48*연결IS_작성용!AQ79+SUM(농업지원사업비_작성용!AU47,농업지원사업비_작성용!AU51)*AQ78)/100</f>
        <v>3097.34277428301</v>
      </c>
      <c r="AR77" s="338" t="n">
        <f aca="false">(SUM(농업지원사업비_작성용!AV44:AV46,농업지원사업비_작성용!AV49:AV50,농업지원사업비_작성용!AV52,농업지원사업비_작성용!AV54)+농업지원사업비_작성용!AV48*연결IS_작성용!AR79+SUM(농업지원사업비_작성용!AV47,농업지원사업비_작성용!AV51,농업지원사업비_작성용!AV53)*AR78)/100</f>
        <v>4129.83865016566</v>
      </c>
      <c r="AT77" s="262"/>
      <c r="AV77" s="209"/>
    </row>
    <row r="78" s="3" customFormat="true" ht="20.1" hidden="false" customHeight="true" outlineLevel="0" collapsed="false">
      <c r="A78" s="41"/>
      <c r="B78" s="61"/>
      <c r="C78" s="9"/>
      <c r="D78" s="10"/>
      <c r="F78" s="337"/>
      <c r="G78" s="336" t="s">
        <v>258</v>
      </c>
      <c r="H78" s="337"/>
      <c r="I78" s="11"/>
      <c r="J78" s="11"/>
      <c r="K78" s="11"/>
      <c r="L78" s="11"/>
      <c r="M78" s="11"/>
      <c r="N78" s="11"/>
      <c r="O78" s="11"/>
      <c r="P78" s="11"/>
      <c r="Q78" s="11"/>
      <c r="R78" s="295" t="n">
        <v>0.3473</v>
      </c>
      <c r="S78" s="295" t="n">
        <v>0.3473</v>
      </c>
      <c r="T78" s="295" t="n">
        <v>0.4617</v>
      </c>
      <c r="U78" s="295" t="n">
        <v>0.4617</v>
      </c>
      <c r="V78" s="295" t="n">
        <v>0.4617</v>
      </c>
      <c r="W78" s="295" t="n">
        <v>0.4617</v>
      </c>
      <c r="X78" s="295" t="n">
        <v>0.4617</v>
      </c>
      <c r="Y78" s="295" t="n">
        <v>0.4617</v>
      </c>
      <c r="Z78" s="295" t="n">
        <v>0.4617</v>
      </c>
      <c r="AA78" s="295" t="n">
        <v>0.4617</v>
      </c>
      <c r="AB78" s="295" t="n">
        <v>0.4617</v>
      </c>
      <c r="AC78" s="295" t="n">
        <v>0.4617</v>
      </c>
      <c r="AD78" s="295" t="n">
        <v>0.4617</v>
      </c>
      <c r="AE78" s="295" t="n">
        <v>0.4617</v>
      </c>
      <c r="AF78" s="295" t="n">
        <v>0.4617</v>
      </c>
      <c r="AG78" s="295" t="n">
        <v>0.4617</v>
      </c>
      <c r="AH78" s="295" t="n">
        <v>0.4617</v>
      </c>
      <c r="AI78" s="295" t="n">
        <v>0.4617</v>
      </c>
      <c r="AJ78" s="295" t="n">
        <v>0.4617</v>
      </c>
      <c r="AK78" s="295" t="n">
        <v>0.4617</v>
      </c>
      <c r="AL78" s="295" t="n">
        <v>0.4613</v>
      </c>
      <c r="AM78" s="295" t="n">
        <v>0.4613</v>
      </c>
      <c r="AN78" s="295" t="n">
        <v>0.4613</v>
      </c>
      <c r="AO78" s="295" t="n">
        <v>0.4613</v>
      </c>
      <c r="AP78" s="295" t="n">
        <v>0.4613</v>
      </c>
      <c r="AQ78" s="295" t="n">
        <v>0.4613</v>
      </c>
      <c r="AR78" s="295" t="n">
        <v>0.4613</v>
      </c>
      <c r="AT78" s="262"/>
      <c r="AV78" s="209"/>
    </row>
    <row r="79" s="3" customFormat="true" ht="20.1" hidden="false" customHeight="true" outlineLevel="0" collapsed="false">
      <c r="A79" s="41"/>
      <c r="B79" s="61"/>
      <c r="C79" s="9"/>
      <c r="D79" s="10"/>
      <c r="F79" s="341"/>
      <c r="G79" s="342" t="s">
        <v>259</v>
      </c>
      <c r="H79" s="341"/>
      <c r="I79" s="343" t="n">
        <v>0.6</v>
      </c>
      <c r="J79" s="343" t="n">
        <v>0.6</v>
      </c>
      <c r="K79" s="343" t="n">
        <v>0.6</v>
      </c>
      <c r="L79" s="343" t="n">
        <v>0.6</v>
      </c>
      <c r="M79" s="343" t="n">
        <v>0.6</v>
      </c>
      <c r="N79" s="343" t="n">
        <v>0.6</v>
      </c>
      <c r="O79" s="343" t="n">
        <v>0.6</v>
      </c>
      <c r="P79" s="343" t="n">
        <v>0.6</v>
      </c>
      <c r="Q79" s="343" t="n">
        <v>0.6</v>
      </c>
      <c r="R79" s="343" t="n">
        <v>0.6</v>
      </c>
      <c r="S79" s="343" t="n">
        <v>0.6</v>
      </c>
      <c r="T79" s="343" t="n">
        <v>0.6</v>
      </c>
      <c r="U79" s="343" t="n">
        <v>0.6</v>
      </c>
      <c r="V79" s="343" t="n">
        <v>0.6</v>
      </c>
      <c r="W79" s="343" t="n">
        <v>0.6</v>
      </c>
      <c r="X79" s="343" t="n">
        <v>0.7</v>
      </c>
      <c r="Y79" s="343" t="n">
        <v>0.7</v>
      </c>
      <c r="Z79" s="343" t="n">
        <v>0.7</v>
      </c>
      <c r="AA79" s="343" t="n">
        <v>0.7</v>
      </c>
      <c r="AB79" s="343" t="n">
        <v>0.7</v>
      </c>
      <c r="AC79" s="343" t="n">
        <v>0.7</v>
      </c>
      <c r="AD79" s="343" t="n">
        <v>0.7</v>
      </c>
      <c r="AE79" s="343" t="n">
        <v>0.7</v>
      </c>
      <c r="AF79" s="343" t="n">
        <v>0.7</v>
      </c>
      <c r="AG79" s="343" t="n">
        <v>0.7</v>
      </c>
      <c r="AH79" s="343" t="n">
        <v>0.7</v>
      </c>
      <c r="AI79" s="343" t="n">
        <v>0.7</v>
      </c>
      <c r="AJ79" s="343" t="n">
        <v>0.7</v>
      </c>
      <c r="AK79" s="343" t="n">
        <v>0.7</v>
      </c>
      <c r="AL79" s="343" t="n">
        <v>0.7</v>
      </c>
      <c r="AM79" s="343" t="n">
        <v>0.7</v>
      </c>
      <c r="AN79" s="343" t="n">
        <v>0.7</v>
      </c>
      <c r="AO79" s="343" t="n">
        <v>0.7</v>
      </c>
      <c r="AP79" s="343" t="n">
        <v>0.7</v>
      </c>
      <c r="AQ79" s="343" t="n">
        <v>0.7</v>
      </c>
      <c r="AR79" s="343" t="n">
        <v>0.7</v>
      </c>
      <c r="AT79" s="262"/>
      <c r="AV79" s="209"/>
    </row>
    <row r="80" s="3" customFormat="true" ht="20.1" hidden="false" customHeight="true" outlineLevel="0" collapsed="false">
      <c r="A80" s="41"/>
      <c r="B80" s="61"/>
      <c r="C80" s="9"/>
      <c r="D80" s="10"/>
      <c r="F80" s="341"/>
      <c r="G80" s="342" t="s">
        <v>260</v>
      </c>
      <c r="H80" s="341"/>
      <c r="I80" s="295" t="n">
        <v>0.7609</v>
      </c>
      <c r="J80" s="295" t="n">
        <v>0.7609</v>
      </c>
      <c r="K80" s="295" t="n">
        <v>0.7609</v>
      </c>
      <c r="L80" s="295" t="n">
        <v>0.7609</v>
      </c>
      <c r="M80" s="295" t="n">
        <v>0.7609</v>
      </c>
      <c r="N80" s="295" t="n">
        <v>0.7609</v>
      </c>
      <c r="O80" s="295" t="n">
        <v>0.7609</v>
      </c>
      <c r="P80" s="295" t="n">
        <v>0.7609</v>
      </c>
      <c r="Q80" s="295" t="n">
        <v>0.7609</v>
      </c>
      <c r="R80" s="295" t="n">
        <v>0.7609</v>
      </c>
      <c r="S80" s="295" t="n">
        <v>0.7609</v>
      </c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343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T80" s="262"/>
      <c r="AV80" s="209"/>
    </row>
    <row r="81" s="3" customFormat="true" ht="20.1" hidden="false" customHeight="true" outlineLevel="0" collapsed="false">
      <c r="A81" s="41"/>
      <c r="B81" s="61"/>
      <c r="C81" s="9"/>
      <c r="D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T81" s="262"/>
      <c r="AV81" s="209"/>
    </row>
    <row r="82" s="3" customFormat="true" ht="20.1" hidden="false" customHeight="true" outlineLevel="0" collapsed="false">
      <c r="A82" s="41"/>
      <c r="B82" s="61"/>
      <c r="C82" s="9"/>
      <c r="D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T82" s="262"/>
      <c r="AV82" s="209"/>
    </row>
    <row r="83" s="3" customFormat="true" ht="20.1" hidden="false" customHeight="true" outlineLevel="0" collapsed="false">
      <c r="A83" s="41"/>
      <c r="B83" s="61"/>
      <c r="C83" s="9"/>
      <c r="D83" s="10" t="s">
        <v>261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T83" s="262"/>
      <c r="AV83" s="209"/>
    </row>
    <row r="84" s="3" customFormat="true" ht="20.1" hidden="false" customHeight="true" outlineLevel="0" collapsed="false">
      <c r="A84" s="41"/>
      <c r="B84" s="61"/>
      <c r="C84" s="9"/>
      <c r="D84" s="296" t="s">
        <v>247</v>
      </c>
      <c r="I84" s="11" t="n">
        <f aca="false">AVERAGE(은행_BS!$I39:I39)</f>
        <v>126333.23</v>
      </c>
      <c r="J84" s="11" t="n">
        <f aca="false">AVERAGE(은행_BS!$I39:J39)</f>
        <v>126920.33</v>
      </c>
      <c r="K84" s="11" t="n">
        <f aca="false">AVERAGE(은행_BS!$I39:K39)</f>
        <v>127648.476666667</v>
      </c>
      <c r="L84" s="11" t="n">
        <f aca="false">AVERAGE(은행_BS!$I39:L39)</f>
        <v>128222.4775</v>
      </c>
      <c r="M84" s="11" t="n">
        <f aca="false">AVERAGE(은행_BS!$L39:M39)</f>
        <v>131072.77</v>
      </c>
      <c r="N84" s="11" t="n">
        <f aca="false">AVERAGE(은행_BS!$L39:N39)</f>
        <v>131060.326666667</v>
      </c>
      <c r="O84" s="11" t="n">
        <f aca="false">AVERAGE(은행_BS!$L39:O39)</f>
        <v>132211.2525</v>
      </c>
      <c r="P84" s="11" t="n">
        <f aca="false">AVERAGE(은행_BS!$L39:P39)</f>
        <v>133718.882</v>
      </c>
      <c r="Q84" s="11" t="n">
        <f aca="false">AVERAGE(은행_BS!$P39:Q39)</f>
        <v>138052.805</v>
      </c>
      <c r="R84" s="11" t="n">
        <f aca="false">AVERAGE(은행_BS!$P39:R39)</f>
        <v>138183.653333333</v>
      </c>
      <c r="S84" s="11" t="n">
        <f aca="false">AVERAGE(은행_BS!$P39:S39)</f>
        <v>138795.1825</v>
      </c>
      <c r="T84" s="11" t="n">
        <f aca="false">AVERAGE(은행_BS!$P39:T39)</f>
        <v>138963.2</v>
      </c>
      <c r="U84" s="11" t="n">
        <f aca="false">AVERAGE(은행_BS!$T39:U39)</f>
        <v>141319.06</v>
      </c>
      <c r="V84" s="11" t="n">
        <f aca="false">AVERAGE(은행_BS!$T39:V39)</f>
        <v>142688.46</v>
      </c>
      <c r="W84" s="11" t="n">
        <f aca="false">AVERAGE(은행_BS!$T39:W39)</f>
        <v>143619.2875</v>
      </c>
      <c r="X84" s="11" t="n">
        <f aca="false">AVERAGE(은행_BS!$T39:X39)</f>
        <v>143227.61</v>
      </c>
      <c r="Y84" s="11" t="n">
        <f aca="false">AVERAGE(은행_BS!$X39:Y39)</f>
        <v>141963.72</v>
      </c>
      <c r="Z84" s="11" t="n">
        <f aca="false">AVERAGE(은행_BS!$X39:Z39)</f>
        <v>140712.886666667</v>
      </c>
      <c r="AA84" s="11" t="n">
        <f aca="false">AVERAGE(은행_BS!$X39:AA39)</f>
        <v>140697.375</v>
      </c>
      <c r="AB84" s="11" t="n">
        <f aca="false">AVERAGE(은행_BS!$X39:AB39)</f>
        <v>140723.966</v>
      </c>
      <c r="AC84" s="11" t="n">
        <f aca="false">AVERAGE(은행_BS!$AB39:AC39)</f>
        <v>141673.105</v>
      </c>
      <c r="AD84" s="11" t="n">
        <f aca="false">AVERAGE(은행_BS!$AB39:AD39)</f>
        <v>142786.73</v>
      </c>
      <c r="AE84" s="11" t="n">
        <f aca="false">AVERAGE(은행_BS!$AB39:AE39)</f>
        <v>143554.095</v>
      </c>
      <c r="AF84" s="11" t="n">
        <f aca="false">AVERAGE(은행_BS!$AB39:AF39)</f>
        <v>144146.066764</v>
      </c>
      <c r="AG84" s="11" t="n">
        <f aca="false">AVERAGE(은행_BS!$AF39:AG39)</f>
        <v>147111.20191</v>
      </c>
      <c r="AH84" s="11" t="n">
        <f aca="false">AVERAGE(은행_BS!$AF39:AH39)</f>
        <v>149047.324606667</v>
      </c>
      <c r="AI84" s="11" t="n">
        <f aca="false">AVERAGE(은행_BS!$AF39:AI39)</f>
        <v>150828.745955</v>
      </c>
      <c r="AJ84" s="11" t="n">
        <f aca="false">AVERAGE(은행_BS!$AF39:AJ39)</f>
        <v>152533.770764</v>
      </c>
      <c r="AK84" s="11" t="n">
        <f aca="false">AVERAGE(은행_BS!$AJ39:AK39)</f>
        <v>158428.68</v>
      </c>
      <c r="AL84" s="11" t="n">
        <f aca="false">AVERAGE(은행_BS!$AJ39:AL39)</f>
        <v>159889.776666667</v>
      </c>
      <c r="AM84" s="11" t="n">
        <f aca="false">AVERAGE(은행_BS!$AJ39:AM39)</f>
        <v>161555.8125</v>
      </c>
      <c r="AN84" s="11" t="n">
        <f aca="false">AVERAGE(은행_BS!$AJ39:AN39)</f>
        <v>162975.322</v>
      </c>
      <c r="AO84" s="11" t="n">
        <f aca="false">AVERAGE(은행_BS!$AN39:AO39)</f>
        <v>166231.18</v>
      </c>
      <c r="AP84" s="11" t="n">
        <f aca="false">AVERAGE(은행_BS!$AN39:AP39)</f>
        <v>166973.343333333</v>
      </c>
      <c r="AQ84" s="11" t="n">
        <f aca="false">AVERAGE(은행_BS!$AN39:AQ39)</f>
        <v>168411.8575</v>
      </c>
      <c r="AR84" s="11" t="n">
        <f aca="false">AVERAGE(은행_BS!$AN39:AR39)</f>
        <v>169969.668</v>
      </c>
      <c r="AS84" s="11" t="n">
        <f aca="false">AVERAGE(은행_BS!$AN39:AS39)</f>
        <v>169969.668</v>
      </c>
      <c r="AT84" s="262"/>
      <c r="AV84" s="209"/>
    </row>
    <row r="85" s="3" customFormat="true" ht="20.1" hidden="false" customHeight="true" outlineLevel="0" collapsed="false">
      <c r="A85" s="41"/>
      <c r="B85" s="61"/>
      <c r="C85" s="9"/>
      <c r="D85" s="296" t="s">
        <v>248</v>
      </c>
      <c r="I85" s="11" t="n">
        <f aca="false">AVERAGE(은행_BS!$I4:I4)</f>
        <v>2027788.87</v>
      </c>
      <c r="J85" s="11" t="n">
        <f aca="false">AVERAGE(은행_BS!$I4:J4)</f>
        <v>2013683.955</v>
      </c>
      <c r="K85" s="11" t="n">
        <f aca="false">AVERAGE(은행_BS!$I4:K4)</f>
        <v>1989447.34666667</v>
      </c>
      <c r="L85" s="11" t="n">
        <f aca="false">AVERAGE(은행_BS!$I4:L4)</f>
        <v>1979411.6325</v>
      </c>
      <c r="M85" s="11" t="n">
        <f aca="false">AVERAGE(은행_BS!$L4:M4)</f>
        <v>1965733.53</v>
      </c>
      <c r="N85" s="11" t="n">
        <f aca="false">AVERAGE(은행_BS!$L4:N4)</f>
        <v>1970846.61333333</v>
      </c>
      <c r="O85" s="11" t="n">
        <f aca="false">AVERAGE(은행_BS!$L4:O4)</f>
        <v>1972173.8</v>
      </c>
      <c r="P85" s="11" t="n">
        <f aca="false">AVERAGE(은행_BS!$L4:P4)</f>
        <v>1968432.804</v>
      </c>
      <c r="Q85" s="11" t="n">
        <f aca="false">AVERAGE(은행_BS!$P4:Q4)</f>
        <v>1994817.97</v>
      </c>
      <c r="R85" s="11" t="n">
        <f aca="false">AVERAGE(은행_BS!$P4:R4)</f>
        <v>2020084.07666667</v>
      </c>
      <c r="S85" s="11" t="n">
        <f aca="false">AVERAGE(은행_BS!$P4:S4)</f>
        <v>2034605.075</v>
      </c>
      <c r="T85" s="11" t="n">
        <f aca="false">AVERAGE(은행_BS!$P4:T4)</f>
        <v>2050982.044</v>
      </c>
      <c r="U85" s="11" t="n">
        <f aca="false">AVERAGE(은행_BS!$T4:U4)</f>
        <v>2133844.815</v>
      </c>
      <c r="V85" s="11" t="n">
        <f aca="false">AVERAGE(은행_BS!$T4:V4)</f>
        <v>2158396.03666667</v>
      </c>
      <c r="W85" s="11" t="n">
        <f aca="false">AVERAGE(은행_BS!$T4:W4)</f>
        <v>2183146.7525</v>
      </c>
      <c r="X85" s="11" t="n">
        <f aca="false">AVERAGE(은행_BS!$T4:X4)</f>
        <v>2210357.738</v>
      </c>
      <c r="Y85" s="11" t="n">
        <f aca="false">AVERAGE(은행_BS!$X4:Y4)</f>
        <v>2365093.585</v>
      </c>
      <c r="Z85" s="11" t="n">
        <f aca="false">AVERAGE(은행_BS!$X4:Z4)</f>
        <v>2395503.23333333</v>
      </c>
      <c r="AA85" s="11" t="n">
        <f aca="false">AVERAGE(은행_BS!$X4:AA4)</f>
        <v>2425205.4925</v>
      </c>
      <c r="AB85" s="11" t="n">
        <f aca="false">AVERAGE(은행_BS!$X4:AB4)</f>
        <v>2441839.068</v>
      </c>
      <c r="AC85" s="11" t="n">
        <f aca="false">AVERAGE(은행_BS!$AB4:AC4)</f>
        <v>2533125.92</v>
      </c>
      <c r="AD85" s="11" t="n">
        <f aca="false">AVERAGE(은행_BS!$AB4:AD4)</f>
        <v>2555454.24333333</v>
      </c>
      <c r="AE85" s="11" t="n">
        <f aca="false">AVERAGE(은행_BS!$AB4:AE4)</f>
        <v>2577544.2325</v>
      </c>
      <c r="AF85" s="11" t="n">
        <f aca="false">AVERAGE(은행_BS!$AB4:AF4)</f>
        <v>2596701.842</v>
      </c>
      <c r="AG85" s="11" t="n">
        <f aca="false">AVERAGE(은행_BS!$AF4:AG4)</f>
        <v>2684614.26</v>
      </c>
      <c r="AH85" s="11" t="n">
        <f aca="false">AVERAGE(은행_BS!$AF4:AH4)</f>
        <v>2711306.16666667</v>
      </c>
      <c r="AI85" s="11" t="n">
        <f aca="false">AVERAGE(은행_BS!$AF4:AI4)</f>
        <v>2749516.6</v>
      </c>
      <c r="AJ85" s="11" t="n">
        <f aca="false">AVERAGE(은행_BS!$AF4:AJ4)</f>
        <v>2766114.536</v>
      </c>
      <c r="AK85" s="11" t="n">
        <f aca="false">AVERAGE(은행_BS!$AJ4:AK4)</f>
        <v>2862266.01</v>
      </c>
      <c r="AL85" s="11" t="n">
        <f aca="false">AVERAGE(은행_BS!$AJ4:AL4)</f>
        <v>2914279.06</v>
      </c>
      <c r="AM85" s="11" t="n">
        <f aca="false">AVERAGE(은행_BS!$AJ4:AM4)</f>
        <v>2959592.58</v>
      </c>
      <c r="AN85" s="11" t="n">
        <f aca="false">AVERAGE(은행_BS!$AJ4:AN4)</f>
        <v>2960042.788</v>
      </c>
      <c r="AO85" s="11" t="n">
        <f aca="false">AVERAGE(은행_BS!$AN4:AO4)</f>
        <v>3031391.81</v>
      </c>
      <c r="AP85" s="11" t="n">
        <f aca="false">AVERAGE(은행_BS!$AN4:AP4)</f>
        <v>3121169.58</v>
      </c>
      <c r="AQ85" s="11" t="n">
        <f aca="false">AVERAGE(은행_BS!$AN4:AQ4)</f>
        <v>3171633.5675</v>
      </c>
      <c r="AR85" s="11" t="n">
        <f aca="false">AVERAGE(은행_BS!$AN4:AR4)</f>
        <v>3212584.748</v>
      </c>
      <c r="AT85" s="262"/>
      <c r="AV85" s="209"/>
    </row>
    <row r="86" s="3" customFormat="true" ht="20.1" hidden="false" customHeight="true" outlineLevel="0" collapsed="false">
      <c r="A86" s="41"/>
      <c r="B86" s="61"/>
      <c r="C86" s="9"/>
      <c r="D86" s="296"/>
      <c r="E86" s="3" t="s">
        <v>249</v>
      </c>
      <c r="I86" s="343" t="n">
        <f aca="false">은행_IS!I16*4/연결IS_작성용!I85*100</f>
        <v>0.10761080861441</v>
      </c>
      <c r="J86" s="343" t="n">
        <f aca="false">은행_IS!J16*2/연결IS_작성용!J85*100</f>
        <v>0.189625586007115</v>
      </c>
      <c r="K86" s="343" t="n">
        <f aca="false">은행_IS!K16*4/3/연결IS_작성용!K85*100</f>
        <v>0.223942929383451</v>
      </c>
      <c r="L86" s="343" t="n">
        <f aca="false">은행_IS!L16/연결IS_작성용!L85*100</f>
        <v>0.199329433818511</v>
      </c>
      <c r="M86" s="343" t="n">
        <f aca="false">은행_IS!M16*4/연결IS_작성용!M85*100</f>
        <v>0.225672499975111</v>
      </c>
      <c r="N86" s="343" t="n">
        <f aca="false">은행_IS!N16*2/연결IS_작성용!N85*100</f>
        <v>0.0672320205456747</v>
      </c>
      <c r="O86" s="343" t="n">
        <f aca="false">은행_IS!O16*4/3/연결IS_작성용!O85*100</f>
        <v>0.149081519421192</v>
      </c>
      <c r="P86" s="343" t="n">
        <f aca="false">은행_IS!P16/연결IS_작성용!P85*100</f>
        <v>0.0881711581148797</v>
      </c>
      <c r="Q86" s="343" t="n">
        <f aca="false">은행_IS!Q16*4/연결IS_작성용!Q85*100</f>
        <v>-0.053408381918677</v>
      </c>
      <c r="R86" s="343" t="n">
        <f aca="false">은행_IS!R16*2/연결IS_작성용!R85*100</f>
        <v>0.119071281625517</v>
      </c>
      <c r="S86" s="343" t="n">
        <f aca="false">은행_IS!S16*4/3/연결IS_작성용!S85*100</f>
        <v>0.183437400826628</v>
      </c>
      <c r="T86" s="343" t="n">
        <f aca="false">은행_IS!T16/연결IS_작성용!T85*100</f>
        <v>0.165019972256763</v>
      </c>
      <c r="U86" s="343" t="n">
        <f aca="false">은행_IS!U16*4/연결IS_작성용!U85*100</f>
        <v>0.16878265817095</v>
      </c>
      <c r="V86" s="343" t="n">
        <f aca="false">은행_IS!V16*2/연결IS_작성용!V85*100</f>
        <v>0.278758851377987</v>
      </c>
      <c r="W86" s="343" t="n">
        <f aca="false">은행_IS!W16*4/3/연결IS_작성용!W85*100</f>
        <v>0.26357183700137</v>
      </c>
      <c r="X86" s="343" t="n">
        <f aca="false">은행_IS!X16/연결IS_작성용!X85*100</f>
        <v>0.0797576776687358</v>
      </c>
      <c r="Y86" s="343" t="n">
        <f aca="false">은행_IS!Y16*4/연결IS_작성용!Y85*100</f>
        <v>0.0544468941172998</v>
      </c>
      <c r="Z86" s="343" t="n">
        <f aca="false">은행_IS!Z16*2/연결IS_작성용!Z85*100</f>
        <v>-0.274677149604348</v>
      </c>
      <c r="AA86" s="343" t="n">
        <f aca="false">은행_IS!AA16*4/3/연결IS_작성용!AA85*100</f>
        <v>-0.0339539612572988</v>
      </c>
      <c r="AB86" s="343" t="n">
        <f aca="false">은행_IS!AB16/연결IS_작성용!AB85*100</f>
        <v>0.0455091416368476</v>
      </c>
      <c r="AC86" s="343" t="n">
        <f aca="false">은행_IS!AC16*4/연결IS_작성용!AC85*100</f>
        <v>0.237597347707058</v>
      </c>
      <c r="AD86" s="343" t="n">
        <f aca="false">은행_IS!AD16*2/연결IS_작성용!AD85*100</f>
        <v>0.281766735553354</v>
      </c>
      <c r="AE86" s="343" t="n">
        <f aca="false">은행_IS!AE16*4/3/연결IS_작성용!AE85*100</f>
        <v>0.266920217310632</v>
      </c>
      <c r="AF86" s="343" t="n">
        <f aca="false">은행_IS!AF16/연결IS_작성용!AF85*100</f>
        <v>0.251115853754611</v>
      </c>
      <c r="AG86" s="343" t="n">
        <f aca="false">은행_IS!AG16*4/연결IS_작성용!AG85*100</f>
        <v>0.473162948929579</v>
      </c>
      <c r="AH86" s="343" t="n">
        <f aca="false">은행_IS!AH16*2/연결IS_작성용!AH85*100</f>
        <v>0.493049444741793</v>
      </c>
      <c r="AI86" s="343" t="n">
        <f aca="false">은행_IS!AI16*4/3/연결IS_작성용!AI85*100</f>
        <v>0.45289658068137</v>
      </c>
      <c r="AJ86" s="343" t="n">
        <f aca="false">은행_IS!AJ16/연결IS_작성용!AJ85*100</f>
        <v>0.441980613632841</v>
      </c>
      <c r="AK86" s="343" t="n">
        <f aca="false">은행_IS!AK16*4/연결IS_작성용!AK85*100</f>
        <v>0.511798691974126</v>
      </c>
      <c r="AL86" s="343" t="n">
        <f aca="false">은행_IS!AL16*2/연결IS_작성용!AL85*100</f>
        <v>0.58032465840797</v>
      </c>
      <c r="AM86" s="343" t="n">
        <f aca="false">은행_IS!AM16*4/3/연결IS_작성용!AM85*100</f>
        <v>0.537082934120164</v>
      </c>
      <c r="AN86" s="343" t="n">
        <f aca="false">은행_IS!AN16/연결IS_작성용!AN85*100</f>
        <v>0.512517929183394</v>
      </c>
      <c r="AO86" s="343" t="n">
        <f aca="false">은행_IS!AO16*4/연결IS_작성용!AO85*100</f>
        <v>0.417234088918384</v>
      </c>
      <c r="AP86" s="343" t="n">
        <f aca="false">은행_IS!AP16*2/연결IS_작성용!AP85*100</f>
        <v>0.46569209482043</v>
      </c>
      <c r="AQ86" s="343" t="n">
        <f aca="false">은행_IS!AQ16*4/3/연결IS_작성용!AQ85*100</f>
        <v>0.468946564920813</v>
      </c>
      <c r="AR86" s="343" t="n">
        <f aca="false">은행_IS!AR16/연결IS_작성용!AR85*100</f>
        <v>0.426671078748457</v>
      </c>
      <c r="AT86" s="262"/>
      <c r="AV86" s="209"/>
    </row>
    <row r="87" s="3" customFormat="true" ht="20.1" hidden="false" customHeight="true" outlineLevel="0" collapsed="false">
      <c r="B87" s="8"/>
      <c r="C87" s="9"/>
      <c r="D87" s="296"/>
      <c r="E87" s="3" t="s">
        <v>250</v>
      </c>
      <c r="I87" s="297" t="n">
        <f aca="false">은행_IS!I16*4/연결IS_작성용!I84*100</f>
        <v>1.72727318061922</v>
      </c>
      <c r="J87" s="297" t="n">
        <f aca="false">은행_IS!J16*2/연결IS_작성용!J84*100</f>
        <v>3.00854874865201</v>
      </c>
      <c r="K87" s="297" t="n">
        <f aca="false">은행_IS!K16*4/3/연결IS_작성용!K84*100</f>
        <v>3.49023097102895</v>
      </c>
      <c r="L87" s="297" t="n">
        <f aca="false">은행_IS!L16/연결IS_작성용!L84*100</f>
        <v>3.07711259127714</v>
      </c>
      <c r="M87" s="297" t="n">
        <f aca="false">은행_IS!M16*4/연결IS_작성용!M84*100</f>
        <v>3.38447108426868</v>
      </c>
      <c r="N87" s="297" t="n">
        <f aca="false">은행_IS!N16*2/연결IS_작성용!N84*100</f>
        <v>1.01101533446506</v>
      </c>
      <c r="O87" s="297" t="n">
        <f aca="false">은행_IS!O16*4/3/연결IS_작성용!O84*100</f>
        <v>2.22382483417337</v>
      </c>
      <c r="P87" s="297" t="n">
        <f aca="false">은행_IS!P16/연결IS_작성용!P84*100</f>
        <v>1.29793935908019</v>
      </c>
      <c r="Q87" s="297" t="n">
        <f aca="false">은행_IS!Q16*4/연결IS_작성용!Q84*100</f>
        <v>-0.771733685527071</v>
      </c>
      <c r="R87" s="297" t="n">
        <f aca="false">은행_IS!R16*2/연결IS_작성용!R84*100</f>
        <v>1.74068346144947</v>
      </c>
      <c r="S87" s="297" t="n">
        <f aca="false">은행_IS!S16*4/3/연결IS_작성용!S84*100</f>
        <v>2.68901744242216</v>
      </c>
      <c r="T87" s="297" t="n">
        <f aca="false">은행_IS!T16/연결IS_작성용!T84*100</f>
        <v>2.43555847879151</v>
      </c>
      <c r="U87" s="297" t="n">
        <f aca="false">은행_IS!U16*4/연결IS_작성용!U84*100</f>
        <v>2.54853096249013</v>
      </c>
      <c r="V87" s="297" t="n">
        <f aca="false">은행_IS!V16*2/연결IS_작성용!V84*100</f>
        <v>4.21668297492313</v>
      </c>
      <c r="W87" s="297" t="n">
        <f aca="false">은행_IS!W16*4/3/연결IS_작성용!W84*100</f>
        <v>4.00653707462516</v>
      </c>
      <c r="X87" s="297" t="n">
        <f aca="false">은행_IS!X16/연결IS_작성용!X84*100</f>
        <v>1.23085905015101</v>
      </c>
      <c r="Y87" s="297" t="n">
        <f aca="false">은행_IS!Y16*4/연결IS_작성용!Y84*100</f>
        <v>0.907076822162733</v>
      </c>
      <c r="Z87" s="297" t="n">
        <f aca="false">은행_IS!Z16*2/연결IS_작성용!Z84*100</f>
        <v>-4.67611755815021</v>
      </c>
      <c r="AA87" s="297" t="n">
        <f aca="false">은행_IS!AA16*4/3/연결IS_작성용!AA84*100</f>
        <v>-0.585265598120316</v>
      </c>
      <c r="AB87" s="297" t="n">
        <f aca="false">은행_IS!AB16/연결IS_작성용!AB84*100</f>
        <v>0.78967359404865</v>
      </c>
      <c r="AC87" s="297" t="n">
        <f aca="false">은행_IS!AC16*4/연결IS_작성용!AC84*100</f>
        <v>4.24825869384313</v>
      </c>
      <c r="AD87" s="297" t="n">
        <f aca="false">은행_IS!AD16*2/연결IS_작성용!AD84*100</f>
        <v>5.04277953560531</v>
      </c>
      <c r="AE87" s="297" t="n">
        <f aca="false">은행_IS!AE16*4/3/연결IS_작성용!AE84*100</f>
        <v>4.79260913223455</v>
      </c>
      <c r="AF87" s="297" t="n">
        <f aca="false">은행_IS!AF16/연결IS_작성용!AF84*100</f>
        <v>4.52369609964865</v>
      </c>
      <c r="AG87" s="297" t="n">
        <f aca="false">은행_IS!AG16*4/연결IS_작성용!AG84*100</f>
        <v>8.63469255575196</v>
      </c>
      <c r="AH87" s="297" t="n">
        <f aca="false">은행_IS!AH16*2/연결IS_작성용!AH84*100</f>
        <v>8.969017079158</v>
      </c>
      <c r="AI87" s="297" t="n">
        <f aca="false">은행_IS!AI16*4/3/연결IS_작성용!AI84*100</f>
        <v>8.25603010077527</v>
      </c>
      <c r="AJ87" s="297" t="n">
        <f aca="false">은행_IS!AJ16/연결IS_작성용!AJ84*100</f>
        <v>8.01507098314351</v>
      </c>
      <c r="AK87" s="297" t="n">
        <f aca="false">은행_IS!AK16*4/연결IS_작성용!AK84*100</f>
        <v>9.24645714399691</v>
      </c>
      <c r="AL87" s="297" t="n">
        <f aca="false">은행_IS!AL16*2/연결IS_작성용!AL84*100</f>
        <v>10.5774617693401</v>
      </c>
      <c r="AM87" s="297" t="n">
        <f aca="false">은행_IS!AM16*4/3/연결IS_작성용!AM84*100</f>
        <v>9.83899398027952</v>
      </c>
      <c r="AN87" s="297" t="n">
        <f aca="false">은행_IS!AN16/연결IS_작성용!AN84*100</f>
        <v>9.30861790228585</v>
      </c>
      <c r="AO87" s="297" t="n">
        <f aca="false">은행_IS!AO16*4/연결IS_작성용!AO84*100</f>
        <v>7.60868087443042</v>
      </c>
      <c r="AP87" s="297" t="n">
        <f aca="false">은행_IS!AP16*2/연결IS_작성용!AP84*100</f>
        <v>8.70500626616987</v>
      </c>
      <c r="AQ87" s="297" t="n">
        <f aca="false">은행_IS!AQ16*4/3/연결IS_작성용!AQ84*100</f>
        <v>8.83148424787528</v>
      </c>
      <c r="AR87" s="343" t="n">
        <f aca="false">은행_IS!AR16/연결IS_작성용!AR84*100</f>
        <v>8.06448006946745</v>
      </c>
      <c r="AT87" s="262"/>
      <c r="AV87" s="209"/>
    </row>
    <row r="88" s="3" customFormat="true" ht="20.1" hidden="false" customHeight="true" outlineLevel="0" collapsed="false">
      <c r="B88" s="8"/>
      <c r="C88" s="9"/>
      <c r="D88" s="296" t="s">
        <v>251</v>
      </c>
      <c r="I88" s="343" t="n">
        <f aca="false">은행_IS!I17*4/연결IS_작성용!I85*100</f>
        <v>0.168810473843857</v>
      </c>
      <c r="J88" s="343" t="n">
        <f aca="false">은행_IS!J17*2/연결IS_작성용!J85*100</f>
        <v>0.315330317065569</v>
      </c>
      <c r="K88" s="343" t="n">
        <f aca="false">은행_IS!K17*4/3/연결IS_작성용!K85*100</f>
        <v>0.371290784802273</v>
      </c>
      <c r="L88" s="343" t="n">
        <f aca="false">은행_IS!L17/연결IS_작성용!L85*100</f>
        <v>0.352128576267726</v>
      </c>
      <c r="M88" s="343" t="n">
        <f aca="false">은행_IS!M17*4/연결IS_작성용!M85*100</f>
        <v>0.388986187766762</v>
      </c>
      <c r="N88" s="343" t="n">
        <f aca="false">은행_IS!N17*2/연결IS_작성용!N85*100</f>
        <v>0.2301999541368</v>
      </c>
      <c r="O88" s="343" t="n">
        <f aca="false">은행_IS!O17*4/3/연결IS_작성용!O85*100</f>
        <v>0.311832422341952</v>
      </c>
      <c r="P88" s="343" t="n">
        <f aca="false">은행_IS!P17/연결IS_작성용!P85*100</f>
        <v>0.251272483873928</v>
      </c>
      <c r="Q88" s="343" t="n">
        <f aca="false">은행_IS!Q17*4/연결IS_작성용!Q85*100</f>
        <v>0.0577692810738014</v>
      </c>
      <c r="R88" s="343" t="n">
        <f aca="false">은행_IS!R17*2/연결IS_작성용!R85*100</f>
        <v>0.228884953262416</v>
      </c>
      <c r="S88" s="343" t="n">
        <f aca="false">은행_IS!S17*4/3/연결IS_작성용!S85*100</f>
        <v>0.292410686465366</v>
      </c>
      <c r="T88" s="343" t="n">
        <f aca="false">은행_IS!T17/연결IS_작성용!T85*100</f>
        <v>0.273181718796169</v>
      </c>
      <c r="U88" s="343" t="n">
        <f aca="false">은행_IS!U17*4/연결IS_작성용!U85*100</f>
        <v>0.277246028315325</v>
      </c>
      <c r="V88" s="343" t="n">
        <f aca="false">은행_IS!V17*2/연결IS_작성용!V85*100</f>
        <v>0.385924177884617</v>
      </c>
      <c r="W88" s="343" t="n">
        <f aca="false">은행_IS!W17*4/3/연결IS_작성용!W85*100</f>
        <v>0.369558298852839</v>
      </c>
      <c r="X88" s="343" t="n">
        <f aca="false">은행_IS!X17/연결IS_작성용!X85*100</f>
        <v>0.184404539135284</v>
      </c>
      <c r="Y88" s="343" t="n">
        <f aca="false">은행_IS!Y17*4/연결IS_작성용!Y85*100</f>
        <v>0.155596379920839</v>
      </c>
      <c r="Z88" s="343" t="n">
        <f aca="false">은행_IS!Z17*2/연결IS_작성용!Z85*100</f>
        <v>-0.174827566154958</v>
      </c>
      <c r="AA88" s="343" t="n">
        <f aca="false">은행_IS!AA17*4/3/연결IS_작성용!AA85*100</f>
        <v>0.0646543150610979</v>
      </c>
      <c r="AB88" s="343" t="n">
        <f aca="false">은행_IS!AB17/연결IS_작성용!AB85*100</f>
        <v>0.143438191292793</v>
      </c>
      <c r="AC88" s="343" t="n">
        <f aca="false">은행_IS!AC17*4/연결IS_작성용!AC85*100</f>
        <v>0.324230675433616</v>
      </c>
      <c r="AD88" s="343" t="n">
        <f aca="false">은행_IS!AD17*2/연결IS_작성용!AD85*100</f>
        <v>0.367643103159039</v>
      </c>
      <c r="AE88" s="343" t="n">
        <f aca="false">은행_IS!AE17*4/3/연결IS_작성용!AE85*100</f>
        <v>0.352060609949849</v>
      </c>
      <c r="AF88" s="343" t="n">
        <f aca="false">은행_IS!AF17/연결IS_작성용!AF85*100</f>
        <v>0.335628108666008</v>
      </c>
      <c r="AG88" s="343" t="n">
        <f aca="false">은행_IS!AG17*4/연결IS_작성용!AG85*100</f>
        <v>0.551871724021908</v>
      </c>
      <c r="AH88" s="343" t="n">
        <f aca="false">은행_IS!AH17*2/연결IS_작성용!AH85*100</f>
        <v>0.570983358144048</v>
      </c>
      <c r="AI88" s="343" t="n">
        <f aca="false">은행_IS!AI17*4/3/연결IS_작성용!AI85*100</f>
        <v>0.529747435118837</v>
      </c>
      <c r="AJ88" s="343" t="n">
        <f aca="false">은행_IS!AJ17/연결IS_작성용!AJ85*100</f>
        <v>0.518370590349264</v>
      </c>
      <c r="AK88" s="343" t="n">
        <f aca="false">은행_IS!AK17*4/연결IS_작성용!AK85*100</f>
        <v>0.58772157937899</v>
      </c>
      <c r="AL88" s="343" t="n">
        <f aca="false">은행_IS!AL17*2/연결IS_작성용!AL85*100</f>
        <v>0.65489308635392</v>
      </c>
      <c r="AM88" s="343" t="n">
        <f aca="false">은행_IS!AM17*4/3/연결IS_작성용!AM85*100</f>
        <v>0.610509665072436</v>
      </c>
      <c r="AN88" s="343" t="n">
        <f aca="false">은행_IS!AN17/연결IS_작성용!AN85*100</f>
        <v>0.585933405095089</v>
      </c>
      <c r="AO88" s="343" t="n">
        <f aca="false">은행_IS!AO17*4/연결IS_작성용!AO85*100</f>
        <v>0.489958142362336</v>
      </c>
      <c r="AP88" s="343" t="n">
        <f aca="false">은행_IS!AP17*2/연결IS_작성용!AP85*100</f>
        <v>0.536324767717363</v>
      </c>
      <c r="AQ88" s="343" t="n">
        <f aca="false">은행_IS!AQ17*4/3/연결IS_작성용!AQ85*100</f>
        <v>0.538455550950086</v>
      </c>
      <c r="AR88" s="343" t="n">
        <f aca="false">은행_IS!AR17/연결IS_작성용!AR85*100</f>
        <v>0.495293875434909</v>
      </c>
      <c r="AS88" s="343"/>
      <c r="AT88" s="262"/>
      <c r="AV88" s="209"/>
    </row>
    <row r="89" s="3" customFormat="true" ht="20.1" hidden="false" customHeight="true" outlineLevel="0" collapsed="false">
      <c r="B89" s="8"/>
      <c r="C89" s="9"/>
      <c r="D89" s="296" t="s">
        <v>252</v>
      </c>
      <c r="I89" s="297" t="n">
        <f aca="false">은행_IS!I17*4/연결IS_작성용!I84*100</f>
        <v>2.70959588383832</v>
      </c>
      <c r="J89" s="297" t="n">
        <f aca="false">은행_IS!J17*2/연결IS_작성용!J84*100</f>
        <v>5.00294633649314</v>
      </c>
      <c r="K89" s="297" t="n">
        <f aca="false">은행_IS!K17*4/3/연결IS_작성용!K84*100</f>
        <v>5.78670020947893</v>
      </c>
      <c r="L89" s="297" t="n">
        <f aca="false">은행_IS!L17/연결IS_작성용!L84*100</f>
        <v>5.43592210655889</v>
      </c>
      <c r="M89" s="297" t="n">
        <f aca="false">은행_IS!M17*4/연결IS_작성용!M84*100</f>
        <v>5.83373031637311</v>
      </c>
      <c r="N89" s="297" t="n">
        <f aca="false">은행_IS!N17*2/연결IS_작성용!N84*100</f>
        <v>3.46167914836572</v>
      </c>
      <c r="O89" s="297" t="n">
        <f aca="false">은행_IS!O17*4/3/연결IS_작성용!O84*100</f>
        <v>4.65155364391797</v>
      </c>
      <c r="P89" s="297" t="n">
        <f aca="false">은행_IS!P17/연결IS_작성용!P84*100</f>
        <v>3.69890170035971</v>
      </c>
      <c r="Q89" s="297" t="n">
        <f aca="false">은행_IS!Q17*4/연결IS_작성용!Q84*100</f>
        <v>0.834747254863818</v>
      </c>
      <c r="R89" s="297" t="n">
        <f aca="false">은행_IS!R17*2/연결IS_작성용!R84*100</f>
        <v>3.34603144670561</v>
      </c>
      <c r="S89" s="297" t="n">
        <f aca="false">은행_IS!S17*4/3/연결IS_작성용!S84*100</f>
        <v>4.28646193585766</v>
      </c>
      <c r="T89" s="297" t="n">
        <f aca="false">은행_IS!T17/연결IS_작성용!T84*100</f>
        <v>4.03193651268825</v>
      </c>
      <c r="U89" s="297" t="n">
        <f aca="false">은행_IS!U17*4/연결IS_작성용!U84*100</f>
        <v>4.18627183056553</v>
      </c>
      <c r="V89" s="297" t="n">
        <f aca="false">은행_IS!V17*2/연결IS_작성용!V84*100</f>
        <v>5.83773359106966</v>
      </c>
      <c r="W89" s="297" t="n">
        <f aca="false">은행_IS!W17*4/3/연결IS_작성용!W84*100</f>
        <v>5.6176298743997</v>
      </c>
      <c r="X89" s="297" t="n">
        <f aca="false">은행_IS!X17/연결IS_작성용!X84*100</f>
        <v>2.84582002031592</v>
      </c>
      <c r="Y89" s="297" t="n">
        <f aca="false">은행_IS!Y17*4/연결IS_작성용!Y84*100</f>
        <v>2.59221158758026</v>
      </c>
      <c r="Z89" s="297" t="n">
        <f aca="false">은행_IS!Z17*2/연결IS_작성용!Z84*100</f>
        <v>-2.97627324633096</v>
      </c>
      <c r="AA89" s="297" t="n">
        <f aca="false">은행_IS!AA17*4/3/연결IS_작성용!AA84*100</f>
        <v>1.11444865264899</v>
      </c>
      <c r="AB89" s="297" t="n">
        <f aca="false">은행_IS!AB17/연결IS_작성용!AB84*100</f>
        <v>2.48893624375254</v>
      </c>
      <c r="AC89" s="297" t="n">
        <f aca="false">은행_IS!AC17*4/연결IS_작성용!AC84*100</f>
        <v>5.79726919940097</v>
      </c>
      <c r="AD89" s="297" t="n">
        <f aca="false">은행_IS!AD17*2/연결IS_작성용!AD84*100</f>
        <v>6.57970896875361</v>
      </c>
      <c r="AE89" s="297" t="n">
        <f aca="false">은행_IS!AE17*4/3/연결IS_작성용!AE84*100</f>
        <v>6.32132294565799</v>
      </c>
      <c r="AF89" s="297" t="n">
        <f aca="false">은행_IS!AF17/연결IS_작성용!AF84*100</f>
        <v>6.04613186863355</v>
      </c>
      <c r="AG89" s="297" t="n">
        <f aca="false">은행_IS!AG17*4/연결IS_작성용!AG84*100</f>
        <v>10.0710393278303</v>
      </c>
      <c r="AH89" s="297" t="n">
        <f aca="false">은행_IS!AH17*2/연결IS_작성용!AH84*100</f>
        <v>10.3867057264224</v>
      </c>
      <c r="AI89" s="297" t="n">
        <f aca="false">은행_IS!AI17*4/3/연결IS_작성용!AI84*100</f>
        <v>9.65697458693471</v>
      </c>
      <c r="AJ89" s="297" t="n">
        <f aca="false">은행_IS!AJ17/연결IS_작성용!AJ84*100</f>
        <v>9.40036044357997</v>
      </c>
      <c r="AK89" s="297" t="n">
        <f aca="false">은행_IS!AK17*4/연결IS_작성용!AK84*100</f>
        <v>10.6181248243689</v>
      </c>
      <c r="AL89" s="297" t="n">
        <f aca="false">은행_IS!AL17*2/연결IS_작성용!AL84*100</f>
        <v>11.9366056285066</v>
      </c>
      <c r="AM89" s="297" t="n">
        <f aca="false">은행_IS!AM17*4/3/연결IS_작성용!AM84*100</f>
        <v>11.1841217397651</v>
      </c>
      <c r="AN89" s="297" t="n">
        <f aca="false">은행_IS!AN17/연결IS_작성용!AN84*100</f>
        <v>10.6420280611564</v>
      </c>
      <c r="AO89" s="297" t="n">
        <f aca="false">은행_IS!AO17*4/연결IS_작성용!AO84*100</f>
        <v>8.93487671807419</v>
      </c>
      <c r="AP89" s="297" t="n">
        <f aca="false">은행_IS!AP17*2/연결IS_작성용!AP84*100</f>
        <v>10.0253161168261</v>
      </c>
      <c r="AQ89" s="297" t="n">
        <f aca="false">은행_IS!AQ17*4/3/연결IS_작성용!AQ84*100</f>
        <v>10.1405193514952</v>
      </c>
      <c r="AR89" s="343" t="n">
        <f aca="false">은행_IS!AR17/연결IS_작성용!AR84*100</f>
        <v>9.36151472626281</v>
      </c>
      <c r="AS89" s="297"/>
      <c r="AT89" s="262"/>
      <c r="AV89" s="209"/>
    </row>
    <row r="90" s="3" customFormat="true" ht="20.1" hidden="false" customHeight="true" outlineLevel="0" collapsed="false">
      <c r="B90" s="8"/>
      <c r="C90" s="9"/>
      <c r="D90" s="296"/>
      <c r="H90" s="298" t="s">
        <v>253</v>
      </c>
      <c r="I90" s="343" t="n">
        <f aca="false">I86-수익성!I15</f>
        <v>0</v>
      </c>
      <c r="J90" s="343" t="n">
        <f aca="false">J86-수익성!J15</f>
        <v>0</v>
      </c>
      <c r="K90" s="343" t="n">
        <f aca="false">K86-수익성!K15</f>
        <v>0</v>
      </c>
      <c r="L90" s="343" t="n">
        <f aca="false">L86-수익성!L15</f>
        <v>0</v>
      </c>
      <c r="M90" s="343" t="n">
        <f aca="false">M86-수익성!M15</f>
        <v>0</v>
      </c>
      <c r="N90" s="343" t="n">
        <f aca="false">N86-수익성!N15</f>
        <v>0</v>
      </c>
      <c r="O90" s="343" t="n">
        <f aca="false">O86-수익성!O15</f>
        <v>0</v>
      </c>
      <c r="P90" s="343" t="n">
        <f aca="false">P86-수익성!P15</f>
        <v>0</v>
      </c>
      <c r="Q90" s="343" t="n">
        <f aca="false">Q86-수익성!Q15</f>
        <v>0</v>
      </c>
      <c r="R90" s="343" t="n">
        <f aca="false">R86-수익성!R15</f>
        <v>0</v>
      </c>
      <c r="S90" s="343" t="n">
        <f aca="false">S86-수익성!S15</f>
        <v>0</v>
      </c>
      <c r="T90" s="343" t="n">
        <f aca="false">T86-수익성!T15</f>
        <v>0</v>
      </c>
      <c r="U90" s="343" t="n">
        <f aca="false">U86-수익성!U15</f>
        <v>0</v>
      </c>
      <c r="V90" s="343" t="n">
        <f aca="false">V86-수익성!V15</f>
        <v>0</v>
      </c>
      <c r="W90" s="343" t="n">
        <f aca="false">W86-수익성!W15</f>
        <v>0</v>
      </c>
      <c r="X90" s="343" t="n">
        <f aca="false">X86-수익성!X15</f>
        <v>0</v>
      </c>
      <c r="Y90" s="343" t="n">
        <f aca="false">Y86-수익성!Y15</f>
        <v>0</v>
      </c>
      <c r="Z90" s="343" t="n">
        <f aca="false">Z86-수익성!Z15</f>
        <v>0</v>
      </c>
      <c r="AA90" s="343" t="n">
        <f aca="false">AA86-수익성!AA15</f>
        <v>0</v>
      </c>
      <c r="AB90" s="343" t="n">
        <f aca="false">AB86-수익성!AB15</f>
        <v>0</v>
      </c>
      <c r="AC90" s="343" t="n">
        <f aca="false">AC86-수익성!AC15</f>
        <v>0</v>
      </c>
      <c r="AD90" s="343" t="n">
        <f aca="false">AD86-수익성!AD15</f>
        <v>0</v>
      </c>
      <c r="AE90" s="343" t="n">
        <f aca="false">AE86-수익성!AE15</f>
        <v>0</v>
      </c>
      <c r="AF90" s="343" t="n">
        <f aca="false">AF86-수익성!AF15</f>
        <v>0</v>
      </c>
      <c r="AG90" s="343" t="n">
        <f aca="false">AG86-수익성!AG15</f>
        <v>0</v>
      </c>
      <c r="AH90" s="343" t="n">
        <f aca="false">AH86-수익성!AH15</f>
        <v>0</v>
      </c>
      <c r="AI90" s="343" t="n">
        <f aca="false">AI86-수익성!AI15</f>
        <v>0</v>
      </c>
      <c r="AJ90" s="343" t="n">
        <f aca="false">AJ86-수익성!AJ15</f>
        <v>0</v>
      </c>
      <c r="AK90" s="343" t="n">
        <f aca="false">AK86-수익성!AK15</f>
        <v>0</v>
      </c>
      <c r="AL90" s="343" t="n">
        <f aca="false">AL86-수익성!AL15</f>
        <v>0</v>
      </c>
      <c r="AM90" s="343" t="n">
        <f aca="false">AM86-수익성!AM15</f>
        <v>0</v>
      </c>
      <c r="AN90" s="343" t="n">
        <f aca="false">AN86-수익성!AN15</f>
        <v>0</v>
      </c>
      <c r="AO90" s="343" t="n">
        <f aca="false">AO86-수익성!AO15</f>
        <v>0</v>
      </c>
      <c r="AP90" s="343" t="n">
        <f aca="false">AP86-수익성!AP15</f>
        <v>0</v>
      </c>
      <c r="AQ90" s="343" t="n">
        <f aca="false">AQ86-수익성!AQ15</f>
        <v>0</v>
      </c>
      <c r="AR90" s="343" t="n">
        <f aca="false">AR86-수익성!AR15</f>
        <v>0</v>
      </c>
      <c r="AS90" s="343"/>
      <c r="AT90" s="262"/>
      <c r="AV90" s="209"/>
    </row>
    <row r="91" s="3" customFormat="true" ht="20.1" hidden="false" customHeight="true" outlineLevel="0" collapsed="false">
      <c r="B91" s="8"/>
      <c r="C91" s="9"/>
      <c r="D91" s="296"/>
      <c r="H91" s="298" t="s">
        <v>253</v>
      </c>
      <c r="I91" s="343" t="n">
        <f aca="false">I87-수익성!I16</f>
        <v>0</v>
      </c>
      <c r="J91" s="343" t="n">
        <f aca="false">J87-수익성!J16</f>
        <v>0</v>
      </c>
      <c r="K91" s="343" t="n">
        <f aca="false">K87-수익성!K16</f>
        <v>0</v>
      </c>
      <c r="L91" s="343" t="n">
        <f aca="false">L87-수익성!L16</f>
        <v>0</v>
      </c>
      <c r="M91" s="343" t="n">
        <f aca="false">M87-수익성!M16</f>
        <v>0</v>
      </c>
      <c r="N91" s="343" t="n">
        <f aca="false">N87-수익성!N16</f>
        <v>0</v>
      </c>
      <c r="O91" s="343" t="n">
        <f aca="false">O87-수익성!O16</f>
        <v>0</v>
      </c>
      <c r="P91" s="343" t="n">
        <f aca="false">P87-수익성!P16</f>
        <v>0</v>
      </c>
      <c r="Q91" s="343" t="n">
        <f aca="false">Q87-수익성!Q16</f>
        <v>0</v>
      </c>
      <c r="R91" s="343" t="n">
        <f aca="false">R87-수익성!R16</f>
        <v>0</v>
      </c>
      <c r="S91" s="343" t="n">
        <f aca="false">S87-수익성!S16</f>
        <v>0</v>
      </c>
      <c r="T91" s="343" t="n">
        <f aca="false">T87-수익성!T16</f>
        <v>0</v>
      </c>
      <c r="U91" s="343" t="n">
        <f aca="false">U87-수익성!U16</f>
        <v>0</v>
      </c>
      <c r="V91" s="343" t="n">
        <f aca="false">V87-수익성!V16</f>
        <v>0</v>
      </c>
      <c r="W91" s="343" t="n">
        <f aca="false">W87-수익성!W16</f>
        <v>0</v>
      </c>
      <c r="X91" s="343" t="n">
        <f aca="false">X87-수익성!X16</f>
        <v>0</v>
      </c>
      <c r="Y91" s="343" t="n">
        <f aca="false">Y87-수익성!Y16</f>
        <v>0</v>
      </c>
      <c r="Z91" s="343" t="n">
        <f aca="false">Z87-수익성!Z16</f>
        <v>0</v>
      </c>
      <c r="AA91" s="343" t="n">
        <f aca="false">AA87-수익성!AA16</f>
        <v>0</v>
      </c>
      <c r="AB91" s="343" t="n">
        <f aca="false">AB87-수익성!AB16</f>
        <v>0</v>
      </c>
      <c r="AC91" s="343" t="n">
        <f aca="false">AC87-수익성!AC16</f>
        <v>0</v>
      </c>
      <c r="AD91" s="343" t="n">
        <f aca="false">AD87-수익성!AD16</f>
        <v>0</v>
      </c>
      <c r="AE91" s="343" t="n">
        <f aca="false">AE87-수익성!AE16</f>
        <v>0</v>
      </c>
      <c r="AF91" s="343" t="n">
        <f aca="false">AF87-수익성!AF16</f>
        <v>0</v>
      </c>
      <c r="AG91" s="343" t="n">
        <f aca="false">AG87-수익성!AG16</f>
        <v>0</v>
      </c>
      <c r="AH91" s="343" t="n">
        <f aca="false">AH87-수익성!AH16</f>
        <v>0</v>
      </c>
      <c r="AI91" s="343" t="n">
        <f aca="false">AI87-수익성!AI16</f>
        <v>0</v>
      </c>
      <c r="AJ91" s="343" t="n">
        <f aca="false">AJ87-수익성!AJ16</f>
        <v>0</v>
      </c>
      <c r="AK91" s="343" t="n">
        <f aca="false">AK87-수익성!AK16</f>
        <v>0</v>
      </c>
      <c r="AL91" s="343" t="n">
        <f aca="false">AL87-수익성!AL16</f>
        <v>0</v>
      </c>
      <c r="AM91" s="343" t="n">
        <f aca="false">AM87-수익성!AM16</f>
        <v>0</v>
      </c>
      <c r="AN91" s="343" t="n">
        <f aca="false">AN87-수익성!AN16</f>
        <v>0</v>
      </c>
      <c r="AO91" s="343" t="n">
        <f aca="false">AO87-수익성!AO16</f>
        <v>0</v>
      </c>
      <c r="AP91" s="343" t="n">
        <f aca="false">AP87-수익성!AP16</f>
        <v>0</v>
      </c>
      <c r="AQ91" s="343" t="n">
        <f aca="false">AQ87-수익성!AQ16</f>
        <v>0</v>
      </c>
      <c r="AR91" s="343" t="n">
        <f aca="false">AR87-수익성!AR16</f>
        <v>0</v>
      </c>
      <c r="AT91" s="262"/>
      <c r="AV91" s="209"/>
    </row>
    <row r="92" s="3" customFormat="true" ht="20.1" hidden="false" customHeight="true" outlineLevel="0" collapsed="false">
      <c r="B92" s="8"/>
      <c r="C92" s="9"/>
      <c r="D92" s="10"/>
      <c r="H92" s="298" t="s">
        <v>253</v>
      </c>
      <c r="I92" s="343" t="n">
        <f aca="false">I88-수익성!I17</f>
        <v>0</v>
      </c>
      <c r="J92" s="343" t="n">
        <f aca="false">J88-수익성!J17</f>
        <v>0</v>
      </c>
      <c r="K92" s="343" t="n">
        <f aca="false">K88-수익성!K17</f>
        <v>0</v>
      </c>
      <c r="L92" s="343" t="n">
        <f aca="false">L88-수익성!L17</f>
        <v>0</v>
      </c>
      <c r="M92" s="343" t="n">
        <f aca="false">M88-수익성!M17</f>
        <v>0</v>
      </c>
      <c r="N92" s="343" t="n">
        <f aca="false">N88-수익성!N17</f>
        <v>0</v>
      </c>
      <c r="O92" s="343" t="n">
        <f aca="false">O88-수익성!O17</f>
        <v>0</v>
      </c>
      <c r="P92" s="343" t="n">
        <f aca="false">P88-수익성!P17</f>
        <v>0</v>
      </c>
      <c r="Q92" s="343" t="n">
        <f aca="false">Q88-수익성!Q17</f>
        <v>0</v>
      </c>
      <c r="R92" s="343" t="n">
        <f aca="false">R88-수익성!R17</f>
        <v>0</v>
      </c>
      <c r="S92" s="343" t="n">
        <f aca="false">S88-수익성!S17</f>
        <v>0</v>
      </c>
      <c r="T92" s="343" t="n">
        <f aca="false">T88-수익성!T17</f>
        <v>0</v>
      </c>
      <c r="U92" s="343" t="n">
        <f aca="false">U88-수익성!U17</f>
        <v>0</v>
      </c>
      <c r="V92" s="343" t="n">
        <f aca="false">V88-수익성!V17</f>
        <v>0</v>
      </c>
      <c r="W92" s="343" t="n">
        <f aca="false">W88-수익성!W17</f>
        <v>0</v>
      </c>
      <c r="X92" s="343" t="n">
        <f aca="false">X88-수익성!X17</f>
        <v>0</v>
      </c>
      <c r="Y92" s="343" t="n">
        <f aca="false">Y88-수익성!Y17</f>
        <v>0</v>
      </c>
      <c r="Z92" s="343" t="n">
        <f aca="false">Z88-수익성!Z17</f>
        <v>0</v>
      </c>
      <c r="AA92" s="343" t="n">
        <f aca="false">AA88-수익성!AA17</f>
        <v>0</v>
      </c>
      <c r="AB92" s="343" t="n">
        <f aca="false">AB88-수익성!AB17</f>
        <v>0</v>
      </c>
      <c r="AC92" s="343" t="n">
        <f aca="false">AC88-수익성!AC17</f>
        <v>0</v>
      </c>
      <c r="AD92" s="343" t="n">
        <f aca="false">AD88-수익성!AD17</f>
        <v>0</v>
      </c>
      <c r="AE92" s="343" t="n">
        <f aca="false">AE88-수익성!AE17</f>
        <v>0</v>
      </c>
      <c r="AF92" s="343" t="n">
        <f aca="false">AF88-수익성!AF17</f>
        <v>0</v>
      </c>
      <c r="AG92" s="343" t="n">
        <f aca="false">AG88-수익성!AG17</f>
        <v>0</v>
      </c>
      <c r="AH92" s="343" t="n">
        <f aca="false">AH88-수익성!AH17</f>
        <v>0</v>
      </c>
      <c r="AI92" s="343" t="n">
        <f aca="false">AI88-수익성!AI17</f>
        <v>0</v>
      </c>
      <c r="AJ92" s="343" t="n">
        <f aca="false">AJ88-수익성!AJ17</f>
        <v>0</v>
      </c>
      <c r="AK92" s="343" t="n">
        <f aca="false">AK88-수익성!AK17</f>
        <v>0</v>
      </c>
      <c r="AL92" s="343" t="n">
        <f aca="false">AL88-수익성!AL17</f>
        <v>0</v>
      </c>
      <c r="AM92" s="343" t="n">
        <f aca="false">AM88-수익성!AM17</f>
        <v>0</v>
      </c>
      <c r="AN92" s="343" t="n">
        <f aca="false">AN88-수익성!AN17</f>
        <v>0</v>
      </c>
      <c r="AO92" s="343" t="n">
        <f aca="false">AO88-수익성!AO17</f>
        <v>0</v>
      </c>
      <c r="AP92" s="343" t="n">
        <f aca="false">AP88-수익성!AP17</f>
        <v>0</v>
      </c>
      <c r="AQ92" s="343" t="n">
        <f aca="false">AQ88-수익성!AQ17</f>
        <v>0</v>
      </c>
      <c r="AR92" s="343" t="n">
        <f aca="false">AR88-수익성!AR17</f>
        <v>0</v>
      </c>
      <c r="AS92" s="343"/>
      <c r="AT92" s="262"/>
      <c r="AV92" s="209"/>
    </row>
    <row r="93" s="3" customFormat="true" ht="20.1" hidden="false" customHeight="true" outlineLevel="0" collapsed="false">
      <c r="B93" s="8"/>
      <c r="C93" s="9"/>
      <c r="D93" s="10"/>
      <c r="H93" s="298" t="s">
        <v>253</v>
      </c>
      <c r="I93" s="343" t="n">
        <f aca="false">I89-수익성!I18</f>
        <v>0</v>
      </c>
      <c r="J93" s="343" t="n">
        <f aca="false">J89-수익성!J18</f>
        <v>0</v>
      </c>
      <c r="K93" s="343" t="n">
        <f aca="false">K89-수익성!K18</f>
        <v>0</v>
      </c>
      <c r="L93" s="343" t="n">
        <f aca="false">L89-수익성!L18</f>
        <v>0</v>
      </c>
      <c r="M93" s="343" t="n">
        <f aca="false">M89-수익성!M18</f>
        <v>0</v>
      </c>
      <c r="N93" s="343" t="n">
        <f aca="false">N89-수익성!N18</f>
        <v>0</v>
      </c>
      <c r="O93" s="343" t="n">
        <f aca="false">O89-수익성!O18</f>
        <v>0</v>
      </c>
      <c r="P93" s="343" t="n">
        <f aca="false">P89-수익성!P18</f>
        <v>0</v>
      </c>
      <c r="Q93" s="343" t="n">
        <f aca="false">Q89-수익성!Q18</f>
        <v>0</v>
      </c>
      <c r="R93" s="343" t="n">
        <f aca="false">R89-수익성!R18</f>
        <v>0</v>
      </c>
      <c r="S93" s="343" t="n">
        <f aca="false">S89-수익성!S18</f>
        <v>0</v>
      </c>
      <c r="T93" s="343" t="n">
        <f aca="false">T89-수익성!T18</f>
        <v>0</v>
      </c>
      <c r="U93" s="343" t="n">
        <f aca="false">U89-수익성!U18</f>
        <v>0</v>
      </c>
      <c r="V93" s="343" t="n">
        <f aca="false">V89-수익성!V18</f>
        <v>0</v>
      </c>
      <c r="W93" s="343" t="n">
        <f aca="false">W89-수익성!W18</f>
        <v>0</v>
      </c>
      <c r="X93" s="343" t="n">
        <f aca="false">X89-수익성!X18</f>
        <v>0</v>
      </c>
      <c r="Y93" s="343" t="n">
        <f aca="false">Y89-수익성!Y18</f>
        <v>0</v>
      </c>
      <c r="Z93" s="343" t="n">
        <f aca="false">Z89-수익성!Z18</f>
        <v>0</v>
      </c>
      <c r="AA93" s="343" t="n">
        <f aca="false">AA89-수익성!AA18</f>
        <v>0</v>
      </c>
      <c r="AB93" s="343" t="n">
        <f aca="false">AB89-수익성!AB18</f>
        <v>0</v>
      </c>
      <c r="AC93" s="343" t="n">
        <f aca="false">AC89-수익성!AC18</f>
        <v>0</v>
      </c>
      <c r="AD93" s="343" t="n">
        <f aca="false">AD89-수익성!AD18</f>
        <v>0</v>
      </c>
      <c r="AE93" s="343" t="n">
        <f aca="false">AE89-수익성!AE18</f>
        <v>0</v>
      </c>
      <c r="AF93" s="343" t="n">
        <f aca="false">AF89-수익성!AF18</f>
        <v>0</v>
      </c>
      <c r="AG93" s="343" t="n">
        <f aca="false">AG89-수익성!AG18</f>
        <v>0</v>
      </c>
      <c r="AH93" s="343" t="n">
        <f aca="false">AH89-수익성!AH18</f>
        <v>0</v>
      </c>
      <c r="AI93" s="343" t="n">
        <f aca="false">AI89-수익성!AI18</f>
        <v>0</v>
      </c>
      <c r="AJ93" s="343" t="n">
        <f aca="false">AJ89-수익성!AJ18</f>
        <v>0</v>
      </c>
      <c r="AK93" s="343" t="n">
        <f aca="false">AK89-수익성!AK18</f>
        <v>0</v>
      </c>
      <c r="AL93" s="343" t="n">
        <f aca="false">AL89-수익성!AL18</f>
        <v>0</v>
      </c>
      <c r="AM93" s="343" t="n">
        <f aca="false">AM89-수익성!AM18</f>
        <v>0</v>
      </c>
      <c r="AN93" s="343" t="n">
        <f aca="false">AN89-수익성!AN18</f>
        <v>0</v>
      </c>
      <c r="AO93" s="343" t="n">
        <f aca="false">AO89-수익성!AO18</f>
        <v>0</v>
      </c>
      <c r="AP93" s="343" t="n">
        <f aca="false">AP89-수익성!AP18</f>
        <v>0</v>
      </c>
      <c r="AQ93" s="343" t="n">
        <f aca="false">AQ89-수익성!AQ18</f>
        <v>0</v>
      </c>
      <c r="AR93" s="343" t="n">
        <f aca="false">AR89-수익성!AR18</f>
        <v>0</v>
      </c>
      <c r="AS93" s="343" t="n">
        <f aca="false">AS89-수익성!AS18</f>
        <v>0</v>
      </c>
      <c r="AT93" s="262"/>
      <c r="AV93" s="209"/>
    </row>
    <row r="94" s="3" customFormat="true" ht="20.1" hidden="false" customHeight="true" outlineLevel="0" collapsed="false">
      <c r="B94" s="8"/>
      <c r="C94" s="9"/>
      <c r="D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T94" s="262"/>
      <c r="AV94" s="209"/>
    </row>
    <row r="95" s="3" customFormat="true" ht="20.1" hidden="false" customHeight="true" outlineLevel="0" collapsed="false">
      <c r="B95" s="8"/>
      <c r="C95" s="9"/>
      <c r="D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T95" s="262"/>
      <c r="AV95" s="209"/>
    </row>
    <row r="96" s="3" customFormat="true" ht="20.1" hidden="false" customHeight="true" outlineLevel="0" collapsed="false">
      <c r="B96" s="8"/>
      <c r="C96" s="9"/>
      <c r="D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T96" s="262"/>
      <c r="AV96" s="209"/>
    </row>
    <row r="97" s="3" customFormat="true" ht="20.1" hidden="false" customHeight="true" outlineLevel="0" collapsed="false">
      <c r="B97" s="8"/>
      <c r="C97" s="9"/>
      <c r="D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T97" s="262"/>
      <c r="AV97" s="209"/>
    </row>
    <row r="98" s="3" customFormat="true" ht="20.1" hidden="false" customHeight="true" outlineLevel="0" collapsed="false">
      <c r="B98" s="8"/>
      <c r="C98" s="9"/>
      <c r="D98" s="10" t="s">
        <v>262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T98" s="262"/>
      <c r="AV98" s="209"/>
    </row>
    <row r="99" s="3" customFormat="true" ht="20.1" hidden="false" customHeight="true" outlineLevel="0" collapsed="false">
      <c r="B99" s="8"/>
      <c r="C99" s="9"/>
      <c r="D99" s="296" t="s">
        <v>247</v>
      </c>
      <c r="I99" s="11" t="n">
        <f aca="false">AVERAGE(생명!$I28:I28)</f>
        <v>31256.95</v>
      </c>
      <c r="J99" s="11" t="n">
        <f aca="false">AVERAGE(생명!$I28:J28)</f>
        <v>31199.09</v>
      </c>
      <c r="K99" s="11" t="n">
        <f aca="false">AVERAGE(생명!$I28:K28)</f>
        <v>31435.57</v>
      </c>
      <c r="L99" s="11" t="n">
        <f aca="false">AVERAGE(생명!$I28:L28)</f>
        <v>32403.76</v>
      </c>
      <c r="M99" s="11" t="n">
        <f aca="false">AVERAGE(생명!$L28:M28)</f>
        <v>35480.04</v>
      </c>
      <c r="N99" s="11" t="n">
        <f aca="false">AVERAGE(생명!$L28:N28)</f>
        <v>35590.0133333333</v>
      </c>
      <c r="O99" s="11" t="n">
        <f aca="false">AVERAGE(생명!$L28:O28)</f>
        <v>35750.8625</v>
      </c>
      <c r="P99" s="11" t="n">
        <f aca="false">AVERAGE(생명!$L28:P28)</f>
        <v>35894.15</v>
      </c>
      <c r="Q99" s="11" t="n">
        <f aca="false">AVERAGE(생명!$P28:Q28)</f>
        <v>36205.64</v>
      </c>
      <c r="R99" s="11" t="n">
        <f aca="false">AVERAGE(생명!$P28:R28)</f>
        <v>36167.7966666667</v>
      </c>
      <c r="S99" s="11" t="n">
        <f aca="false">AVERAGE(생명!$P28:S28)</f>
        <v>36360.2525</v>
      </c>
      <c r="T99" s="11" t="n">
        <f aca="false">AVERAGE(생명!$P28:T28)</f>
        <v>36595.118</v>
      </c>
      <c r="U99" s="11" t="n">
        <f aca="false">AVERAGE(생명!$T28:U28)</f>
        <v>37327.31</v>
      </c>
      <c r="V99" s="11" t="n">
        <f aca="false">AVERAGE(생명!$T28:V28)</f>
        <v>37344.8366666667</v>
      </c>
      <c r="W99" s="11" t="n">
        <f aca="false">AVERAGE(생명!$T28:W28)</f>
        <v>37406.255</v>
      </c>
      <c r="X99" s="11" t="n">
        <f aca="false">AVERAGE(생명!$T28:X28)</f>
        <v>37493.272</v>
      </c>
      <c r="Y99" s="11" t="n">
        <f aca="false">AVERAGE(생명!$X28:Y28)</f>
        <v>37777.93</v>
      </c>
      <c r="Z99" s="11" t="n">
        <f aca="false">AVERAGE(생명!$X28:Z28)</f>
        <v>37933.0733333333</v>
      </c>
      <c r="AA99" s="11" t="n">
        <f aca="false">AVERAGE(생명!$X28:AA28)</f>
        <v>38091.76</v>
      </c>
      <c r="AB99" s="11" t="n">
        <f aca="false">AVERAGE(생명!$X28:AB28)</f>
        <v>38119.122</v>
      </c>
      <c r="AC99" s="11" t="n">
        <f aca="false">AVERAGE(생명!$AB28:AC28)</f>
        <v>38384.96</v>
      </c>
      <c r="AD99" s="11" t="n">
        <f aca="false">AVERAGE(생명!$AB28:AD28)</f>
        <v>38562.6266666667</v>
      </c>
      <c r="AE99" s="11" t="n">
        <f aca="false">AVERAGE(생명!$AB28:AE28)</f>
        <v>38665.79</v>
      </c>
      <c r="AF99" s="11" t="n">
        <f aca="false">AVERAGE(생명!$AB28:AF28)</f>
        <v>38666.234</v>
      </c>
      <c r="AG99" s="11" t="n">
        <f aca="false">AVERAGE(생명!$AF28:AG28)</f>
        <v>38642.091078</v>
      </c>
      <c r="AH99" s="11" t="n">
        <f aca="false">AVERAGE(생명!$AF28:AH28)</f>
        <v>38625.07376629</v>
      </c>
      <c r="AI99" s="11" t="n">
        <f aca="false">AVERAGE(생명!$AF28:AI28)</f>
        <v>38530.936739765</v>
      </c>
      <c r="AJ99" s="11" t="n">
        <f aca="false">AVERAGE(생명!$AF28:AJ28)</f>
        <v>38091.518532664</v>
      </c>
      <c r="AK99" s="11" t="n">
        <f aca="false">AVERAGE(생명!$AJ28:AK28)</f>
        <v>36503.35184118</v>
      </c>
      <c r="AL99" s="11" t="n">
        <f aca="false">AVERAGE(생명!$AJ28:AL28)</f>
        <v>36732.3911590533</v>
      </c>
      <c r="AM99" s="11" t="n">
        <f aca="false">AVERAGE(생명!$AJ28:AM28)</f>
        <v>36984.8258411375</v>
      </c>
      <c r="AN99" s="11" t="n">
        <f aca="false">AVERAGE(생명!$AJ28:AN28)</f>
        <v>37090.004533312</v>
      </c>
      <c r="AO99" s="11" t="n">
        <f aca="false">AVERAGE(생명!$AN28:AO28)</f>
        <v>37558.12541558</v>
      </c>
      <c r="AP99" s="11" t="n">
        <f aca="false">AVERAGE(생명!$AN28:AP28)</f>
        <v>37870.64357514</v>
      </c>
      <c r="AQ99" s="11" t="n">
        <f aca="false">AVERAGE(생명!$AN28:AQ28)</f>
        <v>42177.5625869025</v>
      </c>
      <c r="AR99" s="11" t="n">
        <f aca="false">AVERAGE(생명!$AN28:AR28)</f>
        <v>43872.627647182</v>
      </c>
      <c r="AT99" s="262"/>
      <c r="AV99" s="209"/>
    </row>
    <row r="100" s="3" customFormat="true" ht="20.1" hidden="false" customHeight="true" outlineLevel="0" collapsed="false">
      <c r="B100" s="8"/>
      <c r="C100" s="9"/>
      <c r="D100" s="296" t="s">
        <v>248</v>
      </c>
      <c r="I100" s="11" t="n">
        <f aca="false">AVERAGE(생명!$I26:I26)</f>
        <v>386010.91</v>
      </c>
      <c r="J100" s="11" t="n">
        <f aca="false">AVERAGE(생명!$I26:J26)</f>
        <v>388233.56</v>
      </c>
      <c r="K100" s="11" t="n">
        <f aca="false">AVERAGE(생명!$I26:K26)</f>
        <v>392895.786666667</v>
      </c>
      <c r="L100" s="11" t="n">
        <f aca="false">AVERAGE(생명!$I26:L26)</f>
        <v>400359.0325</v>
      </c>
      <c r="M100" s="11" t="n">
        <f aca="false">AVERAGE(생명!$L26:M26)</f>
        <v>432951.215</v>
      </c>
      <c r="N100" s="11" t="n">
        <f aca="false">AVERAGE(생명!$L26:N26)</f>
        <v>439156.106666667</v>
      </c>
      <c r="O100" s="11" t="n">
        <f aca="false">AVERAGE(생명!$L26:O26)</f>
        <v>444884.8725</v>
      </c>
      <c r="P100" s="11" t="n">
        <f aca="false">AVERAGE(생명!$L26:P26)</f>
        <v>450308.892</v>
      </c>
      <c r="Q100" s="11" t="n">
        <f aca="false">AVERAGE(생명!$P26:Q26)</f>
        <v>477367.835</v>
      </c>
      <c r="R100" s="11" t="n">
        <f aca="false">AVERAGE(생명!$P26:R26)</f>
        <v>467174.13</v>
      </c>
      <c r="S100" s="11" t="n">
        <f aca="false">AVERAGE(생명!$P26:S26)</f>
        <v>476417.4675</v>
      </c>
      <c r="T100" s="11" t="n">
        <f aca="false">AVERAGE(생명!$P26:T26)</f>
        <v>484605.33</v>
      </c>
      <c r="U100" s="11" t="n">
        <f aca="false">AVERAGE(생명!$T26:U26)</f>
        <v>526249.765</v>
      </c>
      <c r="V100" s="11" t="n">
        <f aca="false">AVERAGE(생명!$T26:V26)</f>
        <v>532280.766666667</v>
      </c>
      <c r="W100" s="11" t="n">
        <f aca="false">AVERAGE(생명!$T26:W26)</f>
        <v>539403.715</v>
      </c>
      <c r="X100" s="11" t="n">
        <f aca="false">AVERAGE(생명!$T26:X26)</f>
        <v>545943.226</v>
      </c>
      <c r="Y100" s="11" t="n">
        <f aca="false">AVERAGE(생명!$X26:Y26)</f>
        <v>577473.415</v>
      </c>
      <c r="Z100" s="11" t="n">
        <f aca="false">AVERAGE(생명!$X26:Z26)</f>
        <v>582927.696666667</v>
      </c>
      <c r="AA100" s="11" t="n">
        <f aca="false">AVERAGE(생명!$X26:AA26)</f>
        <v>588493.69</v>
      </c>
      <c r="AB100" s="11" t="n">
        <f aca="false">AVERAGE(생명!$X26:AB26)</f>
        <v>594308.964</v>
      </c>
      <c r="AC100" s="11" t="n">
        <f aca="false">AVERAGE(생명!$AB26:AC26)</f>
        <v>617816.035</v>
      </c>
      <c r="AD100" s="11" t="n">
        <f aca="false">AVERAGE(생명!$AB26:AD26)</f>
        <v>621438.383333333</v>
      </c>
      <c r="AE100" s="11" t="n">
        <f aca="false">AVERAGE(생명!$AB26:AE26)</f>
        <v>624615.25</v>
      </c>
      <c r="AF100" s="11" t="n">
        <f aca="false">AVERAGE(생명!$AB26:AF26)</f>
        <v>627096.632</v>
      </c>
      <c r="AG100" s="11" t="n">
        <f aca="false">AVERAGE(생명!$AF26:AG26)</f>
        <v>637902.177636385</v>
      </c>
      <c r="AH100" s="11" t="n">
        <f aca="false">AVERAGE(생명!$AF26:AH26)</f>
        <v>640084.062555083</v>
      </c>
      <c r="AI100" s="11" t="n">
        <f aca="false">AVERAGE(생명!$AF26:AI26)</f>
        <v>641402.153613408</v>
      </c>
      <c r="AJ100" s="11" t="n">
        <f aca="false">AVERAGE(생명!$AF26:AJ26)</f>
        <v>642520.743061238</v>
      </c>
      <c r="AK100" s="11" t="n">
        <f aca="false">AVERAGE(생명!$AJ26:AK26)</f>
        <v>648214.30032154</v>
      </c>
      <c r="AL100" s="11" t="n">
        <f aca="false">AVERAGE(생명!$AJ26:AL26)</f>
        <v>648853.03800165</v>
      </c>
      <c r="AM100" s="11" t="n">
        <f aca="false">AVERAGE(생명!$AJ26:AM26)</f>
        <v>649859.573773102</v>
      </c>
      <c r="AN100" s="11" t="n">
        <f aca="false">AVERAGE(생명!$AJ26:AN26)</f>
        <v>649519.501475836</v>
      </c>
      <c r="AO100" s="11" t="n">
        <f aca="false">AVERAGE(생명!$AN26:AO26)</f>
        <v>649321.1309289</v>
      </c>
      <c r="AP100" s="11" t="n">
        <f aca="false">AVERAGE(생명!$AN26:AP26)</f>
        <v>649284.19594913</v>
      </c>
      <c r="AQ100" s="11" t="n">
        <f aca="false">AVERAGE(생명!$AN26:AQ26)</f>
        <v>657128.018381875</v>
      </c>
      <c r="AR100" s="11" t="n">
        <f aca="false">AVERAGE(생명!$AN26:AR26)</f>
        <v>659988.29049437</v>
      </c>
      <c r="AT100" s="262"/>
      <c r="AV100" s="209"/>
    </row>
    <row r="101" s="3" customFormat="true" ht="20.1" hidden="false" customHeight="true" outlineLevel="0" collapsed="false">
      <c r="B101" s="8"/>
      <c r="C101" s="9"/>
      <c r="D101" s="296"/>
      <c r="E101" s="3" t="s">
        <v>249</v>
      </c>
      <c r="I101" s="343" t="n">
        <f aca="false">생명!I11*4/연결IS_작성용!I100*100</f>
        <v>0.161508388454617</v>
      </c>
      <c r="J101" s="343" t="n">
        <f aca="false">생명!J11*2/연결IS_작성용!J100*100</f>
        <v>0.188067203669872</v>
      </c>
      <c r="K101" s="343" t="n">
        <f aca="false">생명!K11*4/3/연결IS_작성용!K100*100</f>
        <v>0.242059098690943</v>
      </c>
      <c r="L101" s="343" t="n">
        <f aca="false">생명!L11/연결IS_작성용!L100*100</f>
        <v>0.301064769907495</v>
      </c>
      <c r="M101" s="343" t="n">
        <f aca="false">생명!M11*4/연결IS_작성용!M100*100</f>
        <v>0.444613603867588</v>
      </c>
      <c r="N101" s="343" t="n">
        <f aca="false">생명!N11*2/연결IS_작성용!N100*100</f>
        <v>0.319535577143898</v>
      </c>
      <c r="O101" s="343" t="n">
        <f aca="false">생명!O11*4/3/연결IS_작성용!O100*100</f>
        <v>0.188015683390836</v>
      </c>
      <c r="P101" s="343" t="n">
        <f aca="false">생명!P11/연결IS_작성용!P100*100</f>
        <v>0.224141698716444</v>
      </c>
      <c r="Q101" s="343" t="n">
        <f aca="false">생명!Q11*4/연결IS_작성용!Q100*100</f>
        <v>0.295562435621579</v>
      </c>
      <c r="R101" s="343" t="n">
        <f aca="false">생명!R11*2/연결IS_작성용!R100*100</f>
        <v>0.306125683800171</v>
      </c>
      <c r="S101" s="343" t="n">
        <f aca="false">생명!S11*4/3/연결IS_작성용!S100*100</f>
        <v>0.309344940912212</v>
      </c>
      <c r="T101" s="343" t="n">
        <f aca="false">생명!T11/연결IS_작성용!T100*100</f>
        <v>0.325320400417386</v>
      </c>
      <c r="U101" s="343" t="n">
        <f aca="false">생명!U11*4/연결IS_작성용!U100*100</f>
        <v>0.118886513897068</v>
      </c>
      <c r="V101" s="343" t="n">
        <f aca="false">생명!V11*2/연결IS_작성용!V100*100</f>
        <v>0.287077816012268</v>
      </c>
      <c r="W101" s="343" t="n">
        <f aca="false">생명!W11*4/3/연결IS_작성용!W100*100</f>
        <v>0.292189311302759</v>
      </c>
      <c r="X101" s="343" t="n">
        <f aca="false">생명!X11/연결IS_작성용!X100*100</f>
        <v>0.307022767235508</v>
      </c>
      <c r="Y101" s="343" t="n">
        <f aca="false">생명!Y11*4/연결IS_작성용!Y100*100</f>
        <v>0.223068277524083</v>
      </c>
      <c r="Z101" s="343" t="n">
        <f aca="false">생명!Z11*2/연결IS_작성용!Z100*100</f>
        <v>0.270108970461282</v>
      </c>
      <c r="AA101" s="343" t="n">
        <f aca="false">생명!AA11*4/3/연결IS_작성용!AA100*100</f>
        <v>0.261687314494965</v>
      </c>
      <c r="AB101" s="343" t="n">
        <f aca="false">생명!AB11/연결IS_작성용!AB100*100</f>
        <v>0.259965791126785</v>
      </c>
      <c r="AC101" s="343" t="n">
        <f aca="false">생명!AC11*4/연결IS_작성용!AC100*100</f>
        <v>0.207272056316894</v>
      </c>
      <c r="AD101" s="343" t="n">
        <f aca="false">생명!AD11*2/연결IS_작성용!AD100*100</f>
        <v>0.211692749479615</v>
      </c>
      <c r="AE101" s="343" t="n">
        <f aca="false">생명!AE11*4/3/연결IS_작성용!AE100*100</f>
        <v>0.203062605339846</v>
      </c>
      <c r="AF101" s="343" t="n">
        <f aca="false">생명!AF11/연결IS_작성용!AF100*100</f>
        <v>0.136200699607649</v>
      </c>
      <c r="AG101" s="343" t="n">
        <f aca="false">생명!AG11*4/연결IS_작성용!AG100*100</f>
        <v>0.145801803474978</v>
      </c>
      <c r="AH101" s="343" t="n">
        <f aca="false">생명!AH11*2/연결IS_작성용!AH100*100</f>
        <v>0.156632602458169</v>
      </c>
      <c r="AI101" s="343" t="n">
        <f aca="false">생명!AI11*4/3/연결IS_작성용!AI100*100</f>
        <v>0.0557276930902604</v>
      </c>
      <c r="AJ101" s="343" t="n">
        <f aca="false">생명!AJ11/연결IS_작성용!AJ100*100</f>
        <v>-0.177600390093747</v>
      </c>
      <c r="AK101" s="343" t="n">
        <f aca="false">생명!AK11*4/연결IS_작성용!AK100*100</f>
        <v>0.00372755412955475</v>
      </c>
      <c r="AL101" s="343" t="n">
        <f aca="false">생명!AL11*2/연결IS_작성용!AL100*100</f>
        <v>0.037278709534128</v>
      </c>
      <c r="AM101" s="343" t="n">
        <f aca="false">생명!AM11*4/3/연결IS_작성용!AM100*100</f>
        <v>0.0507068202473517</v>
      </c>
      <c r="AN101" s="343" t="n">
        <f aca="false">생명!AN11/연결IS_작성용!AN100*100</f>
        <v>0.0616684212421452</v>
      </c>
      <c r="AO101" s="343" t="n">
        <f aca="false">생명!AO11*4/연결IS_작성용!AO100*100</f>
        <v>0.0312328512934544</v>
      </c>
      <c r="AP101" s="343" t="n">
        <f aca="false">생명!AP11*2/연결IS_작성용!AP100*100</f>
        <v>0.124342307167947</v>
      </c>
      <c r="AQ101" s="343" t="n">
        <f aca="false">생명!AQ11*4/3/연결IS_작성용!AQ100*100</f>
        <v>0.130511024335638</v>
      </c>
      <c r="AR101" s="343" t="n">
        <f aca="false">생명!AR11/연결IS_작성용!AR100*100</f>
        <v>0.092727795314608</v>
      </c>
      <c r="AT101" s="262"/>
      <c r="AV101" s="209"/>
    </row>
    <row r="102" s="3" customFormat="true" ht="20.1" hidden="false" customHeight="true" outlineLevel="0" collapsed="false">
      <c r="B102" s="8"/>
      <c r="C102" s="9"/>
      <c r="D102" s="296"/>
      <c r="E102" s="3" t="s">
        <v>250</v>
      </c>
      <c r="I102" s="297" t="n">
        <f aca="false">생명!I11*4/연결IS_작성용!I99*100</f>
        <v>1.99456440887547</v>
      </c>
      <c r="J102" s="297" t="n">
        <f aca="false">생명!J11*2/연결IS_작성용!J99*100</f>
        <v>2.34026056529211</v>
      </c>
      <c r="K102" s="297" t="n">
        <f aca="false">생명!K11*4/3/연결IS_작성용!K99*100</f>
        <v>3.02536267037634</v>
      </c>
      <c r="L102" s="297" t="n">
        <f aca="false">생명!L11/연결IS_작성용!L99*100</f>
        <v>3.71975351008647</v>
      </c>
      <c r="M102" s="297" t="n">
        <f aca="false">생명!M11*4/연결IS_작성용!M99*100</f>
        <v>5.42547302652423</v>
      </c>
      <c r="N102" s="297" t="n">
        <f aca="false">생명!N11*2/연결IS_작성용!N99*100</f>
        <v>3.94284763778305</v>
      </c>
      <c r="O102" s="297" t="n">
        <f aca="false">생명!O11*4/3/연결IS_작성용!O99*100</f>
        <v>2.33967315706949</v>
      </c>
      <c r="P102" s="297" t="n">
        <f aca="false">생명!P11/연결IS_작성용!P99*100</f>
        <v>2.81196239498637</v>
      </c>
      <c r="Q102" s="297" t="n">
        <f aca="false">생명!Q11*4/연결IS_작성용!Q99*100</f>
        <v>3.89696190980189</v>
      </c>
      <c r="R102" s="297" t="n">
        <f aca="false">생명!R11*2/연결IS_작성용!R99*100</f>
        <v>3.95418060209916</v>
      </c>
      <c r="S102" s="297" t="n">
        <f aca="false">생명!S11*4/3/연결IS_작성용!S99*100</f>
        <v>4.05325384726999</v>
      </c>
      <c r="T102" s="297" t="n">
        <f aca="false">생명!T11/연결IS_작성용!T99*100</f>
        <v>4.30800633024327</v>
      </c>
      <c r="U102" s="297" t="n">
        <f aca="false">생명!U11*4/연결IS_작성용!U99*100</f>
        <v>1.67609184803302</v>
      </c>
      <c r="V102" s="297" t="n">
        <f aca="false">생명!V11*2/연결IS_작성용!V99*100</f>
        <v>4.09175708449126</v>
      </c>
      <c r="W102" s="297" t="n">
        <f aca="false">생명!W11*4/3/연결IS_작성용!W99*100</f>
        <v>4.2134129706382</v>
      </c>
      <c r="X102" s="297" t="n">
        <f aca="false">생명!X11/연결IS_작성용!X99*100</f>
        <v>4.47058874989625</v>
      </c>
      <c r="Y102" s="297" t="n">
        <f aca="false">생명!Y11*4/연결IS_작성용!Y99*100</f>
        <v>3.40982155454256</v>
      </c>
      <c r="Z102" s="297" t="n">
        <f aca="false">생명!Z11*2/연결IS_작성용!Z99*100</f>
        <v>4.15083688622821</v>
      </c>
      <c r="AA102" s="297" t="n">
        <f aca="false">생명!AA11*4/3/연결IS_작성용!AA99*100</f>
        <v>4.04290411714587</v>
      </c>
      <c r="AB102" s="297" t="n">
        <f aca="false">생명!AB11/연결IS_작성용!AB99*100</f>
        <v>4.0530839089106</v>
      </c>
      <c r="AC102" s="297" t="n">
        <f aca="false">생명!AC11*4/연결IS_작성용!AC99*100</f>
        <v>3.33609830516952</v>
      </c>
      <c r="AD102" s="297" t="n">
        <f aca="false">생명!AD11*2/연결IS_작성용!AD99*100</f>
        <v>3.41143774092844</v>
      </c>
      <c r="AE102" s="297" t="n">
        <f aca="false">생명!AE11*4/3/연결IS_작성용!AE99*100</f>
        <v>3.28031575198642</v>
      </c>
      <c r="AF102" s="297" t="n">
        <f aca="false">생명!AF11/연결IS_작성용!AF99*100</f>
        <v>2.20892988957757</v>
      </c>
      <c r="AG102" s="297" t="n">
        <f aca="false">생명!AG11*4/연결IS_작성용!AG99*100</f>
        <v>2.40689065589807</v>
      </c>
      <c r="AH102" s="297" t="n">
        <f aca="false">생명!AH11*2/연결IS_작성용!AH99*100</f>
        <v>2.59567225985469</v>
      </c>
      <c r="AI102" s="297" t="n">
        <f aca="false">생명!AI11*4/3/연결IS_작성용!AI99*100</f>
        <v>0.927666581412523</v>
      </c>
      <c r="AJ102" s="297" t="n">
        <f aca="false">생명!AJ11/연결IS_작성용!AJ99*100</f>
        <v>-2.99573078225137</v>
      </c>
      <c r="AK102" s="297" t="n">
        <f aca="false">생명!AK11*4/연결IS_작성용!AK99*100</f>
        <v>0.0661926582115724</v>
      </c>
      <c r="AL102" s="297" t="n">
        <f aca="false">생명!AL11*2/연결IS_작성용!AL99*100</f>
        <v>0.658503385452443</v>
      </c>
      <c r="AM102" s="297" t="n">
        <f aca="false">생명!AM11*4/3/연결IS_작성용!AM99*100</f>
        <v>0.890968440269931</v>
      </c>
      <c r="AN102" s="297" t="n">
        <f aca="false">생명!AN11/연결IS_작성용!AN99*100</f>
        <v>1.07993629890299</v>
      </c>
      <c r="AO102" s="297" t="n">
        <f aca="false">생명!AO11*4/연결IS_작성용!AO99*100</f>
        <v>0.539967053722743</v>
      </c>
      <c r="AP102" s="297" t="n">
        <f aca="false">생명!AP11*2/연결IS_작성용!AP99*100</f>
        <v>2.1318226285702</v>
      </c>
      <c r="AQ102" s="297" t="n">
        <f aca="false">생명!AQ11*4/3/연결IS_작성용!AQ99*100</f>
        <v>2.03336668926665</v>
      </c>
      <c r="AR102" s="343" t="n">
        <f aca="false">생명!AR11/연결IS_작성용!AR99*100</f>
        <v>1.3949303333996</v>
      </c>
      <c r="AS102" s="297"/>
      <c r="AT102" s="262"/>
      <c r="AV102" s="209"/>
    </row>
    <row r="103" s="3" customFormat="true" ht="20.1" hidden="false" customHeight="true" outlineLevel="0" collapsed="false">
      <c r="B103" s="8"/>
      <c r="C103" s="9"/>
      <c r="D103" s="296" t="s">
        <v>251</v>
      </c>
      <c r="I103" s="343"/>
      <c r="J103" s="343"/>
      <c r="K103" s="343"/>
      <c r="L103" s="343"/>
      <c r="M103" s="343"/>
      <c r="N103" s="343"/>
      <c r="O103" s="343"/>
      <c r="P103" s="343"/>
      <c r="Q103" s="343"/>
      <c r="R103" s="343"/>
      <c r="S103" s="343"/>
      <c r="T103" s="343"/>
      <c r="U103" s="343"/>
      <c r="V103" s="343"/>
      <c r="W103" s="343"/>
      <c r="X103" s="343"/>
      <c r="Y103" s="343"/>
      <c r="Z103" s="343"/>
      <c r="AA103" s="343"/>
      <c r="AB103" s="343"/>
      <c r="AC103" s="343"/>
      <c r="AD103" s="343"/>
      <c r="AE103" s="343"/>
      <c r="AF103" s="343" t="n">
        <f aca="false">생명!AF12/연결IS_작성용!AF100*100</f>
        <v>0.19979314016791</v>
      </c>
      <c r="AG103" s="343" t="n">
        <f aca="false">생명!AG12*4/연결IS_작성용!AG100*100</f>
        <v>0.217188936825159</v>
      </c>
      <c r="AH103" s="343" t="n">
        <f aca="false">생명!AH12*2/연결IS_작성용!AH100*100</f>
        <v>0.227776395099282</v>
      </c>
      <c r="AI103" s="343" t="n">
        <f aca="false">생명!AI12*4/3/연결IS_작성용!AI100*100</f>
        <v>0.126725284168063</v>
      </c>
      <c r="AJ103" s="343" t="n">
        <f aca="false">생명!AJ12/연결IS_작성용!AJ100*100</f>
        <v>-0.106726401491001</v>
      </c>
      <c r="AK103" s="343" t="n">
        <f aca="false">생명!AK12*4/연결IS_작성용!AK100*100</f>
        <v>0.088873706683613</v>
      </c>
      <c r="AL103" s="343" t="n">
        <f aca="false">생명!AL12*2/연결IS_작성용!AL100*100</f>
        <v>0.122341043329904</v>
      </c>
      <c r="AM103" s="343" t="n">
        <f aca="false">생명!AM12*4/3/연결IS_작성용!AM100*100</f>
        <v>0.135637405142098</v>
      </c>
      <c r="AN103" s="343" t="n">
        <f aca="false">생명!AN12/연결IS_작성용!AN100*100</f>
        <v>0.146643473684128</v>
      </c>
      <c r="AO103" s="343" t="n">
        <f aca="false">생명!AO12*4/연결IS_작성용!AO100*100</f>
        <v>0.120395976659753</v>
      </c>
      <c r="AP103" s="343" t="n">
        <f aca="false">생명!AP12*2/연결IS_작성용!AP100*100</f>
        <v>0.213510504640192</v>
      </c>
      <c r="AQ103" s="343" t="n">
        <f aca="false">생명!AQ12*4/3/연결IS_작성용!AQ100*100</f>
        <v>0.218614863740573</v>
      </c>
      <c r="AR103" s="343" t="n">
        <f aca="false">생명!AR12/연결IS_작성용!AR100*100</f>
        <v>0.180449810852085</v>
      </c>
      <c r="AS103" s="343"/>
      <c r="AT103" s="262"/>
      <c r="AV103" s="209"/>
    </row>
    <row r="104" s="3" customFormat="true" ht="20.1" hidden="false" customHeight="true" outlineLevel="0" collapsed="false">
      <c r="B104" s="8"/>
      <c r="C104" s="9"/>
      <c r="D104" s="296" t="s">
        <v>252</v>
      </c>
      <c r="I104" s="297"/>
      <c r="J104" s="297"/>
      <c r="K104" s="297"/>
      <c r="L104" s="297"/>
      <c r="M104" s="297"/>
      <c r="N104" s="297"/>
      <c r="O104" s="297"/>
      <c r="P104" s="297"/>
      <c r="Q104" s="297"/>
      <c r="R104" s="297"/>
      <c r="S104" s="297"/>
      <c r="T104" s="297"/>
      <c r="U104" s="297"/>
      <c r="V104" s="297"/>
      <c r="W104" s="297"/>
      <c r="X104" s="297"/>
      <c r="Y104" s="297"/>
      <c r="Z104" s="297"/>
      <c r="AA104" s="297"/>
      <c r="AB104" s="297"/>
      <c r="AC104" s="297"/>
      <c r="AD104" s="297"/>
      <c r="AE104" s="297"/>
      <c r="AF104" s="297" t="n">
        <f aca="false">생명!AF12/연결IS_작성용!AF99*100</f>
        <v>3.24028467049571</v>
      </c>
      <c r="AG104" s="297" t="n">
        <f aca="false">생명!AG12*4/연결IS_작성용!AG99*100</f>
        <v>3.58534675257721</v>
      </c>
      <c r="AH104" s="297" t="n">
        <f aca="false">생명!AH12*2/연결IS_작성용!AH99*100</f>
        <v>3.77464755695932</v>
      </c>
      <c r="AI104" s="297" t="n">
        <f aca="false">생명!AI12*4/3/연결IS_작성용!AI99*100</f>
        <v>2.10952229715146</v>
      </c>
      <c r="AJ104" s="297" t="n">
        <f aca="false">생명!AJ12/연결IS_작성용!AJ99*100</f>
        <v>-1.80024135114086</v>
      </c>
      <c r="AK104" s="297" t="n">
        <f aca="false">생명!AK12*4/연결IS_작성용!AK99*100</f>
        <v>1.57818952751375</v>
      </c>
      <c r="AL104" s="297" t="n">
        <f aca="false">생명!AL12*2/연결IS_작성용!AL99*100</f>
        <v>2.16107242496613</v>
      </c>
      <c r="AM104" s="297" t="n">
        <f aca="false">생명!AM12*4/3/연결IS_작성용!AM99*100</f>
        <v>2.38328190788156</v>
      </c>
      <c r="AN104" s="297" t="n">
        <f aca="false">생명!AN12/연결IS_작성용!AN99*100</f>
        <v>2.56801790995885</v>
      </c>
      <c r="AO104" s="297" t="n">
        <f aca="false">생명!AO12*4/연결IS_작성용!AO99*100</f>
        <v>2.08145776337311</v>
      </c>
      <c r="AP104" s="297" t="n">
        <f aca="false">생명!AP12*2/연결IS_작성용!AP99*100</f>
        <v>3.66059256576781</v>
      </c>
      <c r="AQ104" s="297" t="n">
        <f aca="false">생명!AQ12*4/3/연결IS_작성용!AQ99*100</f>
        <v>3.40602783536091</v>
      </c>
      <c r="AR104" s="343" t="n">
        <f aca="false">생명!AR12/연결IS_작성용!AR99*100</f>
        <v>2.71455731218209</v>
      </c>
      <c r="AS104" s="297"/>
      <c r="AT104" s="262"/>
      <c r="AV104" s="209"/>
    </row>
    <row r="105" s="3" customFormat="true" ht="20.1" hidden="false" customHeight="true" outlineLevel="0" collapsed="false">
      <c r="B105" s="8"/>
      <c r="C105" s="9"/>
      <c r="D105" s="296"/>
      <c r="H105" s="298" t="s">
        <v>253</v>
      </c>
      <c r="I105" s="343" t="n">
        <f aca="false">I101-생명!I56</f>
        <v>0</v>
      </c>
      <c r="J105" s="343" t="n">
        <f aca="false">J101-생명!J56</f>
        <v>0</v>
      </c>
      <c r="K105" s="343" t="n">
        <f aca="false">K101-생명!K56</f>
        <v>0</v>
      </c>
      <c r="L105" s="343" t="n">
        <f aca="false">L101-생명!L56</f>
        <v>0</v>
      </c>
      <c r="M105" s="343" t="n">
        <f aca="false">M101-생명!M56</f>
        <v>0</v>
      </c>
      <c r="N105" s="343" t="n">
        <f aca="false">N101-생명!N56</f>
        <v>0</v>
      </c>
      <c r="O105" s="343" t="n">
        <f aca="false">O101-생명!O56</f>
        <v>0</v>
      </c>
      <c r="P105" s="343" t="n">
        <f aca="false">P101-생명!P56</f>
        <v>0</v>
      </c>
      <c r="Q105" s="343" t="n">
        <f aca="false">Q101-생명!Q56</f>
        <v>0</v>
      </c>
      <c r="R105" s="343" t="n">
        <f aca="false">R101-생명!R56</f>
        <v>0</v>
      </c>
      <c r="S105" s="343" t="n">
        <f aca="false">S101-생명!S56</f>
        <v>0</v>
      </c>
      <c r="T105" s="343" t="n">
        <f aca="false">T101-생명!T56</f>
        <v>0</v>
      </c>
      <c r="U105" s="343" t="n">
        <f aca="false">U101-생명!U56</f>
        <v>0</v>
      </c>
      <c r="V105" s="343" t="n">
        <f aca="false">V101-생명!V56</f>
        <v>0</v>
      </c>
      <c r="W105" s="343" t="n">
        <f aca="false">W101-생명!W56</f>
        <v>0</v>
      </c>
      <c r="X105" s="343" t="n">
        <f aca="false">X101-생명!X56</f>
        <v>0</v>
      </c>
      <c r="Y105" s="343" t="n">
        <f aca="false">Y101-생명!Y56</f>
        <v>0</v>
      </c>
      <c r="Z105" s="343" t="n">
        <f aca="false">Z101-생명!Z56</f>
        <v>0</v>
      </c>
      <c r="AA105" s="343" t="n">
        <f aca="false">AA101-생명!AA56</f>
        <v>0</v>
      </c>
      <c r="AB105" s="343" t="n">
        <f aca="false">AB101-생명!AB56</f>
        <v>0</v>
      </c>
      <c r="AC105" s="343" t="n">
        <f aca="false">AC101-생명!AC56</f>
        <v>0</v>
      </c>
      <c r="AD105" s="343" t="n">
        <f aca="false">AD101-생명!AD56</f>
        <v>0</v>
      </c>
      <c r="AE105" s="343" t="n">
        <f aca="false">AE101-생명!AE56</f>
        <v>0</v>
      </c>
      <c r="AF105" s="343" t="n">
        <f aca="false">AF101-생명!AF56</f>
        <v>0</v>
      </c>
      <c r="AG105" s="343" t="n">
        <f aca="false">AG101-생명!AG56</f>
        <v>0</v>
      </c>
      <c r="AH105" s="343" t="n">
        <f aca="false">AH101-생명!AH56</f>
        <v>0</v>
      </c>
      <c r="AI105" s="343" t="n">
        <f aca="false">AI101-생명!AI56</f>
        <v>0</v>
      </c>
      <c r="AJ105" s="343" t="n">
        <f aca="false">AJ101-생명!AJ56</f>
        <v>0</v>
      </c>
      <c r="AK105" s="343" t="n">
        <f aca="false">AK101-생명!AK56</f>
        <v>0</v>
      </c>
      <c r="AL105" s="343" t="n">
        <f aca="false">AL101-생명!AL56</f>
        <v>0</v>
      </c>
      <c r="AM105" s="343" t="n">
        <f aca="false">AM101-생명!AM56</f>
        <v>0</v>
      </c>
      <c r="AN105" s="343" t="n">
        <f aca="false">AN101-생명!AN56</f>
        <v>0</v>
      </c>
      <c r="AO105" s="343" t="n">
        <f aca="false">AO101-생명!AO56</f>
        <v>0</v>
      </c>
      <c r="AP105" s="343" t="n">
        <f aca="false">AP101-생명!AP56</f>
        <v>0</v>
      </c>
      <c r="AQ105" s="343" t="n">
        <f aca="false">AQ101-생명!AQ56</f>
        <v>0</v>
      </c>
      <c r="AR105" s="343" t="n">
        <f aca="false">AR101-생명!AR56</f>
        <v>0</v>
      </c>
      <c r="AS105" s="343"/>
      <c r="AT105" s="262"/>
      <c r="AV105" s="209"/>
    </row>
    <row r="106" s="3" customFormat="true" ht="20.1" hidden="false" customHeight="true" outlineLevel="0" collapsed="false">
      <c r="B106" s="8"/>
      <c r="C106" s="9"/>
      <c r="D106" s="296"/>
      <c r="H106" s="298" t="s">
        <v>253</v>
      </c>
      <c r="I106" s="343" t="n">
        <f aca="false">I102-생명!I57</f>
        <v>0</v>
      </c>
      <c r="J106" s="343" t="n">
        <f aca="false">J102-생명!J57</f>
        <v>0</v>
      </c>
      <c r="K106" s="343" t="n">
        <f aca="false">K102-생명!K57</f>
        <v>0</v>
      </c>
      <c r="L106" s="343" t="n">
        <f aca="false">L102-생명!L57</f>
        <v>0</v>
      </c>
      <c r="M106" s="343" t="n">
        <f aca="false">M102-생명!M57</f>
        <v>0</v>
      </c>
      <c r="N106" s="343" t="n">
        <f aca="false">N102-생명!N57</f>
        <v>0</v>
      </c>
      <c r="O106" s="343" t="n">
        <f aca="false">O102-생명!O57</f>
        <v>0</v>
      </c>
      <c r="P106" s="343" t="n">
        <f aca="false">P102-생명!P57</f>
        <v>0</v>
      </c>
      <c r="Q106" s="343" t="n">
        <f aca="false">Q102-생명!Q57</f>
        <v>0</v>
      </c>
      <c r="R106" s="343" t="n">
        <f aca="false">R102-생명!R57</f>
        <v>0</v>
      </c>
      <c r="S106" s="343" t="n">
        <f aca="false">S102-생명!S57</f>
        <v>0</v>
      </c>
      <c r="T106" s="343" t="n">
        <f aca="false">T102-생명!T57</f>
        <v>0</v>
      </c>
      <c r="U106" s="343" t="n">
        <f aca="false">U102-생명!U57</f>
        <v>0</v>
      </c>
      <c r="V106" s="343" t="n">
        <f aca="false">V102-생명!V57</f>
        <v>0</v>
      </c>
      <c r="W106" s="343" t="n">
        <f aca="false">W102-생명!W57</f>
        <v>0</v>
      </c>
      <c r="X106" s="343" t="n">
        <f aca="false">X102-생명!X57</f>
        <v>0</v>
      </c>
      <c r="Y106" s="343" t="n">
        <f aca="false">Y102-생명!Y57</f>
        <v>0</v>
      </c>
      <c r="Z106" s="343" t="n">
        <f aca="false">Z102-생명!Z57</f>
        <v>0</v>
      </c>
      <c r="AA106" s="343" t="n">
        <f aca="false">AA102-생명!AA57</f>
        <v>0</v>
      </c>
      <c r="AB106" s="343" t="n">
        <f aca="false">AB102-생명!AB57</f>
        <v>0</v>
      </c>
      <c r="AC106" s="343" t="n">
        <f aca="false">AC102-생명!AC57</f>
        <v>0</v>
      </c>
      <c r="AD106" s="343" t="n">
        <f aca="false">AD102-생명!AD57</f>
        <v>0</v>
      </c>
      <c r="AE106" s="343" t="n">
        <f aca="false">AE102-생명!AE57</f>
        <v>0</v>
      </c>
      <c r="AF106" s="343" t="n">
        <f aca="false">AF102-생명!AF57</f>
        <v>0</v>
      </c>
      <c r="AG106" s="343" t="n">
        <f aca="false">AG102-생명!AG57</f>
        <v>0</v>
      </c>
      <c r="AH106" s="343" t="n">
        <f aca="false">AH102-생명!AH57</f>
        <v>0</v>
      </c>
      <c r="AI106" s="343" t="n">
        <f aca="false">AI102-생명!AI57</f>
        <v>0</v>
      </c>
      <c r="AJ106" s="343" t="n">
        <f aca="false">AJ102-생명!AJ57</f>
        <v>0</v>
      </c>
      <c r="AK106" s="343" t="n">
        <f aca="false">AK102-생명!AK57</f>
        <v>0</v>
      </c>
      <c r="AL106" s="343" t="n">
        <f aca="false">AL102-생명!AL57</f>
        <v>0</v>
      </c>
      <c r="AM106" s="343" t="n">
        <f aca="false">AM102-생명!AM57</f>
        <v>0</v>
      </c>
      <c r="AN106" s="343" t="n">
        <f aca="false">AN102-생명!AN57</f>
        <v>0</v>
      </c>
      <c r="AO106" s="343" t="n">
        <f aca="false">AO102-생명!AO57</f>
        <v>0</v>
      </c>
      <c r="AP106" s="343" t="n">
        <f aca="false">AP102-생명!AP57</f>
        <v>0</v>
      </c>
      <c r="AQ106" s="343" t="n">
        <f aca="false">AQ102-생명!AQ57</f>
        <v>0</v>
      </c>
      <c r="AR106" s="343" t="n">
        <f aca="false">AR102-생명!AR57</f>
        <v>0</v>
      </c>
      <c r="AS106" s="343"/>
      <c r="AT106" s="262"/>
      <c r="AV106" s="209"/>
    </row>
    <row r="107" s="3" customFormat="true" ht="20.1" hidden="false" customHeight="true" outlineLevel="0" collapsed="false">
      <c r="B107" s="8"/>
      <c r="C107" s="9"/>
      <c r="D107" s="10"/>
      <c r="H107" s="298" t="s">
        <v>253</v>
      </c>
      <c r="I107" s="343"/>
      <c r="J107" s="343"/>
      <c r="K107" s="343"/>
      <c r="L107" s="343"/>
      <c r="M107" s="343"/>
      <c r="N107" s="343"/>
      <c r="O107" s="343"/>
      <c r="P107" s="343"/>
      <c r="Q107" s="343"/>
      <c r="R107" s="343"/>
      <c r="S107" s="343"/>
      <c r="T107" s="343"/>
      <c r="U107" s="343"/>
      <c r="V107" s="343"/>
      <c r="W107" s="343"/>
      <c r="X107" s="343"/>
      <c r="Y107" s="343"/>
      <c r="Z107" s="343"/>
      <c r="AA107" s="343"/>
      <c r="AB107" s="343"/>
      <c r="AC107" s="343"/>
      <c r="AD107" s="343"/>
      <c r="AE107" s="343"/>
      <c r="AF107" s="343" t="n">
        <f aca="false">AF103-생명!AF58</f>
        <v>0</v>
      </c>
      <c r="AG107" s="343" t="n">
        <f aca="false">AG103-생명!AG58</f>
        <v>0</v>
      </c>
      <c r="AH107" s="343" t="n">
        <f aca="false">AH103-생명!AH58</f>
        <v>0</v>
      </c>
      <c r="AI107" s="343" t="n">
        <f aca="false">AI103-생명!AI58</f>
        <v>0</v>
      </c>
      <c r="AJ107" s="343" t="n">
        <f aca="false">AJ103-생명!AJ58</f>
        <v>0</v>
      </c>
      <c r="AK107" s="343" t="n">
        <f aca="false">AK103-생명!AK58</f>
        <v>0</v>
      </c>
      <c r="AL107" s="343" t="n">
        <f aca="false">AL103-생명!AL58</f>
        <v>0</v>
      </c>
      <c r="AM107" s="343" t="n">
        <f aca="false">AM103-생명!AM58</f>
        <v>0</v>
      </c>
      <c r="AN107" s="343" t="n">
        <f aca="false">AN103-생명!AN58</f>
        <v>0</v>
      </c>
      <c r="AO107" s="343" t="n">
        <f aca="false">AO103-생명!AO58</f>
        <v>0</v>
      </c>
      <c r="AP107" s="343" t="n">
        <f aca="false">AP103-생명!AP58</f>
        <v>0</v>
      </c>
      <c r="AQ107" s="343" t="n">
        <f aca="false">AQ103-생명!AQ58</f>
        <v>0</v>
      </c>
      <c r="AR107" s="343" t="n">
        <f aca="false">AR103-생명!AR58</f>
        <v>0</v>
      </c>
      <c r="AS107" s="343"/>
      <c r="AT107" s="262"/>
      <c r="AV107" s="209"/>
    </row>
    <row r="108" s="3" customFormat="true" ht="20.1" hidden="false" customHeight="true" outlineLevel="0" collapsed="false">
      <c r="B108" s="8"/>
      <c r="C108" s="9"/>
      <c r="D108" s="10"/>
      <c r="H108" s="298" t="s">
        <v>253</v>
      </c>
      <c r="I108" s="343"/>
      <c r="J108" s="343"/>
      <c r="K108" s="343"/>
      <c r="L108" s="343"/>
      <c r="M108" s="343"/>
      <c r="N108" s="343"/>
      <c r="O108" s="343"/>
      <c r="P108" s="343"/>
      <c r="Q108" s="343"/>
      <c r="R108" s="343"/>
      <c r="S108" s="343"/>
      <c r="T108" s="343"/>
      <c r="U108" s="343"/>
      <c r="V108" s="343"/>
      <c r="W108" s="343"/>
      <c r="X108" s="343"/>
      <c r="Y108" s="343"/>
      <c r="Z108" s="343"/>
      <c r="AA108" s="343"/>
      <c r="AB108" s="343"/>
      <c r="AC108" s="343"/>
      <c r="AD108" s="343"/>
      <c r="AE108" s="343"/>
      <c r="AF108" s="343" t="n">
        <f aca="false">AF104-생명!AF59</f>
        <v>0</v>
      </c>
      <c r="AG108" s="343" t="n">
        <f aca="false">AG104-생명!AG59</f>
        <v>0</v>
      </c>
      <c r="AH108" s="343" t="n">
        <f aca="false">AH104-생명!AH59</f>
        <v>0</v>
      </c>
      <c r="AI108" s="343" t="n">
        <f aca="false">AI104-생명!AI59</f>
        <v>0</v>
      </c>
      <c r="AJ108" s="343" t="n">
        <f aca="false">AJ104-생명!AJ59</f>
        <v>0</v>
      </c>
      <c r="AK108" s="343" t="n">
        <f aca="false">AK104-생명!AK59</f>
        <v>0</v>
      </c>
      <c r="AL108" s="343" t="n">
        <f aca="false">AL104-생명!AL59</f>
        <v>0</v>
      </c>
      <c r="AM108" s="343" t="n">
        <f aca="false">AM104-생명!AM59</f>
        <v>0</v>
      </c>
      <c r="AN108" s="343" t="n">
        <f aca="false">AN104-생명!AN59</f>
        <v>0</v>
      </c>
      <c r="AO108" s="343" t="n">
        <f aca="false">AO104-생명!AO59</f>
        <v>0</v>
      </c>
      <c r="AP108" s="343" t="n">
        <f aca="false">AP104-생명!AP59</f>
        <v>0</v>
      </c>
      <c r="AQ108" s="343" t="n">
        <f aca="false">AQ104-생명!AQ59</f>
        <v>0</v>
      </c>
      <c r="AR108" s="343" t="n">
        <f aca="false">AR104-생명!AR59</f>
        <v>0</v>
      </c>
      <c r="AS108" s="343"/>
      <c r="AT108" s="262"/>
      <c r="AV108" s="209"/>
    </row>
    <row r="109" s="3" customFormat="true" ht="20.1" hidden="false" customHeight="true" outlineLevel="0" collapsed="false">
      <c r="B109" s="8"/>
      <c r="C109" s="9"/>
      <c r="D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T109" s="262"/>
      <c r="AV109" s="209"/>
    </row>
    <row r="110" s="3" customFormat="true" ht="20.1" hidden="false" customHeight="true" outlineLevel="0" collapsed="false">
      <c r="B110" s="8"/>
      <c r="C110" s="9"/>
      <c r="D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T110" s="262"/>
      <c r="AV110" s="209"/>
    </row>
    <row r="111" s="3" customFormat="true" ht="20.1" hidden="false" customHeight="true" outlineLevel="0" collapsed="false">
      <c r="B111" s="8"/>
      <c r="C111" s="9"/>
      <c r="D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T111" s="262"/>
      <c r="AV111" s="209"/>
    </row>
    <row r="112" s="3" customFormat="true" ht="20.1" hidden="false" customHeight="true" outlineLevel="0" collapsed="false">
      <c r="B112" s="8"/>
      <c r="C112" s="9"/>
      <c r="D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T112" s="262"/>
      <c r="AV112" s="209"/>
    </row>
    <row r="113" s="3" customFormat="true" ht="20.1" hidden="false" customHeight="true" outlineLevel="0" collapsed="false">
      <c r="B113" s="8"/>
      <c r="C113" s="9"/>
      <c r="D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T113" s="262"/>
      <c r="AV113" s="209"/>
    </row>
    <row r="114" s="3" customFormat="true" ht="20.1" hidden="false" customHeight="true" outlineLevel="0" collapsed="false">
      <c r="B114" s="8"/>
      <c r="C114" s="9"/>
      <c r="D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T114" s="262"/>
      <c r="AV114" s="209"/>
    </row>
    <row r="115" s="3" customFormat="true" ht="20.1" hidden="false" customHeight="true" outlineLevel="0" collapsed="false">
      <c r="B115" s="8"/>
      <c r="C115" s="9"/>
      <c r="D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T115" s="262"/>
      <c r="AV115" s="209"/>
    </row>
    <row r="116" s="3" customFormat="true" ht="20.1" hidden="false" customHeight="true" outlineLevel="0" collapsed="false">
      <c r="B116" s="8"/>
      <c r="C116" s="9"/>
      <c r="D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T116" s="262"/>
      <c r="AV116" s="209"/>
    </row>
    <row r="117" s="3" customFormat="true" ht="20.1" hidden="false" customHeight="true" outlineLevel="0" collapsed="false">
      <c r="B117" s="8"/>
      <c r="C117" s="9"/>
      <c r="D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T117" s="262"/>
      <c r="AV117" s="209"/>
    </row>
    <row r="118" s="3" customFormat="true" ht="20.1" hidden="false" customHeight="true" outlineLevel="0" collapsed="false">
      <c r="B118" s="8"/>
      <c r="C118" s="9"/>
      <c r="D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T118" s="262"/>
      <c r="AV118" s="209"/>
    </row>
    <row r="119" s="3" customFormat="true" ht="20.1" hidden="false" customHeight="true" outlineLevel="0" collapsed="false">
      <c r="B119" s="8"/>
      <c r="C119" s="9"/>
      <c r="D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T119" s="262"/>
      <c r="AV119" s="209"/>
    </row>
    <row r="120" s="3" customFormat="true" ht="20.1" hidden="false" customHeight="true" outlineLevel="0" collapsed="false">
      <c r="B120" s="8"/>
      <c r="C120" s="9"/>
      <c r="D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T120" s="262"/>
      <c r="AV120" s="209"/>
    </row>
    <row r="121" s="3" customFormat="true" ht="20.1" hidden="false" customHeight="true" outlineLevel="0" collapsed="false">
      <c r="B121" s="8"/>
      <c r="C121" s="9"/>
      <c r="D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T121" s="262"/>
      <c r="AV121" s="209"/>
    </row>
    <row r="122" s="3" customFormat="true" ht="20.1" hidden="false" customHeight="true" outlineLevel="0" collapsed="false">
      <c r="B122" s="8"/>
      <c r="C122" s="9"/>
      <c r="D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T122" s="262"/>
      <c r="AV122" s="209"/>
    </row>
    <row r="123" s="3" customFormat="true" ht="20.1" hidden="false" customHeight="true" outlineLevel="0" collapsed="false">
      <c r="B123" s="8"/>
      <c r="C123" s="9"/>
      <c r="D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T123" s="262"/>
      <c r="AV123" s="209"/>
    </row>
    <row r="124" s="3" customFormat="true" ht="20.1" hidden="false" customHeight="true" outlineLevel="0" collapsed="false">
      <c r="B124" s="8"/>
      <c r="C124" s="9"/>
      <c r="D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T124" s="262"/>
      <c r="AV124" s="209"/>
    </row>
    <row r="125" s="3" customFormat="true" ht="20.1" hidden="false" customHeight="true" outlineLevel="0" collapsed="false">
      <c r="B125" s="8"/>
      <c r="C125" s="9"/>
      <c r="D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T125" s="262"/>
      <c r="AV125" s="209"/>
    </row>
    <row r="126" s="3" customFormat="true" ht="20.1" hidden="false" customHeight="true" outlineLevel="0" collapsed="false">
      <c r="B126" s="8"/>
      <c r="C126" s="9"/>
      <c r="D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T126" s="262"/>
      <c r="AV126" s="209"/>
    </row>
    <row r="127" s="3" customFormat="true" ht="20.1" hidden="false" customHeight="true" outlineLevel="0" collapsed="false">
      <c r="B127" s="8"/>
      <c r="C127" s="9"/>
      <c r="D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T127" s="262"/>
      <c r="AV127" s="209"/>
    </row>
    <row r="128" s="3" customFormat="true" ht="20.1" hidden="false" customHeight="true" outlineLevel="0" collapsed="false">
      <c r="B128" s="8"/>
      <c r="C128" s="9"/>
      <c r="D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T128" s="262"/>
      <c r="AV128" s="209"/>
    </row>
    <row r="129" s="3" customFormat="true" ht="20.1" hidden="false" customHeight="true" outlineLevel="0" collapsed="false">
      <c r="B129" s="8"/>
      <c r="C129" s="9"/>
      <c r="D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T129" s="262"/>
      <c r="AV129" s="209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D492"/>
  <sheetViews>
    <sheetView showFormulas="false" showGridLines="false" showRowColHeaders="true" showZeros="true" rightToLeft="false" tabSelected="false" showOutlineSymbols="false" defaultGridColor="true" view="pageBreakPreview" topLeftCell="E1" colorId="64" zoomScale="100" zoomScaleNormal="80" zoomScalePageLayoutView="100" workbookViewId="0">
      <selection pane="topLeft" activeCell="T14" activeCellId="0" sqref="T14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15.77"/>
    <col collapsed="false" customWidth="true" hidden="false" outlineLevel="0" max="9" min="9" style="140" width="9.44"/>
    <col collapsed="false" customWidth="true" hidden="false" outlineLevel="0" max="11" min="10" style="140" width="7.77"/>
    <col collapsed="false" customWidth="true" hidden="false" outlineLevel="0" max="12" min="12" style="140" width="8.89"/>
    <col collapsed="false" customWidth="true" hidden="false" outlineLevel="0" max="13" min="13" style="140" width="7.66"/>
    <col collapsed="false" customWidth="true" hidden="false" outlineLevel="0" max="14" min="14" style="140" width="7.77"/>
    <col collapsed="false" customWidth="true" hidden="false" outlineLevel="0" max="15" min="15" style="140" width="7.66"/>
    <col collapsed="false" customWidth="true" hidden="false" outlineLevel="0" max="16" min="16" style="140" width="7.77"/>
    <col collapsed="false" customWidth="true" hidden="false" outlineLevel="0" max="17" min="17" style="209" width="9.78"/>
    <col collapsed="false" customWidth="true" hidden="false" outlineLevel="0" max="18" min="18" style="209" width="8.78"/>
    <col collapsed="false" customWidth="true" hidden="false" outlineLevel="0" max="19" min="19" style="3" width="8.89"/>
    <col collapsed="false" customWidth="true" hidden="false" outlineLevel="0" max="20" min="20" style="3" width="9.11"/>
    <col collapsed="false" customWidth="false" hidden="false" outlineLevel="0" max="49" min="21" style="3" width="7.1"/>
    <col collapsed="false" customWidth="false" hidden="false" outlineLevel="0" max="1024" min="50" style="12" width="7.1"/>
  </cols>
  <sheetData>
    <row r="1" s="13" customFormat="true" ht="36" hidden="false" customHeight="true" outlineLevel="0" collapsed="false">
      <c r="B1" s="14"/>
      <c r="C1" s="14"/>
      <c r="D1" s="16" t="s">
        <v>263</v>
      </c>
      <c r="E1" s="62"/>
      <c r="F1" s="62"/>
      <c r="G1" s="62"/>
      <c r="H1" s="6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263"/>
    </row>
    <row r="2" s="18" customFormat="true" ht="7.5" hidden="false" customHeight="true" outlineLevel="0" collapsed="false">
      <c r="B2" s="19"/>
      <c r="C2" s="20"/>
      <c r="D2" s="21"/>
      <c r="I2" s="144"/>
      <c r="J2" s="144"/>
      <c r="K2" s="144"/>
      <c r="L2" s="144"/>
      <c r="M2" s="144"/>
      <c r="N2" s="144"/>
      <c r="O2" s="144"/>
      <c r="P2" s="144"/>
      <c r="Q2" s="144"/>
      <c r="R2" s="144"/>
    </row>
    <row r="3" s="18" customFormat="true" ht="21" hidden="false" customHeight="true" outlineLevel="0" collapsed="false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</row>
    <row r="4" s="18" customFormat="true" ht="21" hidden="false" customHeight="true" outlineLevel="0" collapsed="false">
      <c r="A4" s="22"/>
      <c r="B4" s="344"/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</row>
    <row r="5" s="18" customFormat="true" ht="21" hidden="false" customHeight="true" outlineLevel="0" collapsed="false">
      <c r="A5" s="22"/>
      <c r="B5" s="344"/>
      <c r="C5" s="344"/>
      <c r="D5" s="344"/>
      <c r="E5" s="345" t="s">
        <v>264</v>
      </c>
      <c r="F5" s="345"/>
      <c r="G5" s="345"/>
      <c r="H5" s="345"/>
      <c r="I5" s="140"/>
      <c r="J5" s="140"/>
      <c r="K5" s="140"/>
      <c r="L5" s="140"/>
      <c r="M5" s="140"/>
      <c r="N5" s="140"/>
      <c r="O5" s="140"/>
      <c r="P5" s="140"/>
      <c r="Q5" s="209"/>
      <c r="R5" s="209"/>
      <c r="S5" s="344"/>
      <c r="T5" s="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</row>
    <row r="6" s="3" customFormat="true" ht="20.1" hidden="false" customHeight="true" outlineLevel="0" collapsed="false">
      <c r="A6" s="28" t="s">
        <v>2</v>
      </c>
      <c r="B6" s="35"/>
      <c r="C6" s="344"/>
      <c r="D6" s="344"/>
      <c r="E6" s="346" t="s">
        <v>265</v>
      </c>
      <c r="F6" s="346"/>
      <c r="G6" s="346"/>
      <c r="H6" s="346"/>
      <c r="I6" s="347" t="s">
        <v>266</v>
      </c>
      <c r="J6" s="348" t="s">
        <v>267</v>
      </c>
      <c r="K6" s="348"/>
      <c r="L6" s="348"/>
      <c r="M6" s="348"/>
      <c r="N6" s="348"/>
      <c r="O6" s="348"/>
      <c r="P6" s="348"/>
      <c r="Q6" s="348"/>
      <c r="R6" s="348"/>
      <c r="S6" s="349" t="s">
        <v>44</v>
      </c>
      <c r="T6" s="350" t="s">
        <v>268</v>
      </c>
    </row>
    <row r="7" s="3" customFormat="true" ht="20.1" hidden="false" customHeight="true" outlineLevel="0" collapsed="false">
      <c r="A7" s="34"/>
      <c r="B7" s="35"/>
      <c r="C7" s="344"/>
      <c r="D7" s="344"/>
      <c r="E7" s="351"/>
      <c r="F7" s="351"/>
      <c r="G7" s="351"/>
      <c r="H7" s="351"/>
      <c r="I7" s="352" t="s">
        <v>35</v>
      </c>
      <c r="J7" s="353" t="s">
        <v>38</v>
      </c>
      <c r="K7" s="353" t="s">
        <v>39</v>
      </c>
      <c r="L7" s="354" t="s">
        <v>269</v>
      </c>
      <c r="M7" s="353" t="s">
        <v>270</v>
      </c>
      <c r="N7" s="353" t="s">
        <v>128</v>
      </c>
      <c r="O7" s="353" t="s">
        <v>155</v>
      </c>
      <c r="P7" s="353" t="s">
        <v>271</v>
      </c>
      <c r="Q7" s="353" t="s">
        <v>272</v>
      </c>
      <c r="R7" s="355" t="s">
        <v>273</v>
      </c>
      <c r="S7" s="356"/>
      <c r="T7" s="357"/>
    </row>
    <row r="8" s="3" customFormat="true" ht="20.1" hidden="false" customHeight="true" outlineLevel="0" collapsed="false">
      <c r="A8" s="37" t="s">
        <v>4</v>
      </c>
      <c r="B8" s="38"/>
      <c r="C8" s="344"/>
      <c r="D8" s="344"/>
      <c r="E8" s="272" t="s">
        <v>274</v>
      </c>
      <c r="F8" s="272"/>
      <c r="G8" s="272"/>
      <c r="H8" s="272"/>
      <c r="I8" s="358" t="n">
        <v>53938.77</v>
      </c>
      <c r="J8" s="359" t="n">
        <v>15589.86232453</v>
      </c>
      <c r="K8" s="359" t="n">
        <v>1984.99</v>
      </c>
      <c r="L8" s="359" t="n">
        <v>6960.25644855</v>
      </c>
      <c r="M8" s="359" t="n">
        <v>9.62731251</v>
      </c>
      <c r="N8" s="359" t="n">
        <v>1240.791342</v>
      </c>
      <c r="O8" s="360" t="n">
        <v>611.65</v>
      </c>
      <c r="P8" s="176" t="n">
        <v>2</v>
      </c>
      <c r="Q8" s="176" t="n">
        <v>4.29408466</v>
      </c>
      <c r="R8" s="361" t="n">
        <v>26403.47151225</v>
      </c>
      <c r="S8" s="362" t="n">
        <v>-473.861512249998</v>
      </c>
      <c r="T8" s="359" t="n">
        <v>79868.38</v>
      </c>
      <c r="U8" s="363"/>
    </row>
    <row r="9" s="3" customFormat="true" ht="20.1" hidden="false" customHeight="true" outlineLevel="0" collapsed="false">
      <c r="A9" s="42"/>
      <c r="B9" s="42" t="s">
        <v>1</v>
      </c>
      <c r="C9" s="344"/>
      <c r="D9" s="344"/>
      <c r="E9" s="272" t="s">
        <v>275</v>
      </c>
      <c r="F9" s="272"/>
      <c r="G9" s="364"/>
      <c r="H9" s="364"/>
      <c r="I9" s="365" t="n">
        <v>7045.3</v>
      </c>
      <c r="J9" s="359" t="n">
        <v>0</v>
      </c>
      <c r="K9" s="359" t="n">
        <v>0</v>
      </c>
      <c r="L9" s="359" t="n">
        <v>10250.60005967</v>
      </c>
      <c r="M9" s="366" t="n">
        <v>636.41822955</v>
      </c>
      <c r="N9" s="359" t="n">
        <v>-275.82604743</v>
      </c>
      <c r="O9" s="360" t="n">
        <v>-5.34</v>
      </c>
      <c r="P9" s="230" t="n">
        <v>43.69</v>
      </c>
      <c r="Q9" s="230" t="n">
        <v>1.57946557</v>
      </c>
      <c r="R9" s="361" t="n">
        <v>10651.12170736</v>
      </c>
      <c r="S9" s="362" t="n">
        <v>-1431.19170736</v>
      </c>
      <c r="T9" s="359" t="n">
        <v>16265.23</v>
      </c>
    </row>
    <row r="10" s="3" customFormat="true" ht="20.1" hidden="false" customHeight="true" outlineLevel="0" collapsed="false">
      <c r="A10" s="41"/>
      <c r="B10" s="42" t="s">
        <v>5</v>
      </c>
      <c r="C10" s="344"/>
      <c r="D10" s="344"/>
      <c r="E10" s="272" t="s">
        <v>276</v>
      </c>
      <c r="F10" s="272"/>
      <c r="G10" s="364"/>
      <c r="H10" s="364"/>
      <c r="I10" s="365" t="n">
        <v>0</v>
      </c>
      <c r="J10" s="359" t="n">
        <v>-15042.4898429</v>
      </c>
      <c r="K10" s="359" t="n">
        <v>-1465.51</v>
      </c>
      <c r="L10" s="359" t="n">
        <v>0</v>
      </c>
      <c r="M10" s="366" t="n">
        <v>0</v>
      </c>
      <c r="N10" s="359" t="n">
        <v>0</v>
      </c>
      <c r="O10" s="360" t="n">
        <v>0</v>
      </c>
      <c r="P10" s="252" t="n">
        <v>0</v>
      </c>
      <c r="Q10" s="230" t="n">
        <v>0</v>
      </c>
      <c r="R10" s="361" t="n">
        <v>-16507.9998429</v>
      </c>
      <c r="S10" s="362" t="n">
        <v>6819.9498429</v>
      </c>
      <c r="T10" s="359" t="n">
        <v>-9688.05</v>
      </c>
    </row>
    <row r="11" s="3" customFormat="true" ht="20.1" hidden="false" customHeight="true" outlineLevel="0" collapsed="false">
      <c r="A11" s="41"/>
      <c r="B11" s="44" t="s">
        <v>7</v>
      </c>
      <c r="C11" s="344"/>
      <c r="D11" s="344"/>
      <c r="E11" s="272" t="s">
        <v>277</v>
      </c>
      <c r="F11" s="272"/>
      <c r="G11" s="364"/>
      <c r="H11" s="364"/>
      <c r="I11" s="365" t="n">
        <v>-38863.68</v>
      </c>
      <c r="J11" s="359" t="n">
        <v>1281.87217964</v>
      </c>
      <c r="K11" s="359" t="n">
        <v>269.83</v>
      </c>
      <c r="L11" s="359" t="n">
        <v>-9338.34820778</v>
      </c>
      <c r="M11" s="366" t="n">
        <v>-370.13988691</v>
      </c>
      <c r="N11" s="359" t="n">
        <v>-154.51228294</v>
      </c>
      <c r="O11" s="360" t="n">
        <v>-486.07</v>
      </c>
      <c r="P11" s="252" t="n">
        <v>-48.71</v>
      </c>
      <c r="Q11" s="230" t="n">
        <v>-21.8707211</v>
      </c>
      <c r="R11" s="361" t="n">
        <v>-8867.94891909</v>
      </c>
      <c r="S11" s="362" t="n">
        <v>-6475.34108091</v>
      </c>
      <c r="T11" s="359" t="n">
        <v>-54206.97</v>
      </c>
      <c r="U11" s="43"/>
      <c r="Y11" s="43"/>
    </row>
    <row r="12" s="3" customFormat="true" ht="18.75" hidden="false" customHeight="true" outlineLevel="0" collapsed="false">
      <c r="A12" s="41"/>
      <c r="B12" s="44" t="s">
        <v>9</v>
      </c>
      <c r="C12" s="344"/>
      <c r="D12" s="344"/>
      <c r="E12" s="272" t="s">
        <v>85</v>
      </c>
      <c r="F12" s="272"/>
      <c r="G12" s="1"/>
      <c r="H12" s="1"/>
      <c r="I12" s="365" t="n">
        <v>22120.39</v>
      </c>
      <c r="J12" s="359" t="n">
        <v>1829.24466127</v>
      </c>
      <c r="K12" s="359" t="n">
        <v>789.31</v>
      </c>
      <c r="L12" s="359" t="n">
        <v>7872.50830044</v>
      </c>
      <c r="M12" s="366" t="n">
        <v>275.90565515</v>
      </c>
      <c r="N12" s="359" t="n">
        <v>810.45301163</v>
      </c>
      <c r="O12" s="360" t="n">
        <v>120.24</v>
      </c>
      <c r="P12" s="252" t="n">
        <v>-3.03</v>
      </c>
      <c r="Q12" s="230" t="n">
        <v>-15.99717087</v>
      </c>
      <c r="R12" s="361" t="n">
        <v>11678.63445762</v>
      </c>
      <c r="S12" s="362" t="n">
        <v>-1560.43445761999</v>
      </c>
      <c r="T12" s="359" t="n">
        <v>32238.59</v>
      </c>
      <c r="U12" s="43"/>
    </row>
    <row r="13" s="3" customFormat="true" ht="20.1" hidden="false" customHeight="true" outlineLevel="0" collapsed="false">
      <c r="A13" s="41"/>
      <c r="B13" s="44" t="s">
        <v>11</v>
      </c>
      <c r="C13" s="344"/>
      <c r="D13" s="344"/>
      <c r="E13" s="272" t="s">
        <v>278</v>
      </c>
      <c r="F13" s="272"/>
      <c r="G13" s="1"/>
      <c r="H13" s="1"/>
      <c r="I13" s="365" t="n">
        <v>243.64</v>
      </c>
      <c r="J13" s="359" t="n">
        <v>0</v>
      </c>
      <c r="K13" s="359" t="n">
        <v>0</v>
      </c>
      <c r="L13" s="359" t="n">
        <v>428.94031971</v>
      </c>
      <c r="M13" s="366" t="n">
        <v>0</v>
      </c>
      <c r="N13" s="359" t="n">
        <v>2.5997518</v>
      </c>
      <c r="O13" s="360" t="n">
        <v>0</v>
      </c>
      <c r="P13" s="252" t="n">
        <v>0</v>
      </c>
      <c r="Q13" s="230" t="n">
        <v>0</v>
      </c>
      <c r="R13" s="361" t="n">
        <v>431.54007151</v>
      </c>
      <c r="S13" s="362" t="n">
        <v>302.89992849</v>
      </c>
      <c r="T13" s="359" t="n">
        <v>978.08</v>
      </c>
      <c r="U13" s="78"/>
    </row>
    <row r="14" s="3" customFormat="true" ht="20.1" hidden="false" customHeight="true" outlineLevel="0" collapsed="false">
      <c r="A14" s="41"/>
      <c r="B14" s="44" t="s">
        <v>13</v>
      </c>
      <c r="C14" s="344"/>
      <c r="D14" s="344"/>
      <c r="E14" s="272" t="s">
        <v>279</v>
      </c>
      <c r="F14" s="272"/>
      <c r="G14" s="1"/>
      <c r="H14" s="1"/>
      <c r="I14" s="365" t="n">
        <v>-3309.69</v>
      </c>
      <c r="J14" s="252" t="n">
        <v>-868.69194137</v>
      </c>
      <c r="K14" s="252" t="n">
        <v>-151.53</v>
      </c>
      <c r="L14" s="252" t="n">
        <v>-410.29818046</v>
      </c>
      <c r="M14" s="366" t="n">
        <v>1.64488359</v>
      </c>
      <c r="N14" s="359" t="n">
        <v>-13.35375492</v>
      </c>
      <c r="O14" s="360" t="n">
        <v>-2.35</v>
      </c>
      <c r="P14" s="252" t="n">
        <v>12.15</v>
      </c>
      <c r="Q14" s="230" t="n">
        <v>-0.04867501</v>
      </c>
      <c r="R14" s="361" t="n">
        <v>-1432.47766817</v>
      </c>
      <c r="S14" s="362" t="n">
        <v>-9.64233183000351</v>
      </c>
      <c r="T14" s="359" t="n">
        <v>-4751.81</v>
      </c>
    </row>
    <row r="15" s="3" customFormat="true" ht="20.1" hidden="false" customHeight="true" outlineLevel="0" collapsed="false">
      <c r="A15" s="41"/>
      <c r="B15" s="44" t="s">
        <v>15</v>
      </c>
      <c r="C15" s="344"/>
      <c r="D15" s="344"/>
      <c r="E15" s="272" t="s">
        <v>280</v>
      </c>
      <c r="F15" s="272"/>
      <c r="G15" s="1"/>
      <c r="H15" s="1"/>
      <c r="I15" s="365" t="n">
        <v>19054.34</v>
      </c>
      <c r="J15" s="359" t="n">
        <v>960.5527199</v>
      </c>
      <c r="K15" s="359" t="n">
        <v>637.78</v>
      </c>
      <c r="L15" s="359" t="n">
        <v>7891.15043969</v>
      </c>
      <c r="M15" s="366" t="n">
        <v>277.55053874</v>
      </c>
      <c r="N15" s="359" t="n">
        <v>799.69900851</v>
      </c>
      <c r="O15" s="360" t="n">
        <v>117.89</v>
      </c>
      <c r="P15" s="252" t="n">
        <v>9.11</v>
      </c>
      <c r="Q15" s="230" t="n">
        <v>-16.04584588</v>
      </c>
      <c r="R15" s="361" t="n">
        <v>10677.68686096</v>
      </c>
      <c r="S15" s="362" t="n">
        <v>-1267.16686096</v>
      </c>
      <c r="T15" s="359" t="n">
        <v>28464.86</v>
      </c>
    </row>
    <row r="16" s="3" customFormat="true" ht="20.1" hidden="false" customHeight="true" outlineLevel="0" collapsed="false">
      <c r="A16" s="41"/>
      <c r="B16" s="72" t="s">
        <v>17</v>
      </c>
      <c r="C16" s="344"/>
      <c r="D16" s="344"/>
      <c r="E16" s="272" t="s">
        <v>281</v>
      </c>
      <c r="F16" s="272"/>
      <c r="G16" s="1"/>
      <c r="H16" s="1"/>
      <c r="I16" s="365" t="n">
        <v>5347.17</v>
      </c>
      <c r="J16" s="359" t="n">
        <v>348.56012879</v>
      </c>
      <c r="K16" s="359" t="n">
        <v>174.36</v>
      </c>
      <c r="L16" s="359" t="n">
        <v>2122.36548656</v>
      </c>
      <c r="M16" s="366" t="n">
        <v>72.97338259</v>
      </c>
      <c r="N16" s="359" t="n">
        <v>215.98534195</v>
      </c>
      <c r="O16" s="360" t="n">
        <v>20.04</v>
      </c>
      <c r="P16" s="252" t="n">
        <v>2.75</v>
      </c>
      <c r="Q16" s="230" t="n">
        <v>-2.42647007</v>
      </c>
      <c r="R16" s="361" t="n">
        <v>2954.60786982</v>
      </c>
      <c r="S16" s="362" t="n">
        <v>-324.52786982</v>
      </c>
      <c r="T16" s="359" t="n">
        <v>7977.25</v>
      </c>
    </row>
    <row r="17" s="3" customFormat="true" ht="20.1" hidden="false" customHeight="true" outlineLevel="0" collapsed="false">
      <c r="A17" s="41"/>
      <c r="B17" s="44" t="s">
        <v>19</v>
      </c>
      <c r="C17" s="344"/>
      <c r="D17" s="344"/>
      <c r="E17" s="272" t="s">
        <v>86</v>
      </c>
      <c r="F17" s="272"/>
      <c r="G17" s="1"/>
      <c r="H17" s="1"/>
      <c r="I17" s="365" t="n">
        <v>13707.17</v>
      </c>
      <c r="J17" s="359" t="n">
        <v>611.99259111</v>
      </c>
      <c r="K17" s="359" t="n">
        <v>463.42</v>
      </c>
      <c r="L17" s="359" t="n">
        <v>5768.78495313</v>
      </c>
      <c r="M17" s="366" t="n">
        <v>204.57715615</v>
      </c>
      <c r="N17" s="359" t="n">
        <v>583.71366656</v>
      </c>
      <c r="O17" s="360" t="n">
        <v>97.85</v>
      </c>
      <c r="P17" s="252" t="n">
        <v>6.36</v>
      </c>
      <c r="Q17" s="230" t="n">
        <v>-13.61937581</v>
      </c>
      <c r="R17" s="361" t="n">
        <v>7723.07899114</v>
      </c>
      <c r="S17" s="362" t="n">
        <v>-942.638991139999</v>
      </c>
      <c r="T17" s="359" t="n">
        <v>20487.61</v>
      </c>
    </row>
    <row r="18" s="3" customFormat="true" ht="20.1" hidden="false" customHeight="true" outlineLevel="0" collapsed="false">
      <c r="A18" s="41"/>
      <c r="B18" s="44" t="s">
        <v>21</v>
      </c>
      <c r="C18" s="344"/>
      <c r="D18" s="344"/>
      <c r="E18" s="272" t="s">
        <v>152</v>
      </c>
      <c r="F18" s="272"/>
      <c r="G18" s="1"/>
      <c r="H18" s="1"/>
      <c r="I18" s="365" t="n">
        <v>13707.17</v>
      </c>
      <c r="J18" s="359" t="n">
        <v>611.99259111</v>
      </c>
      <c r="K18" s="359" t="n">
        <v>463.42</v>
      </c>
      <c r="L18" s="359" t="n">
        <v>5769.7172515</v>
      </c>
      <c r="M18" s="366" t="n">
        <v>204.57715615</v>
      </c>
      <c r="N18" s="359" t="n">
        <v>583.71366656</v>
      </c>
      <c r="O18" s="360" t="n">
        <v>97.85</v>
      </c>
      <c r="P18" s="230" t="n">
        <v>6.36</v>
      </c>
      <c r="Q18" s="110" t="n">
        <v>-13.61937581</v>
      </c>
      <c r="R18" s="361" t="n">
        <v>7724.01128951</v>
      </c>
      <c r="S18" s="362" t="n">
        <v>-4072.39128951</v>
      </c>
      <c r="T18" s="359" t="n">
        <v>17358.79</v>
      </c>
    </row>
    <row r="19" s="3" customFormat="true" ht="20.1" hidden="false" customHeight="true" outlineLevel="0" collapsed="false">
      <c r="A19" s="41"/>
      <c r="B19" s="44" t="s">
        <v>23</v>
      </c>
      <c r="C19" s="344"/>
      <c r="D19" s="344"/>
      <c r="E19" s="367" t="s">
        <v>282</v>
      </c>
      <c r="F19" s="367"/>
      <c r="G19" s="158"/>
      <c r="H19" s="158"/>
      <c r="I19" s="368" t="n">
        <v>0</v>
      </c>
      <c r="J19" s="369" t="n">
        <v>0</v>
      </c>
      <c r="K19" s="369" t="n">
        <v>0</v>
      </c>
      <c r="L19" s="369" t="n">
        <v>-0.93229837</v>
      </c>
      <c r="M19" s="369" t="n">
        <v>0</v>
      </c>
      <c r="N19" s="369" t="n">
        <v>0</v>
      </c>
      <c r="O19" s="370" t="n">
        <v>0</v>
      </c>
      <c r="P19" s="369" t="n">
        <v>0</v>
      </c>
      <c r="Q19" s="370" t="n">
        <v>0</v>
      </c>
      <c r="R19" s="371" t="n">
        <v>-0.93229837</v>
      </c>
      <c r="S19" s="372" t="n">
        <v>3129.75229837</v>
      </c>
      <c r="T19" s="369" t="n">
        <v>3128.82</v>
      </c>
    </row>
    <row r="20" s="3" customFormat="true" ht="20.1" hidden="false" customHeight="true" outlineLevel="0" collapsed="false">
      <c r="A20" s="41"/>
      <c r="B20" s="44" t="s">
        <v>25</v>
      </c>
      <c r="C20" s="344"/>
      <c r="D20" s="344"/>
      <c r="E20" s="344"/>
      <c r="F20" s="344"/>
      <c r="G20" s="344"/>
      <c r="H20" s="344"/>
      <c r="I20" s="344"/>
      <c r="J20" s="344"/>
      <c r="K20" s="344"/>
      <c r="L20" s="344"/>
      <c r="M20" s="344"/>
      <c r="N20" s="344"/>
      <c r="O20" s="344"/>
      <c r="P20" s="344"/>
      <c r="Q20" s="344"/>
      <c r="R20" s="344"/>
      <c r="S20" s="344"/>
      <c r="T20" s="344"/>
    </row>
    <row r="21" s="3" customFormat="true" ht="20.1" hidden="false" customHeight="true" outlineLevel="0" collapsed="false">
      <c r="A21" s="41"/>
      <c r="B21" s="44" t="s">
        <v>27</v>
      </c>
      <c r="C21" s="344"/>
      <c r="D21" s="344"/>
      <c r="E21" s="345" t="s">
        <v>283</v>
      </c>
      <c r="F21" s="345"/>
      <c r="G21" s="345"/>
      <c r="H21" s="345"/>
      <c r="I21" s="140"/>
      <c r="J21" s="140"/>
      <c r="K21" s="140"/>
      <c r="L21" s="140"/>
      <c r="M21" s="140"/>
      <c r="N21" s="140"/>
      <c r="O21" s="140"/>
      <c r="P21" s="140"/>
      <c r="Q21" s="209"/>
      <c r="R21" s="209"/>
      <c r="S21" s="344"/>
    </row>
    <row r="22" s="3" customFormat="true" ht="20.1" hidden="false" customHeight="true" outlineLevel="0" collapsed="false">
      <c r="A22" s="41"/>
      <c r="B22" s="44" t="s">
        <v>29</v>
      </c>
      <c r="C22" s="344"/>
      <c r="D22" s="344"/>
      <c r="E22" s="346" t="s">
        <v>265</v>
      </c>
      <c r="F22" s="346"/>
      <c r="G22" s="346"/>
      <c r="H22" s="346"/>
      <c r="I22" s="347" t="s">
        <v>266</v>
      </c>
      <c r="J22" s="348" t="s">
        <v>267</v>
      </c>
      <c r="K22" s="348"/>
      <c r="L22" s="348"/>
      <c r="M22" s="348"/>
      <c r="N22" s="348"/>
      <c r="O22" s="348"/>
      <c r="P22" s="348"/>
      <c r="Q22" s="348"/>
      <c r="R22" s="348"/>
      <c r="S22" s="373" t="s">
        <v>44</v>
      </c>
      <c r="T22" s="350" t="s">
        <v>268</v>
      </c>
    </row>
    <row r="23" s="3" customFormat="true" ht="20.1" hidden="false" customHeight="true" outlineLevel="0" collapsed="false">
      <c r="A23" s="41"/>
      <c r="B23" s="44" t="s">
        <v>31</v>
      </c>
      <c r="C23" s="344"/>
      <c r="D23" s="344"/>
      <c r="E23" s="351"/>
      <c r="F23" s="351"/>
      <c r="G23" s="351"/>
      <c r="H23" s="351"/>
      <c r="I23" s="352" t="s">
        <v>35</v>
      </c>
      <c r="J23" s="353" t="s">
        <v>38</v>
      </c>
      <c r="K23" s="353" t="s">
        <v>39</v>
      </c>
      <c r="L23" s="354" t="s">
        <v>269</v>
      </c>
      <c r="M23" s="353" t="s">
        <v>270</v>
      </c>
      <c r="N23" s="353" t="s">
        <v>128</v>
      </c>
      <c r="O23" s="353" t="s">
        <v>155</v>
      </c>
      <c r="P23" s="353" t="s">
        <v>271</v>
      </c>
      <c r="Q23" s="353" t="s">
        <v>272</v>
      </c>
      <c r="R23" s="355" t="s">
        <v>273</v>
      </c>
      <c r="S23" s="374"/>
      <c r="T23" s="357"/>
    </row>
    <row r="24" s="12" customFormat="true" ht="20.1" hidden="false" customHeight="true" outlineLevel="0" collapsed="false">
      <c r="A24" s="41"/>
      <c r="B24" s="44" t="s">
        <v>32</v>
      </c>
      <c r="C24" s="344"/>
      <c r="D24" s="344"/>
      <c r="E24" s="272" t="s">
        <v>274</v>
      </c>
      <c r="F24" s="272"/>
      <c r="G24" s="272"/>
      <c r="H24" s="272"/>
      <c r="I24" s="358" t="n">
        <v>40152.77</v>
      </c>
      <c r="J24" s="359" t="n">
        <v>11817.60237348</v>
      </c>
      <c r="K24" s="359" t="n">
        <v>1508.52</v>
      </c>
      <c r="L24" s="359" t="n">
        <v>5106.95644522</v>
      </c>
      <c r="M24" s="359" t="n">
        <v>8.20969694</v>
      </c>
      <c r="N24" s="359" t="n">
        <v>929.24159422</v>
      </c>
      <c r="O24" s="360" t="n">
        <v>456.14</v>
      </c>
      <c r="P24" s="176" t="n">
        <v>0</v>
      </c>
      <c r="Q24" s="176" t="n">
        <v>3.46497677</v>
      </c>
      <c r="R24" s="361" t="n">
        <v>19830.13508663</v>
      </c>
      <c r="S24" s="375" t="n">
        <v>-379.175086629992</v>
      </c>
      <c r="T24" s="359" t="n">
        <v>59603.73</v>
      </c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="376" customFormat="true" ht="20.1" hidden="false" customHeight="true" outlineLevel="0" collapsed="false">
      <c r="A25" s="41"/>
      <c r="B25" s="44" t="s">
        <v>33</v>
      </c>
      <c r="C25" s="344"/>
      <c r="D25" s="344"/>
      <c r="E25" s="272" t="s">
        <v>275</v>
      </c>
      <c r="F25" s="272"/>
      <c r="G25" s="364"/>
      <c r="H25" s="364"/>
      <c r="I25" s="365" t="n">
        <v>5339.82</v>
      </c>
      <c r="J25" s="359" t="n">
        <v>0</v>
      </c>
      <c r="K25" s="359" t="n">
        <v>0</v>
      </c>
      <c r="L25" s="359" t="n">
        <v>7314.63680211</v>
      </c>
      <c r="M25" s="366" t="n">
        <v>416.94959361</v>
      </c>
      <c r="N25" s="359" t="n">
        <v>-196.32732538</v>
      </c>
      <c r="O25" s="360" t="n">
        <v>-4.89</v>
      </c>
      <c r="P25" s="230" t="n">
        <v>30.34</v>
      </c>
      <c r="Q25" s="230" t="n">
        <v>0.35051803</v>
      </c>
      <c r="R25" s="361" t="n">
        <v>7561.05958837</v>
      </c>
      <c r="S25" s="375" t="n">
        <v>-784.209588369999</v>
      </c>
      <c r="T25" s="359" t="n">
        <v>12116.67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63"/>
      <c r="AF25" s="363"/>
      <c r="AG25" s="363"/>
      <c r="AH25" s="363"/>
      <c r="AI25" s="363"/>
      <c r="AJ25" s="363"/>
      <c r="AK25" s="363"/>
      <c r="AL25" s="363"/>
      <c r="AM25" s="363"/>
      <c r="AN25" s="363"/>
      <c r="AO25" s="363"/>
      <c r="AP25" s="363"/>
      <c r="AQ25" s="363"/>
      <c r="AR25" s="363"/>
      <c r="AS25" s="363"/>
      <c r="AT25" s="363"/>
      <c r="AU25" s="363"/>
      <c r="AV25" s="363"/>
    </row>
    <row r="26" customFormat="false" ht="20.1" hidden="false" customHeight="true" outlineLevel="0" collapsed="false">
      <c r="A26" s="41"/>
      <c r="B26" s="44" t="s">
        <v>34</v>
      </c>
      <c r="C26" s="344"/>
      <c r="D26" s="344"/>
      <c r="E26" s="272" t="s">
        <v>276</v>
      </c>
      <c r="F26" s="272"/>
      <c r="G26" s="364"/>
      <c r="H26" s="364"/>
      <c r="I26" s="365" t="n">
        <v>0</v>
      </c>
      <c r="J26" s="359" t="n">
        <v>-11162.70400396</v>
      </c>
      <c r="K26" s="359" t="n">
        <v>-1208.23</v>
      </c>
      <c r="L26" s="359" t="n">
        <v>0</v>
      </c>
      <c r="M26" s="366" t="n">
        <v>0</v>
      </c>
      <c r="N26" s="359" t="n">
        <v>0</v>
      </c>
      <c r="O26" s="360" t="n">
        <v>0</v>
      </c>
      <c r="P26" s="252" t="n">
        <v>0</v>
      </c>
      <c r="Q26" s="230" t="n">
        <v>0</v>
      </c>
      <c r="R26" s="361" t="n">
        <v>-12370.93400396</v>
      </c>
      <c r="S26" s="375" t="n">
        <v>5017.30400396</v>
      </c>
      <c r="T26" s="359" t="n">
        <v>-7353.63</v>
      </c>
      <c r="AW26" s="12"/>
    </row>
    <row r="27" customFormat="false" ht="20.1" hidden="false" customHeight="true" outlineLevel="0" collapsed="false">
      <c r="A27" s="41"/>
      <c r="B27" s="42" t="s">
        <v>35</v>
      </c>
      <c r="C27" s="344"/>
      <c r="D27" s="344"/>
      <c r="E27" s="272" t="s">
        <v>277</v>
      </c>
      <c r="F27" s="272"/>
      <c r="G27" s="364"/>
      <c r="H27" s="364"/>
      <c r="I27" s="365" t="n">
        <v>-27495</v>
      </c>
      <c r="J27" s="359" t="n">
        <v>871.831156</v>
      </c>
      <c r="K27" s="359" t="n">
        <v>495.99</v>
      </c>
      <c r="L27" s="359" t="n">
        <v>-5384.34034629</v>
      </c>
      <c r="M27" s="366" t="n">
        <v>-212.28912389</v>
      </c>
      <c r="N27" s="359" t="n">
        <v>-123.63696954</v>
      </c>
      <c r="O27" s="360" t="n">
        <v>-265.99</v>
      </c>
      <c r="P27" s="252" t="n">
        <v>-23.47</v>
      </c>
      <c r="Q27" s="230" t="n">
        <v>-14.3257759</v>
      </c>
      <c r="R27" s="361" t="n">
        <v>-4656.23105962</v>
      </c>
      <c r="S27" s="375" t="n">
        <v>-5100.47894038001</v>
      </c>
      <c r="T27" s="359" t="n">
        <v>-37251.71</v>
      </c>
      <c r="Y27" s="43"/>
      <c r="AW27" s="12"/>
    </row>
    <row r="28" s="43" customFormat="true" ht="20.1" hidden="false" customHeight="true" outlineLevel="0" collapsed="false">
      <c r="A28" s="41"/>
      <c r="B28" s="44" t="s">
        <v>13</v>
      </c>
      <c r="C28" s="344"/>
      <c r="D28" s="344"/>
      <c r="E28" s="272" t="s">
        <v>85</v>
      </c>
      <c r="F28" s="272"/>
      <c r="G28" s="1"/>
      <c r="H28" s="1"/>
      <c r="I28" s="365" t="n">
        <v>17997.95</v>
      </c>
      <c r="J28" s="359" t="n">
        <v>1526.72952552</v>
      </c>
      <c r="K28" s="359" t="n">
        <v>796.29</v>
      </c>
      <c r="L28" s="359" t="n">
        <v>7037.25290104</v>
      </c>
      <c r="M28" s="366" t="n">
        <v>212.87016666</v>
      </c>
      <c r="N28" s="359" t="n">
        <v>609.2772993</v>
      </c>
      <c r="O28" s="360" t="n">
        <v>185.26</v>
      </c>
      <c r="P28" s="252" t="n">
        <v>6.87</v>
      </c>
      <c r="Q28" s="230" t="n">
        <v>-10.5102811</v>
      </c>
      <c r="R28" s="361" t="n">
        <v>10364.03961142</v>
      </c>
      <c r="S28" s="375" t="n">
        <v>-1246.92961142</v>
      </c>
      <c r="T28" s="359" t="n">
        <v>27115.06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</row>
    <row r="29" s="43" customFormat="true" ht="20.1" hidden="false" customHeight="true" outlineLevel="0" collapsed="false">
      <c r="A29" s="41"/>
      <c r="B29" s="44" t="s">
        <v>15</v>
      </c>
      <c r="C29" s="344"/>
      <c r="D29" s="344"/>
      <c r="E29" s="272" t="s">
        <v>278</v>
      </c>
      <c r="F29" s="272"/>
      <c r="G29" s="1"/>
      <c r="H29" s="1"/>
      <c r="I29" s="365" t="n">
        <v>154.24</v>
      </c>
      <c r="J29" s="359" t="n">
        <v>0</v>
      </c>
      <c r="K29" s="359" t="n">
        <v>0</v>
      </c>
      <c r="L29" s="359" t="n">
        <v>21.62392329</v>
      </c>
      <c r="M29" s="366" t="n">
        <v>0</v>
      </c>
      <c r="N29" s="359" t="n">
        <v>3.84861354</v>
      </c>
      <c r="O29" s="360" t="n">
        <v>0</v>
      </c>
      <c r="P29" s="252" t="n">
        <v>0</v>
      </c>
      <c r="Q29" s="230" t="n">
        <v>0</v>
      </c>
      <c r="R29" s="361" t="n">
        <v>25.47253683</v>
      </c>
      <c r="S29" s="375" t="n">
        <v>185.57746317</v>
      </c>
      <c r="T29" s="359" t="n">
        <v>365.29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</row>
    <row r="30" s="43" customFormat="true" ht="20.1" hidden="false" customHeight="true" outlineLevel="0" collapsed="false">
      <c r="A30" s="41"/>
      <c r="B30" s="44" t="s">
        <v>36</v>
      </c>
      <c r="C30" s="344"/>
      <c r="D30" s="344"/>
      <c r="E30" s="272" t="s">
        <v>279</v>
      </c>
      <c r="F30" s="272"/>
      <c r="G30" s="1"/>
      <c r="H30" s="1"/>
      <c r="I30" s="365" t="n">
        <v>-2365.43</v>
      </c>
      <c r="J30" s="252" t="n">
        <v>-647.98186607</v>
      </c>
      <c r="K30" s="252" t="n">
        <v>-113</v>
      </c>
      <c r="L30" s="252" t="n">
        <v>-236.40069497</v>
      </c>
      <c r="M30" s="366" t="n">
        <v>2.11167195</v>
      </c>
      <c r="N30" s="359" t="n">
        <v>-9.85625943</v>
      </c>
      <c r="O30" s="360" t="n">
        <v>-1.19</v>
      </c>
      <c r="P30" s="252" t="n">
        <v>-6.67</v>
      </c>
      <c r="Q30" s="230" t="n">
        <v>-0.0491607</v>
      </c>
      <c r="R30" s="361" t="n">
        <v>-1013.03630922</v>
      </c>
      <c r="S30" s="375" t="n">
        <v>-34.2936907800013</v>
      </c>
      <c r="T30" s="359" t="n">
        <v>-3412.76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</row>
    <row r="31" customFormat="false" ht="20.1" hidden="false" customHeight="true" outlineLevel="0" collapsed="false">
      <c r="A31" s="41"/>
      <c r="B31" s="44" t="s">
        <v>37</v>
      </c>
      <c r="C31" s="344"/>
      <c r="D31" s="344"/>
      <c r="E31" s="272" t="s">
        <v>280</v>
      </c>
      <c r="F31" s="272"/>
      <c r="G31" s="1"/>
      <c r="H31" s="1"/>
      <c r="I31" s="365" t="n">
        <v>15786.76</v>
      </c>
      <c r="J31" s="359" t="n">
        <v>878.74765945</v>
      </c>
      <c r="K31" s="359" t="n">
        <v>683.28</v>
      </c>
      <c r="L31" s="359" t="n">
        <v>6822.47612936</v>
      </c>
      <c r="M31" s="366" t="n">
        <v>214.98183861</v>
      </c>
      <c r="N31" s="359" t="n">
        <v>603.26965341</v>
      </c>
      <c r="O31" s="360" t="n">
        <v>184.07</v>
      </c>
      <c r="P31" s="252" t="n">
        <v>0.2</v>
      </c>
      <c r="Q31" s="230" t="n">
        <v>-10.5594418</v>
      </c>
      <c r="R31" s="361" t="n">
        <v>9376.46583903</v>
      </c>
      <c r="S31" s="375" t="n">
        <v>-1095.63583903</v>
      </c>
      <c r="T31" s="359" t="n">
        <v>24067.59</v>
      </c>
      <c r="AW31" s="12"/>
    </row>
    <row r="32" customFormat="false" ht="20.1" hidden="false" customHeight="true" outlineLevel="0" collapsed="false">
      <c r="A32" s="41"/>
      <c r="B32" s="42" t="s">
        <v>38</v>
      </c>
      <c r="C32" s="344"/>
      <c r="D32" s="344"/>
      <c r="E32" s="272" t="s">
        <v>281</v>
      </c>
      <c r="F32" s="272"/>
      <c r="G32" s="1"/>
      <c r="H32" s="1"/>
      <c r="I32" s="365" t="n">
        <v>4631.81</v>
      </c>
      <c r="J32" s="359" t="n">
        <v>235.52927846</v>
      </c>
      <c r="K32" s="359" t="n">
        <v>191.71</v>
      </c>
      <c r="L32" s="359" t="n">
        <v>1810.05703731</v>
      </c>
      <c r="M32" s="366" t="n">
        <v>56.22282663</v>
      </c>
      <c r="N32" s="359" t="n">
        <v>155.74013721</v>
      </c>
      <c r="O32" s="360" t="n">
        <v>21.95</v>
      </c>
      <c r="P32" s="252" t="n">
        <v>0.62</v>
      </c>
      <c r="Q32" s="230" t="n">
        <v>-1.26740365</v>
      </c>
      <c r="R32" s="361" t="n">
        <v>2470.56187596</v>
      </c>
      <c r="S32" s="375" t="n">
        <v>-319.38187596</v>
      </c>
      <c r="T32" s="359" t="n">
        <v>6782.99</v>
      </c>
      <c r="AB32" s="12"/>
      <c r="AC32" s="12"/>
      <c r="AD32" s="12"/>
      <c r="AW32" s="12"/>
    </row>
    <row r="33" customFormat="false" ht="20.1" hidden="false" customHeight="true" outlineLevel="0" collapsed="false">
      <c r="A33" s="41"/>
      <c r="B33" s="42" t="s">
        <v>39</v>
      </c>
      <c r="C33" s="344"/>
      <c r="D33" s="344"/>
      <c r="E33" s="272" t="s">
        <v>86</v>
      </c>
      <c r="F33" s="272"/>
      <c r="G33" s="1"/>
      <c r="H33" s="1"/>
      <c r="I33" s="365" t="n">
        <v>11154.95</v>
      </c>
      <c r="J33" s="359" t="n">
        <v>643.21838099</v>
      </c>
      <c r="K33" s="359" t="n">
        <v>491.57</v>
      </c>
      <c r="L33" s="359" t="n">
        <v>5012.41909205</v>
      </c>
      <c r="M33" s="366" t="n">
        <v>158.75901198</v>
      </c>
      <c r="N33" s="359" t="n">
        <v>447.5295162</v>
      </c>
      <c r="O33" s="360" t="n">
        <v>162.12</v>
      </c>
      <c r="P33" s="252" t="n">
        <v>-0.42</v>
      </c>
      <c r="Q33" s="230" t="n">
        <v>-9.29203815</v>
      </c>
      <c r="R33" s="361" t="n">
        <v>6905.90396307</v>
      </c>
      <c r="S33" s="375" t="n">
        <v>-776.253963070002</v>
      </c>
      <c r="T33" s="359" t="n">
        <v>17284.6</v>
      </c>
      <c r="AB33" s="363"/>
      <c r="AC33" s="363"/>
      <c r="AD33" s="363"/>
      <c r="AW33" s="12"/>
    </row>
    <row r="34" customFormat="false" ht="20.1" hidden="false" customHeight="true" outlineLevel="0" collapsed="false">
      <c r="A34" s="41"/>
      <c r="B34" s="42" t="s">
        <v>40</v>
      </c>
      <c r="C34" s="344"/>
      <c r="D34" s="344"/>
      <c r="E34" s="272" t="s">
        <v>152</v>
      </c>
      <c r="F34" s="272"/>
      <c r="G34" s="1"/>
      <c r="H34" s="1"/>
      <c r="I34" s="365" t="n">
        <v>11154.95</v>
      </c>
      <c r="J34" s="359" t="n">
        <v>643.21838099</v>
      </c>
      <c r="K34" s="359" t="n">
        <v>491.57</v>
      </c>
      <c r="L34" s="359" t="n">
        <v>5013.88568693</v>
      </c>
      <c r="M34" s="366" t="n">
        <v>158.75901198</v>
      </c>
      <c r="N34" s="359" t="n">
        <v>447.5295162</v>
      </c>
      <c r="O34" s="360" t="n">
        <v>162.12</v>
      </c>
      <c r="P34" s="230" t="n">
        <v>-0.42</v>
      </c>
      <c r="Q34" s="110" t="n">
        <v>-9.29203815</v>
      </c>
      <c r="R34" s="361" t="n">
        <v>6907.37055795</v>
      </c>
      <c r="S34" s="375" t="n">
        <v>-3454.68055795</v>
      </c>
      <c r="T34" s="359" t="n">
        <v>14607.64</v>
      </c>
      <c r="AW34" s="12"/>
    </row>
    <row r="35" customFormat="false" ht="20.1" hidden="false" customHeight="true" outlineLevel="0" collapsed="false">
      <c r="A35" s="41"/>
      <c r="B35" s="42" t="s">
        <v>41</v>
      </c>
      <c r="C35" s="344"/>
      <c r="D35" s="344"/>
      <c r="E35" s="367" t="s">
        <v>282</v>
      </c>
      <c r="F35" s="367"/>
      <c r="G35" s="158"/>
      <c r="H35" s="158"/>
      <c r="I35" s="368" t="n">
        <v>0</v>
      </c>
      <c r="J35" s="369" t="n">
        <v>0</v>
      </c>
      <c r="K35" s="369" t="n">
        <v>0</v>
      </c>
      <c r="L35" s="369" t="n">
        <v>-1.46659488</v>
      </c>
      <c r="M35" s="369" t="n">
        <v>0</v>
      </c>
      <c r="N35" s="369" t="n">
        <v>0</v>
      </c>
      <c r="O35" s="370" t="n">
        <v>0</v>
      </c>
      <c r="P35" s="369" t="n">
        <v>0</v>
      </c>
      <c r="Q35" s="370" t="n">
        <v>0</v>
      </c>
      <c r="R35" s="371" t="n">
        <v>-1.46659488</v>
      </c>
      <c r="S35" s="377" t="n">
        <v>2678.42659488</v>
      </c>
      <c r="T35" s="369" t="n">
        <v>2676.96</v>
      </c>
      <c r="AW35" s="12"/>
    </row>
    <row r="36" customFormat="false" ht="20.1" hidden="false" customHeight="true" outlineLevel="0" collapsed="false">
      <c r="A36" s="41"/>
      <c r="B36" s="42" t="s">
        <v>42</v>
      </c>
      <c r="C36" s="344"/>
      <c r="D36" s="344"/>
      <c r="E36" s="344"/>
      <c r="F36" s="344"/>
      <c r="G36" s="344"/>
      <c r="H36" s="344"/>
      <c r="I36" s="344"/>
      <c r="J36" s="344"/>
      <c r="K36" s="344"/>
      <c r="L36" s="344"/>
      <c r="M36" s="344"/>
      <c r="N36" s="344"/>
      <c r="O36" s="344"/>
      <c r="P36" s="344"/>
      <c r="Q36" s="344"/>
      <c r="R36" s="344"/>
      <c r="S36" s="344"/>
      <c r="AB36" s="78"/>
      <c r="AC36" s="78"/>
      <c r="AD36" s="78"/>
      <c r="AW36" s="12"/>
    </row>
    <row r="37" customFormat="false" ht="20.1" hidden="false" customHeight="true" outlineLevel="0" collapsed="false">
      <c r="A37" s="41"/>
      <c r="B37" s="42" t="s">
        <v>43</v>
      </c>
      <c r="C37" s="344"/>
      <c r="D37" s="344"/>
      <c r="E37" s="345" t="s">
        <v>284</v>
      </c>
      <c r="F37" s="345"/>
      <c r="G37" s="345"/>
      <c r="H37" s="345"/>
      <c r="S37" s="344"/>
      <c r="AB37" s="78"/>
      <c r="AC37" s="78"/>
      <c r="AD37" s="78"/>
    </row>
    <row r="38" s="12" customFormat="true" ht="20.1" hidden="false" customHeight="true" outlineLevel="0" collapsed="false">
      <c r="A38" s="41"/>
      <c r="B38" s="42" t="s">
        <v>44</v>
      </c>
      <c r="C38" s="344"/>
      <c r="D38" s="344"/>
      <c r="E38" s="346" t="s">
        <v>265</v>
      </c>
      <c r="F38" s="346"/>
      <c r="G38" s="346"/>
      <c r="H38" s="346"/>
      <c r="I38" s="347" t="s">
        <v>266</v>
      </c>
      <c r="J38" s="348" t="s">
        <v>267</v>
      </c>
      <c r="K38" s="348"/>
      <c r="L38" s="348"/>
      <c r="M38" s="348"/>
      <c r="N38" s="348"/>
      <c r="O38" s="348"/>
      <c r="P38" s="348"/>
      <c r="Q38" s="348"/>
      <c r="R38" s="348"/>
      <c r="S38" s="373" t="s">
        <v>44</v>
      </c>
      <c r="T38" s="350" t="s">
        <v>268</v>
      </c>
      <c r="U38" s="3"/>
      <c r="V38" s="3"/>
      <c r="W38" s="3"/>
      <c r="X38" s="3"/>
      <c r="Y38" s="3"/>
      <c r="Z38" s="3"/>
      <c r="AA38" s="3"/>
      <c r="AB38" s="78"/>
      <c r="AC38" s="78"/>
      <c r="AD38" s="78"/>
      <c r="AE38" s="3"/>
      <c r="AF38" s="3"/>
      <c r="AG38" s="3"/>
      <c r="AH38" s="3"/>
      <c r="AI38" s="3"/>
    </row>
    <row r="39" s="3" customFormat="true" ht="20.1" hidden="false" customHeight="true" outlineLevel="0" collapsed="false">
      <c r="A39" s="41"/>
      <c r="B39" s="44" t="s">
        <v>45</v>
      </c>
      <c r="C39" s="48"/>
      <c r="D39" s="344"/>
      <c r="E39" s="351"/>
      <c r="F39" s="351"/>
      <c r="G39" s="351"/>
      <c r="H39" s="351"/>
      <c r="I39" s="352" t="s">
        <v>35</v>
      </c>
      <c r="J39" s="353" t="s">
        <v>38</v>
      </c>
      <c r="K39" s="353" t="s">
        <v>39</v>
      </c>
      <c r="L39" s="354" t="s">
        <v>269</v>
      </c>
      <c r="M39" s="353" t="s">
        <v>270</v>
      </c>
      <c r="N39" s="353" t="s">
        <v>128</v>
      </c>
      <c r="O39" s="353" t="s">
        <v>155</v>
      </c>
      <c r="P39" s="353" t="s">
        <v>271</v>
      </c>
      <c r="Q39" s="353" t="s">
        <v>272</v>
      </c>
      <c r="R39" s="355" t="s">
        <v>273</v>
      </c>
      <c r="S39" s="374"/>
      <c r="T39" s="357"/>
      <c r="AB39" s="78"/>
      <c r="AC39" s="78"/>
      <c r="AD39" s="78"/>
      <c r="AE39" s="12"/>
      <c r="AF39" s="12"/>
      <c r="AG39" s="12"/>
      <c r="AH39" s="12"/>
      <c r="AI39" s="12"/>
    </row>
    <row r="40" s="376" customFormat="true" ht="20.1" hidden="false" customHeight="true" outlineLevel="0" collapsed="false">
      <c r="A40" s="41"/>
      <c r="B40" s="44" t="s">
        <v>46</v>
      </c>
      <c r="C40" s="48"/>
      <c r="D40" s="344"/>
      <c r="E40" s="272" t="s">
        <v>274</v>
      </c>
      <c r="F40" s="272"/>
      <c r="G40" s="272"/>
      <c r="H40" s="272"/>
      <c r="I40" s="358" t="n">
        <v>26325.26</v>
      </c>
      <c r="J40" s="359" t="n">
        <v>7955.72049914</v>
      </c>
      <c r="K40" s="359" t="n">
        <v>1013.37</v>
      </c>
      <c r="L40" s="359" t="n">
        <v>3234.2280925</v>
      </c>
      <c r="M40" s="359" t="n">
        <v>6.22116866</v>
      </c>
      <c r="N40" s="359" t="n">
        <v>604.19419657</v>
      </c>
      <c r="O40" s="360" t="n">
        <v>299.19</v>
      </c>
      <c r="P40" s="176" t="n">
        <v>0</v>
      </c>
      <c r="Q40" s="176" t="n">
        <v>2.37814246</v>
      </c>
      <c r="R40" s="361" t="n">
        <v>13115.30209933</v>
      </c>
      <c r="S40" s="375" t="n">
        <v>-239.642099330002</v>
      </c>
      <c r="T40" s="359" t="n">
        <v>39200.92</v>
      </c>
      <c r="U40" s="3"/>
      <c r="V40" s="3"/>
      <c r="W40" s="3"/>
      <c r="X40" s="3"/>
      <c r="Y40" s="3"/>
      <c r="Z40" s="3"/>
      <c r="AA40" s="12"/>
      <c r="AB40" s="3"/>
      <c r="AC40" s="3"/>
      <c r="AD40" s="3"/>
      <c r="AE40" s="3"/>
      <c r="AF40" s="3"/>
      <c r="AG40" s="3"/>
      <c r="AH40" s="3"/>
      <c r="AI40" s="3"/>
      <c r="AJ40" s="363"/>
      <c r="AK40" s="363"/>
      <c r="AL40" s="363"/>
      <c r="AM40" s="363"/>
      <c r="AN40" s="363"/>
      <c r="AO40" s="363"/>
      <c r="AP40" s="363"/>
      <c r="AQ40" s="363"/>
      <c r="AR40" s="363"/>
      <c r="AS40" s="363"/>
      <c r="AT40" s="363"/>
      <c r="AU40" s="363"/>
      <c r="AV40" s="363"/>
    </row>
    <row r="41" customFormat="false" ht="20.1" hidden="false" customHeight="true" outlineLevel="0" collapsed="false">
      <c r="A41" s="41"/>
      <c r="B41" s="44" t="s">
        <v>47</v>
      </c>
      <c r="C41" s="48"/>
      <c r="D41" s="344"/>
      <c r="E41" s="272" t="s">
        <v>275</v>
      </c>
      <c r="F41" s="272"/>
      <c r="G41" s="364"/>
      <c r="H41" s="364"/>
      <c r="I41" s="365" t="n">
        <v>3583.89</v>
      </c>
      <c r="J41" s="359" t="n">
        <v>0</v>
      </c>
      <c r="K41" s="359" t="n">
        <v>0</v>
      </c>
      <c r="L41" s="359" t="n">
        <v>4362.89314334</v>
      </c>
      <c r="M41" s="366" t="n">
        <v>279.03313205</v>
      </c>
      <c r="N41" s="359" t="n">
        <v>-120.99119888</v>
      </c>
      <c r="O41" s="360" t="n">
        <v>-2.5</v>
      </c>
      <c r="P41" s="230" t="n">
        <v>27.92</v>
      </c>
      <c r="Q41" s="230" t="n">
        <v>0</v>
      </c>
      <c r="R41" s="361" t="n">
        <v>4546.35507651</v>
      </c>
      <c r="S41" s="375" t="n">
        <v>-471.82507651</v>
      </c>
      <c r="T41" s="359" t="n">
        <v>7658.42</v>
      </c>
      <c r="AA41" s="363"/>
      <c r="AE41" s="363"/>
      <c r="AF41" s="363"/>
      <c r="AG41" s="363"/>
      <c r="AH41" s="363"/>
      <c r="AI41" s="363"/>
      <c r="AW41" s="12"/>
    </row>
    <row r="42" customFormat="false" ht="20.1" hidden="false" customHeight="true" outlineLevel="0" collapsed="false">
      <c r="A42" s="41"/>
      <c r="B42" s="60"/>
      <c r="C42" s="48"/>
      <c r="D42" s="344"/>
      <c r="E42" s="272" t="s">
        <v>276</v>
      </c>
      <c r="F42" s="272"/>
      <c r="G42" s="364"/>
      <c r="H42" s="364"/>
      <c r="I42" s="365" t="n">
        <v>0</v>
      </c>
      <c r="J42" s="359" t="n">
        <v>-7455.21458405</v>
      </c>
      <c r="K42" s="359" t="n">
        <v>-787.08</v>
      </c>
      <c r="L42" s="359" t="n">
        <v>0</v>
      </c>
      <c r="M42" s="366" t="n">
        <v>0</v>
      </c>
      <c r="N42" s="359" t="n">
        <v>0</v>
      </c>
      <c r="O42" s="360" t="n">
        <v>0</v>
      </c>
      <c r="P42" s="252" t="n">
        <v>0</v>
      </c>
      <c r="Q42" s="230" t="n">
        <v>0</v>
      </c>
      <c r="R42" s="361" t="n">
        <v>-8242.29458405</v>
      </c>
      <c r="S42" s="375" t="n">
        <v>3196.58458405</v>
      </c>
      <c r="T42" s="359" t="n">
        <v>-5045.71</v>
      </c>
    </row>
    <row r="43" s="43" customFormat="true" ht="20.1" hidden="false" customHeight="true" outlineLevel="0" collapsed="false">
      <c r="A43" s="41"/>
      <c r="B43" s="60"/>
      <c r="C43" s="48"/>
      <c r="D43" s="344"/>
      <c r="E43" s="272" t="s">
        <v>277</v>
      </c>
      <c r="F43" s="272"/>
      <c r="G43" s="364"/>
      <c r="H43" s="364"/>
      <c r="I43" s="365" t="n">
        <v>-18036</v>
      </c>
      <c r="J43" s="359" t="n">
        <v>391.53171155</v>
      </c>
      <c r="K43" s="359" t="n">
        <v>414.74</v>
      </c>
      <c r="L43" s="359" t="n">
        <v>-4096.5993384</v>
      </c>
      <c r="M43" s="366" t="n">
        <v>-129.08797776</v>
      </c>
      <c r="N43" s="359" t="n">
        <v>-99.30422239</v>
      </c>
      <c r="O43" s="360" t="n">
        <v>-175.51</v>
      </c>
      <c r="P43" s="252" t="n">
        <v>-15.59</v>
      </c>
      <c r="Q43" s="230" t="n">
        <v>-8.7</v>
      </c>
      <c r="R43" s="361" t="n">
        <v>-3718.519827</v>
      </c>
      <c r="S43" s="375" t="n">
        <v>-3449.340173</v>
      </c>
      <c r="T43" s="359" t="n">
        <v>-25203.86</v>
      </c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</row>
    <row r="44" s="43" customFormat="true" ht="20.1" hidden="false" customHeight="true" outlineLevel="0" collapsed="false">
      <c r="A44" s="41"/>
      <c r="B44" s="61"/>
      <c r="C44" s="48"/>
      <c r="D44" s="344"/>
      <c r="E44" s="272" t="s">
        <v>85</v>
      </c>
      <c r="F44" s="272"/>
      <c r="G44" s="1"/>
      <c r="H44" s="1"/>
      <c r="I44" s="365" t="n">
        <v>11872.66</v>
      </c>
      <c r="J44" s="359" t="n">
        <v>892.03762664</v>
      </c>
      <c r="K44" s="359" t="n">
        <v>641.03</v>
      </c>
      <c r="L44" s="359" t="n">
        <v>3500.52189744</v>
      </c>
      <c r="M44" s="366" t="n">
        <v>156.16632295</v>
      </c>
      <c r="N44" s="359" t="n">
        <v>383.8987753</v>
      </c>
      <c r="O44" s="360" t="n">
        <v>121.18</v>
      </c>
      <c r="P44" s="252" t="n">
        <v>12.33</v>
      </c>
      <c r="Q44" s="230" t="n">
        <v>-6.31770387</v>
      </c>
      <c r="R44" s="361" t="n">
        <v>5700.84691846</v>
      </c>
      <c r="S44" s="375" t="n">
        <v>-963.73691846</v>
      </c>
      <c r="T44" s="359" t="n">
        <v>16609.77</v>
      </c>
      <c r="U44" s="3"/>
      <c r="V44" s="3"/>
      <c r="W44" s="3"/>
      <c r="X44" s="3"/>
      <c r="Y44" s="3"/>
      <c r="Z44" s="3"/>
      <c r="AA44" s="78"/>
      <c r="AB44" s="3"/>
      <c r="AC44" s="3"/>
      <c r="AD44" s="3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</row>
    <row r="45" s="43" customFormat="true" ht="20.1" hidden="false" customHeight="true" outlineLevel="0" collapsed="false">
      <c r="A45" s="41"/>
      <c r="B45" s="61"/>
      <c r="C45" s="48"/>
      <c r="D45" s="344"/>
      <c r="E45" s="272" t="s">
        <v>278</v>
      </c>
      <c r="F45" s="272"/>
      <c r="G45" s="1"/>
      <c r="H45" s="1"/>
      <c r="I45" s="365" t="n">
        <v>36.02</v>
      </c>
      <c r="J45" s="359" t="n">
        <v>0</v>
      </c>
      <c r="K45" s="359" t="n">
        <v>0</v>
      </c>
      <c r="L45" s="359" t="n">
        <v>139.36001452</v>
      </c>
      <c r="M45" s="366" t="n">
        <v>0</v>
      </c>
      <c r="N45" s="359" t="n">
        <v>2.71036037</v>
      </c>
      <c r="O45" s="360" t="n">
        <v>0</v>
      </c>
      <c r="P45" s="252" t="n">
        <v>0</v>
      </c>
      <c r="Q45" s="230" t="n">
        <v>0</v>
      </c>
      <c r="R45" s="361" t="n">
        <v>142.07037489</v>
      </c>
      <c r="S45" s="375" t="n">
        <v>185.47962511</v>
      </c>
      <c r="T45" s="359" t="n">
        <v>363.57</v>
      </c>
      <c r="U45" s="3"/>
      <c r="V45" s="3"/>
      <c r="W45" s="3"/>
      <c r="X45" s="3"/>
      <c r="Y45" s="3"/>
      <c r="Z45" s="3"/>
      <c r="AA45" s="78"/>
      <c r="AB45" s="3"/>
      <c r="AC45" s="3"/>
      <c r="AD45" s="3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</row>
    <row r="46" customFormat="false" ht="20.1" hidden="false" customHeight="true" outlineLevel="0" collapsed="false">
      <c r="A46" s="41"/>
      <c r="B46" s="61"/>
      <c r="C46" s="48"/>
      <c r="D46" s="344"/>
      <c r="E46" s="272" t="s">
        <v>279</v>
      </c>
      <c r="F46" s="272"/>
      <c r="G46" s="1"/>
      <c r="H46" s="1"/>
      <c r="I46" s="365" t="n">
        <v>-1562</v>
      </c>
      <c r="J46" s="252" t="n">
        <v>-426.57931951</v>
      </c>
      <c r="K46" s="252" t="n">
        <v>-73.17</v>
      </c>
      <c r="L46" s="252" t="n">
        <v>-143.12082307</v>
      </c>
      <c r="M46" s="366" t="n">
        <v>-1.16138425</v>
      </c>
      <c r="N46" s="359" t="n">
        <v>-6.18288312</v>
      </c>
      <c r="O46" s="360" t="n">
        <v>-0.72</v>
      </c>
      <c r="P46" s="252" t="n">
        <v>-11.66</v>
      </c>
      <c r="Q46" s="230" t="n">
        <v>-0.0502</v>
      </c>
      <c r="R46" s="361" t="n">
        <v>-662.64460995</v>
      </c>
      <c r="S46" s="375" t="n">
        <v>3.10460994999869</v>
      </c>
      <c r="T46" s="359" t="n">
        <v>-2221.54</v>
      </c>
      <c r="AA46" s="78"/>
      <c r="AE46" s="78"/>
      <c r="AF46" s="78"/>
      <c r="AG46" s="78"/>
      <c r="AH46" s="78"/>
      <c r="AI46" s="78"/>
    </row>
    <row r="47" customFormat="false" ht="20.1" hidden="false" customHeight="true" outlineLevel="0" collapsed="false">
      <c r="A47" s="41"/>
      <c r="B47" s="61"/>
      <c r="C47" s="48"/>
      <c r="D47" s="344"/>
      <c r="E47" s="272" t="s">
        <v>280</v>
      </c>
      <c r="F47" s="272"/>
      <c r="G47" s="1"/>
      <c r="H47" s="1"/>
      <c r="I47" s="365" t="n">
        <v>10347.07</v>
      </c>
      <c r="J47" s="359" t="n">
        <v>465.45830713</v>
      </c>
      <c r="K47" s="359" t="n">
        <v>567.85</v>
      </c>
      <c r="L47" s="359" t="n">
        <v>3496.76108889</v>
      </c>
      <c r="M47" s="366" t="n">
        <v>155.0049387</v>
      </c>
      <c r="N47" s="359" t="n">
        <v>380.42625255</v>
      </c>
      <c r="O47" s="360" t="n">
        <v>120.46</v>
      </c>
      <c r="P47" s="252" t="n">
        <v>0.67</v>
      </c>
      <c r="Q47" s="230" t="n">
        <v>-6.36790387</v>
      </c>
      <c r="R47" s="361" t="n">
        <v>5180.2626834</v>
      </c>
      <c r="S47" s="375" t="n">
        <v>-775.5326834</v>
      </c>
      <c r="T47" s="359" t="n">
        <v>14751.8</v>
      </c>
      <c r="AB47" s="12"/>
      <c r="AC47" s="12"/>
      <c r="AD47" s="12"/>
    </row>
    <row r="48" customFormat="false" ht="20.1" hidden="false" customHeight="true" outlineLevel="0" collapsed="false">
      <c r="A48" s="41"/>
      <c r="B48" s="61"/>
      <c r="C48" s="48"/>
      <c r="D48" s="344"/>
      <c r="E48" s="272" t="s">
        <v>281</v>
      </c>
      <c r="F48" s="272"/>
      <c r="G48" s="1"/>
      <c r="H48" s="1"/>
      <c r="I48" s="365" t="n">
        <v>3078.55</v>
      </c>
      <c r="J48" s="359" t="n">
        <v>61.79083247</v>
      </c>
      <c r="K48" s="359" t="n">
        <v>148.85</v>
      </c>
      <c r="L48" s="359" t="n">
        <v>880.43217257</v>
      </c>
      <c r="M48" s="366" t="n">
        <v>40.49273312</v>
      </c>
      <c r="N48" s="359" t="n">
        <v>95.23708206</v>
      </c>
      <c r="O48" s="360" t="n">
        <v>13.15</v>
      </c>
      <c r="P48" s="252" t="n">
        <v>0.58</v>
      </c>
      <c r="Q48" s="230" t="n">
        <v>-0.38553337</v>
      </c>
      <c r="R48" s="361" t="n">
        <v>1240.14728685</v>
      </c>
      <c r="S48" s="375" t="n">
        <v>-37.4772868499997</v>
      </c>
      <c r="T48" s="359" t="n">
        <v>4281.22</v>
      </c>
    </row>
    <row r="49" customFormat="false" ht="20.1" hidden="false" customHeight="true" outlineLevel="0" collapsed="false">
      <c r="A49" s="41"/>
      <c r="B49" s="61"/>
      <c r="C49" s="48"/>
      <c r="D49" s="344"/>
      <c r="E49" s="272" t="s">
        <v>86</v>
      </c>
      <c r="F49" s="272"/>
      <c r="G49" s="1"/>
      <c r="H49" s="1"/>
      <c r="I49" s="365" t="n">
        <v>7267.52</v>
      </c>
      <c r="J49" s="359" t="n">
        <v>403.66747466</v>
      </c>
      <c r="K49" s="359" t="n">
        <v>419</v>
      </c>
      <c r="L49" s="359" t="n">
        <v>2616.32891632</v>
      </c>
      <c r="M49" s="366" t="n">
        <v>114.51220558</v>
      </c>
      <c r="N49" s="359" t="n">
        <v>285.18917049</v>
      </c>
      <c r="O49" s="360" t="n">
        <v>107.31</v>
      </c>
      <c r="P49" s="252" t="n">
        <v>0.09</v>
      </c>
      <c r="Q49" s="230" t="n">
        <v>-5.9823705</v>
      </c>
      <c r="R49" s="361" t="n">
        <v>3940.11539655</v>
      </c>
      <c r="S49" s="375" t="n">
        <v>-737.055396550001</v>
      </c>
      <c r="T49" s="359" t="n">
        <v>10470.58</v>
      </c>
      <c r="AB49" s="363"/>
      <c r="AC49" s="363"/>
      <c r="AD49" s="363"/>
    </row>
    <row r="50" customFormat="false" ht="20.1" hidden="false" customHeight="true" outlineLevel="0" collapsed="false">
      <c r="A50" s="41"/>
      <c r="B50" s="61"/>
      <c r="C50" s="48"/>
      <c r="D50" s="344"/>
      <c r="E50" s="272" t="s">
        <v>152</v>
      </c>
      <c r="F50" s="272"/>
      <c r="G50" s="1"/>
      <c r="H50" s="1"/>
      <c r="I50" s="365" t="n">
        <v>7267.52</v>
      </c>
      <c r="J50" s="359" t="n">
        <v>403.66747466</v>
      </c>
      <c r="K50" s="359" t="n">
        <v>419</v>
      </c>
      <c r="L50" s="359" t="n">
        <v>2616.81176202</v>
      </c>
      <c r="M50" s="366" t="n">
        <v>114.51220558</v>
      </c>
      <c r="N50" s="359" t="n">
        <v>285.18917049</v>
      </c>
      <c r="O50" s="360" t="n">
        <v>107.31</v>
      </c>
      <c r="P50" s="230" t="n">
        <v>0.09</v>
      </c>
      <c r="Q50" s="110" t="n">
        <v>-5.9823705</v>
      </c>
      <c r="R50" s="361" t="n">
        <v>3940.59824225</v>
      </c>
      <c r="S50" s="375" t="n">
        <v>-2105.73824225</v>
      </c>
      <c r="T50" s="359" t="n">
        <v>9102.38</v>
      </c>
    </row>
    <row r="51" customFormat="false" ht="20.1" hidden="false" customHeight="true" outlineLevel="0" collapsed="false">
      <c r="A51" s="41"/>
      <c r="B51" s="61"/>
      <c r="C51" s="48"/>
      <c r="D51" s="344"/>
      <c r="E51" s="367" t="s">
        <v>282</v>
      </c>
      <c r="F51" s="367"/>
      <c r="G51" s="158"/>
      <c r="H51" s="158"/>
      <c r="I51" s="368" t="n">
        <v>0</v>
      </c>
      <c r="J51" s="369" t="n">
        <v>0</v>
      </c>
      <c r="K51" s="369" t="n">
        <v>0</v>
      </c>
      <c r="L51" s="369" t="n">
        <v>-0.5828457</v>
      </c>
      <c r="M51" s="369" t="n">
        <v>0</v>
      </c>
      <c r="N51" s="369" t="n">
        <v>0</v>
      </c>
      <c r="O51" s="370" t="n">
        <v>0</v>
      </c>
      <c r="P51" s="369" t="n">
        <v>0</v>
      </c>
      <c r="Q51" s="370" t="n">
        <v>0</v>
      </c>
      <c r="R51" s="371" t="n">
        <v>-0.5828457</v>
      </c>
      <c r="S51" s="377" t="n">
        <v>1368.7828457</v>
      </c>
      <c r="T51" s="369" t="n">
        <v>1368.2</v>
      </c>
    </row>
    <row r="52" customFormat="false" ht="20.1" hidden="false" customHeight="true" outlineLevel="0" collapsed="false">
      <c r="A52" s="41"/>
      <c r="B52" s="61"/>
      <c r="C52" s="48"/>
      <c r="D52" s="344"/>
      <c r="E52" s="344"/>
      <c r="F52" s="344"/>
      <c r="G52" s="344"/>
      <c r="H52" s="344"/>
      <c r="I52" s="344"/>
      <c r="J52" s="344"/>
      <c r="K52" s="344"/>
      <c r="L52" s="344"/>
      <c r="M52" s="344"/>
      <c r="N52" s="344"/>
      <c r="O52" s="344"/>
      <c r="P52" s="344"/>
      <c r="Q52" s="344"/>
      <c r="R52" s="344"/>
      <c r="S52" s="344"/>
      <c r="T52" s="363"/>
      <c r="AB52" s="78"/>
      <c r="AC52" s="78"/>
      <c r="AD52" s="78"/>
    </row>
    <row r="53" customFormat="false" ht="20.1" hidden="false" customHeight="true" outlineLevel="0" collapsed="false">
      <c r="A53" s="41"/>
      <c r="B53" s="61"/>
      <c r="C53" s="48"/>
      <c r="D53" s="344"/>
      <c r="E53" s="345" t="s">
        <v>285</v>
      </c>
      <c r="F53" s="345"/>
      <c r="G53" s="345"/>
      <c r="H53" s="345"/>
      <c r="S53" s="344"/>
      <c r="AB53" s="78"/>
      <c r="AC53" s="78"/>
      <c r="AD53" s="78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</row>
    <row r="54" s="12" customFormat="true" ht="20.1" hidden="false" customHeight="true" outlineLevel="0" collapsed="false">
      <c r="A54" s="41"/>
      <c r="B54" s="61"/>
      <c r="C54" s="48"/>
      <c r="D54" s="344"/>
      <c r="E54" s="346" t="s">
        <v>265</v>
      </c>
      <c r="F54" s="346"/>
      <c r="G54" s="346"/>
      <c r="H54" s="346"/>
      <c r="I54" s="347" t="s">
        <v>266</v>
      </c>
      <c r="J54" s="348" t="s">
        <v>267</v>
      </c>
      <c r="K54" s="348"/>
      <c r="L54" s="348"/>
      <c r="M54" s="348"/>
      <c r="N54" s="348"/>
      <c r="O54" s="348"/>
      <c r="P54" s="348"/>
      <c r="Q54" s="348"/>
      <c r="R54" s="348"/>
      <c r="S54" s="373" t="s">
        <v>44</v>
      </c>
      <c r="T54" s="350" t="s">
        <v>268</v>
      </c>
      <c r="U54" s="3"/>
      <c r="V54" s="3"/>
      <c r="W54" s="3"/>
      <c r="X54" s="3"/>
      <c r="Y54" s="3"/>
      <c r="Z54" s="3"/>
      <c r="AB54" s="78"/>
      <c r="AC54" s="78"/>
      <c r="AD54" s="78"/>
    </row>
    <row r="55" s="376" customFormat="true" ht="20.1" hidden="false" customHeight="true" outlineLevel="0" collapsed="false">
      <c r="A55" s="41"/>
      <c r="B55" s="61"/>
      <c r="C55" s="48"/>
      <c r="D55" s="344"/>
      <c r="E55" s="351"/>
      <c r="F55" s="351"/>
      <c r="G55" s="351"/>
      <c r="H55" s="351"/>
      <c r="I55" s="352" t="s">
        <v>35</v>
      </c>
      <c r="J55" s="353" t="s">
        <v>38</v>
      </c>
      <c r="K55" s="353" t="s">
        <v>39</v>
      </c>
      <c r="L55" s="354" t="s">
        <v>269</v>
      </c>
      <c r="M55" s="353" t="s">
        <v>270</v>
      </c>
      <c r="N55" s="353" t="s">
        <v>128</v>
      </c>
      <c r="O55" s="353" t="s">
        <v>155</v>
      </c>
      <c r="P55" s="353" t="s">
        <v>271</v>
      </c>
      <c r="Q55" s="353" t="s">
        <v>272</v>
      </c>
      <c r="R55" s="355" t="s">
        <v>273</v>
      </c>
      <c r="S55" s="374"/>
      <c r="T55" s="357"/>
      <c r="U55" s="3"/>
      <c r="V55" s="3"/>
      <c r="W55" s="3"/>
      <c r="X55" s="3"/>
      <c r="Y55" s="3"/>
      <c r="Z55" s="3"/>
      <c r="AA55" s="3"/>
      <c r="AB55" s="3"/>
      <c r="AC55" s="3"/>
      <c r="AD55" s="3"/>
      <c r="AE55" s="12"/>
      <c r="AF55" s="12"/>
      <c r="AG55" s="12"/>
      <c r="AH55" s="12"/>
      <c r="AI55" s="12"/>
      <c r="AJ55" s="363"/>
      <c r="AK55" s="363"/>
      <c r="AL55" s="363"/>
      <c r="AM55" s="363"/>
      <c r="AN55" s="363"/>
      <c r="AO55" s="363"/>
      <c r="AP55" s="363"/>
      <c r="AQ55" s="363"/>
      <c r="AR55" s="363"/>
      <c r="AS55" s="363"/>
      <c r="AT55" s="363"/>
      <c r="AU55" s="363"/>
      <c r="AV55" s="363"/>
    </row>
    <row r="56" customFormat="false" ht="20.1" hidden="false" customHeight="true" outlineLevel="0" collapsed="false">
      <c r="A56" s="41"/>
      <c r="B56" s="61"/>
      <c r="D56" s="344"/>
      <c r="E56" s="272" t="s">
        <v>274</v>
      </c>
      <c r="F56" s="272"/>
      <c r="G56" s="272"/>
      <c r="H56" s="272"/>
      <c r="I56" s="358" t="n">
        <v>13012</v>
      </c>
      <c r="J56" s="359" t="n">
        <v>4027.15705794</v>
      </c>
      <c r="K56" s="359" t="n">
        <v>508.04</v>
      </c>
      <c r="L56" s="359" t="n">
        <v>1598</v>
      </c>
      <c r="M56" s="359" t="n">
        <v>3.55201735</v>
      </c>
      <c r="N56" s="359" t="n">
        <v>308.32651104</v>
      </c>
      <c r="O56" s="360" t="n">
        <v>148.94</v>
      </c>
      <c r="P56" s="176" t="n">
        <v>0</v>
      </c>
      <c r="Q56" s="176" t="n">
        <v>1.21205234</v>
      </c>
      <c r="R56" s="361" t="n">
        <v>6595.22763867</v>
      </c>
      <c r="S56" s="375" t="n">
        <v>-121.357638670001</v>
      </c>
      <c r="T56" s="359" t="n">
        <v>19485.87</v>
      </c>
      <c r="W56" s="12"/>
      <c r="X56" s="12"/>
      <c r="Y56" s="12"/>
      <c r="Z56" s="12"/>
      <c r="AA56" s="363"/>
      <c r="AE56" s="363"/>
      <c r="AF56" s="363"/>
      <c r="AG56" s="363"/>
      <c r="AH56" s="363"/>
      <c r="AI56" s="363"/>
      <c r="AW56" s="12"/>
    </row>
    <row r="57" customFormat="false" ht="20.1" hidden="false" customHeight="true" outlineLevel="0" collapsed="false">
      <c r="A57" s="41"/>
      <c r="B57" s="61"/>
      <c r="D57" s="344"/>
      <c r="E57" s="272" t="s">
        <v>275</v>
      </c>
      <c r="F57" s="272"/>
      <c r="G57" s="364"/>
      <c r="H57" s="364"/>
      <c r="I57" s="365" t="n">
        <v>1883</v>
      </c>
      <c r="J57" s="359" t="n">
        <v>0</v>
      </c>
      <c r="K57" s="359" t="n">
        <v>0</v>
      </c>
      <c r="L57" s="359" t="n">
        <v>2025</v>
      </c>
      <c r="M57" s="366" t="n">
        <v>152</v>
      </c>
      <c r="N57" s="359" t="n">
        <v>-58.80580873</v>
      </c>
      <c r="O57" s="360" t="n">
        <v>-1.41</v>
      </c>
      <c r="P57" s="230" t="n">
        <v>26</v>
      </c>
      <c r="Q57" s="230" t="n">
        <v>0</v>
      </c>
      <c r="R57" s="361" t="n">
        <v>2142.78419127</v>
      </c>
      <c r="S57" s="375" t="n">
        <v>-251.94419127</v>
      </c>
      <c r="T57" s="359" t="n">
        <v>3773.84</v>
      </c>
      <c r="W57" s="363"/>
      <c r="X57" s="363"/>
      <c r="Y57" s="363"/>
      <c r="Z57" s="363"/>
      <c r="AW57" s="12"/>
    </row>
    <row r="58" s="43" customFormat="true" ht="20.1" hidden="false" customHeight="true" outlineLevel="0" collapsed="false">
      <c r="A58" s="41"/>
      <c r="B58" s="61"/>
      <c r="C58" s="9"/>
      <c r="D58" s="344"/>
      <c r="E58" s="272" t="s">
        <v>276</v>
      </c>
      <c r="F58" s="272"/>
      <c r="G58" s="364"/>
      <c r="H58" s="364"/>
      <c r="I58" s="365" t="n">
        <v>0</v>
      </c>
      <c r="J58" s="359" t="n">
        <v>-3843.72194766</v>
      </c>
      <c r="K58" s="359" t="n">
        <v>-517.76</v>
      </c>
      <c r="L58" s="359" t="n">
        <v>0</v>
      </c>
      <c r="M58" s="366" t="n">
        <v>0</v>
      </c>
      <c r="N58" s="359" t="n">
        <v>0</v>
      </c>
      <c r="O58" s="360" t="n">
        <v>0</v>
      </c>
      <c r="P58" s="252" t="n">
        <v>0</v>
      </c>
      <c r="Q58" s="230" t="n">
        <v>0</v>
      </c>
      <c r="R58" s="361" t="n">
        <v>-4361.48194766</v>
      </c>
      <c r="S58" s="375" t="n">
        <v>1531.99194766</v>
      </c>
      <c r="T58" s="359" t="n">
        <v>-2829.49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</row>
    <row r="59" s="43" customFormat="true" ht="20.1" hidden="false" customHeight="true" outlineLevel="0" collapsed="false">
      <c r="A59" s="41"/>
      <c r="B59" s="61"/>
      <c r="C59" s="9"/>
      <c r="D59" s="344"/>
      <c r="E59" s="272" t="s">
        <v>277</v>
      </c>
      <c r="F59" s="272"/>
      <c r="G59" s="364"/>
      <c r="H59" s="364"/>
      <c r="I59" s="365" t="n">
        <v>-9645</v>
      </c>
      <c r="J59" s="359" t="n">
        <v>101.41108202</v>
      </c>
      <c r="K59" s="359" t="n">
        <v>160.99</v>
      </c>
      <c r="L59" s="359" t="n">
        <v>-3085</v>
      </c>
      <c r="M59" s="366" t="n">
        <v>-73</v>
      </c>
      <c r="N59" s="359" t="n">
        <v>-108.89402298</v>
      </c>
      <c r="O59" s="360" t="n">
        <v>-80.75</v>
      </c>
      <c r="P59" s="252" t="n">
        <v>0</v>
      </c>
      <c r="Q59" s="230" t="n">
        <v>0</v>
      </c>
      <c r="R59" s="361" t="n">
        <v>-3085.24294096</v>
      </c>
      <c r="S59" s="375" t="n">
        <v>-1632.22705904</v>
      </c>
      <c r="T59" s="359" t="n">
        <v>-14362.47</v>
      </c>
      <c r="U59" s="3"/>
      <c r="V59" s="3"/>
      <c r="W59" s="3"/>
      <c r="X59" s="3"/>
      <c r="Y59" s="3"/>
      <c r="Z59" s="3"/>
      <c r="AA59" s="78"/>
      <c r="AB59" s="3"/>
      <c r="AC59" s="3"/>
      <c r="AD59" s="3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</row>
    <row r="60" s="43" customFormat="true" ht="20.1" hidden="false" customHeight="true" outlineLevel="0" collapsed="false">
      <c r="A60" s="41"/>
      <c r="B60" s="61"/>
      <c r="C60" s="9"/>
      <c r="D60" s="344"/>
      <c r="E60" s="272" t="s">
        <v>85</v>
      </c>
      <c r="F60" s="272"/>
      <c r="G60" s="1"/>
      <c r="H60" s="1"/>
      <c r="I60" s="365" t="n">
        <v>5250.57</v>
      </c>
      <c r="J60" s="359" t="n">
        <v>284.846192300001</v>
      </c>
      <c r="K60" s="359" t="n">
        <v>151.27</v>
      </c>
      <c r="L60" s="359" t="n">
        <v>538</v>
      </c>
      <c r="M60" s="366" t="n">
        <v>82.44030055</v>
      </c>
      <c r="N60" s="359" t="n">
        <v>140.62667933</v>
      </c>
      <c r="O60" s="360" t="n">
        <v>66.78</v>
      </c>
      <c r="P60" s="252" t="n">
        <v>19</v>
      </c>
      <c r="Q60" s="230" t="n">
        <v>-2.02149144</v>
      </c>
      <c r="R60" s="361" t="n">
        <v>1280.94168074</v>
      </c>
      <c r="S60" s="375" t="n">
        <v>-463.761680739999</v>
      </c>
      <c r="T60" s="359" t="n">
        <v>6067.75</v>
      </c>
      <c r="U60" s="3"/>
      <c r="V60" s="378"/>
      <c r="W60" s="78"/>
      <c r="X60" s="78"/>
      <c r="Y60" s="78"/>
      <c r="Z60" s="78"/>
      <c r="AA60" s="78"/>
      <c r="AB60" s="3"/>
      <c r="AC60" s="3"/>
      <c r="AD60" s="3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</row>
    <row r="61" customFormat="false" ht="20.1" hidden="false" customHeight="true" outlineLevel="0" collapsed="false">
      <c r="A61" s="41"/>
      <c r="B61" s="61"/>
      <c r="D61" s="344"/>
      <c r="E61" s="272" t="s">
        <v>278</v>
      </c>
      <c r="F61" s="272"/>
      <c r="G61" s="1"/>
      <c r="H61" s="1"/>
      <c r="I61" s="365" t="n">
        <v>-22.14</v>
      </c>
      <c r="J61" s="359" t="n">
        <v>0</v>
      </c>
      <c r="K61" s="359" t="n">
        <v>0</v>
      </c>
      <c r="L61" s="359" t="n">
        <v>-48</v>
      </c>
      <c r="M61" s="366" t="n">
        <v>0</v>
      </c>
      <c r="N61" s="359" t="n">
        <v>1.29663435</v>
      </c>
      <c r="O61" s="360" t="n">
        <v>0</v>
      </c>
      <c r="P61" s="252" t="n">
        <v>0</v>
      </c>
      <c r="Q61" s="230" t="n">
        <v>0</v>
      </c>
      <c r="R61" s="361" t="n">
        <v>-46.70336565</v>
      </c>
      <c r="S61" s="375" t="n">
        <v>117.35336565</v>
      </c>
      <c r="T61" s="359" t="n">
        <v>48.51</v>
      </c>
      <c r="W61" s="78"/>
      <c r="X61" s="78"/>
      <c r="Y61" s="78"/>
      <c r="Z61" s="78"/>
      <c r="AA61" s="78"/>
      <c r="AE61" s="78"/>
      <c r="AF61" s="78"/>
      <c r="AG61" s="78"/>
      <c r="AH61" s="78"/>
      <c r="AI61" s="78"/>
      <c r="AW61" s="12"/>
    </row>
    <row r="62" customFormat="false" ht="20.1" hidden="false" customHeight="true" outlineLevel="0" collapsed="false">
      <c r="A62" s="41"/>
      <c r="B62" s="61"/>
      <c r="D62" s="344"/>
      <c r="E62" s="272" t="s">
        <v>279</v>
      </c>
      <c r="F62" s="272"/>
      <c r="G62" s="1"/>
      <c r="H62" s="1"/>
      <c r="I62" s="365" t="n">
        <v>-782</v>
      </c>
      <c r="J62" s="252" t="n">
        <v>-217.794041040001</v>
      </c>
      <c r="K62" s="252" t="n">
        <v>-35.32</v>
      </c>
      <c r="L62" s="252" t="n">
        <v>-72</v>
      </c>
      <c r="M62" s="366" t="n">
        <v>-0.77864799</v>
      </c>
      <c r="N62" s="359" t="n">
        <v>-3.31566067</v>
      </c>
      <c r="O62" s="360" t="n">
        <v>0.32</v>
      </c>
      <c r="P62" s="252" t="n">
        <v>-11</v>
      </c>
      <c r="Q62" s="230" t="n">
        <v>1.5E-005</v>
      </c>
      <c r="R62" s="361" t="n">
        <v>-339.888334700001</v>
      </c>
      <c r="S62" s="375" t="n">
        <v>24.7283346999999</v>
      </c>
      <c r="T62" s="359" t="n">
        <v>-1097.16</v>
      </c>
      <c r="W62" s="78"/>
      <c r="X62" s="78"/>
      <c r="Y62" s="78"/>
      <c r="Z62" s="78"/>
      <c r="AB62" s="12"/>
      <c r="AC62" s="12"/>
      <c r="AD62" s="12"/>
      <c r="AW62" s="12"/>
    </row>
    <row r="63" customFormat="false" ht="20.1" hidden="false" customHeight="true" outlineLevel="0" collapsed="false">
      <c r="A63" s="41"/>
      <c r="B63" s="61"/>
      <c r="D63" s="344"/>
      <c r="E63" s="272" t="s">
        <v>280</v>
      </c>
      <c r="F63" s="272"/>
      <c r="G63" s="1"/>
      <c r="H63" s="1"/>
      <c r="I63" s="365" t="n">
        <v>4446.96</v>
      </c>
      <c r="J63" s="359" t="n">
        <v>67.05215126</v>
      </c>
      <c r="K63" s="359" t="n">
        <v>115.95</v>
      </c>
      <c r="L63" s="359" t="n">
        <v>418</v>
      </c>
      <c r="M63" s="366" t="n">
        <v>81.66165256</v>
      </c>
      <c r="N63" s="359" t="n">
        <v>138.60765301</v>
      </c>
      <c r="O63" s="360" t="n">
        <v>66.46</v>
      </c>
      <c r="P63" s="252" t="n">
        <v>8</v>
      </c>
      <c r="Q63" s="230" t="n">
        <v>-2.02147644</v>
      </c>
      <c r="R63" s="361" t="n">
        <v>893.70998039</v>
      </c>
      <c r="S63" s="375" t="n">
        <v>-321.56998039</v>
      </c>
      <c r="T63" s="359" t="n">
        <v>5019.1</v>
      </c>
      <c r="AB63" s="12"/>
      <c r="AC63" s="12"/>
      <c r="AD63" s="12"/>
      <c r="AW63" s="12"/>
    </row>
    <row r="64" customFormat="false" ht="20.1" hidden="false" customHeight="true" outlineLevel="0" collapsed="false">
      <c r="A64" s="41"/>
      <c r="B64" s="61"/>
      <c r="D64" s="344"/>
      <c r="E64" s="272" t="s">
        <v>281</v>
      </c>
      <c r="F64" s="272"/>
      <c r="G64" s="1"/>
      <c r="H64" s="1"/>
      <c r="I64" s="365" t="n">
        <v>1285.4</v>
      </c>
      <c r="J64" s="359" t="n">
        <v>16.35177545</v>
      </c>
      <c r="K64" s="359" t="n">
        <v>26.72</v>
      </c>
      <c r="L64" s="359" t="n">
        <v>107</v>
      </c>
      <c r="M64" s="366" t="n">
        <v>20.98261931</v>
      </c>
      <c r="N64" s="359" t="n">
        <v>33.54661777</v>
      </c>
      <c r="O64" s="360" t="n">
        <v>14.88</v>
      </c>
      <c r="P64" s="252" t="n">
        <v>2</v>
      </c>
      <c r="Q64" s="230" t="n">
        <v>0.53174516</v>
      </c>
      <c r="R64" s="361" t="n">
        <v>222.01275769</v>
      </c>
      <c r="S64" s="375" t="n">
        <v>22.6772423099998</v>
      </c>
      <c r="T64" s="359" t="n">
        <v>1530.09</v>
      </c>
      <c r="AB64" s="363"/>
      <c r="AC64" s="363"/>
      <c r="AD64" s="363"/>
      <c r="AW64" s="12"/>
    </row>
    <row r="65" customFormat="false" ht="20.1" hidden="false" customHeight="true" outlineLevel="0" collapsed="false">
      <c r="A65" s="41"/>
      <c r="B65" s="61"/>
      <c r="D65" s="344"/>
      <c r="E65" s="272" t="s">
        <v>86</v>
      </c>
      <c r="F65" s="272"/>
      <c r="G65" s="1"/>
      <c r="H65" s="1"/>
      <c r="I65" s="365" t="n">
        <v>3161.56</v>
      </c>
      <c r="J65" s="359" t="n">
        <v>51</v>
      </c>
      <c r="K65" s="359" t="n">
        <v>89.22</v>
      </c>
      <c r="L65" s="359" t="n">
        <v>311</v>
      </c>
      <c r="M65" s="366" t="n">
        <v>60.67903325</v>
      </c>
      <c r="N65" s="359" t="n">
        <v>105.06103524</v>
      </c>
      <c r="O65" s="360" t="n">
        <v>51.58</v>
      </c>
      <c r="P65" s="252" t="n">
        <v>6</v>
      </c>
      <c r="Q65" s="230" t="n">
        <v>-2.5532216</v>
      </c>
      <c r="R65" s="361" t="n">
        <v>671.98684689</v>
      </c>
      <c r="S65" s="375" t="n">
        <v>-344.53684689</v>
      </c>
      <c r="T65" s="359" t="n">
        <v>3489.01</v>
      </c>
      <c r="AW65" s="12"/>
    </row>
    <row r="66" customFormat="false" ht="20.1" hidden="false" customHeight="true" outlineLevel="0" collapsed="false">
      <c r="A66" s="41"/>
      <c r="B66" s="61"/>
      <c r="D66" s="344"/>
      <c r="E66" s="272" t="s">
        <v>152</v>
      </c>
      <c r="F66" s="272"/>
      <c r="G66" s="1"/>
      <c r="H66" s="1"/>
      <c r="I66" s="365" t="n">
        <v>3161.56</v>
      </c>
      <c r="J66" s="359" t="n">
        <v>50.70037581</v>
      </c>
      <c r="K66" s="359" t="n">
        <v>89.22</v>
      </c>
      <c r="L66" s="359" t="n">
        <v>322</v>
      </c>
      <c r="M66" s="366" t="n">
        <v>61</v>
      </c>
      <c r="N66" s="359" t="n">
        <v>105.06103524</v>
      </c>
      <c r="O66" s="360" t="n">
        <v>51.58</v>
      </c>
      <c r="P66" s="230" t="n">
        <v>6</v>
      </c>
      <c r="Q66" s="110" t="n">
        <v>-2.5532216</v>
      </c>
      <c r="R66" s="361" t="n">
        <v>683.00818945</v>
      </c>
      <c r="S66" s="375" t="n">
        <v>-457.79818945</v>
      </c>
      <c r="T66" s="359" t="n">
        <v>3386.77</v>
      </c>
      <c r="AW66" s="12"/>
    </row>
    <row r="67" customFormat="false" ht="20.1" hidden="false" customHeight="true" outlineLevel="0" collapsed="false">
      <c r="A67" s="41"/>
      <c r="B67" s="61"/>
      <c r="D67" s="344"/>
      <c r="E67" s="367" t="s">
        <v>282</v>
      </c>
      <c r="F67" s="367"/>
      <c r="G67" s="158"/>
      <c r="H67" s="158"/>
      <c r="I67" s="368" t="n">
        <v>0</v>
      </c>
      <c r="J67" s="369" t="n">
        <v>0</v>
      </c>
      <c r="K67" s="369" t="n">
        <v>0</v>
      </c>
      <c r="L67" s="369" t="n">
        <v>-11</v>
      </c>
      <c r="M67" s="369" t="n">
        <v>0</v>
      </c>
      <c r="N67" s="369" t="n">
        <v>0</v>
      </c>
      <c r="O67" s="370" t="n">
        <v>0</v>
      </c>
      <c r="P67" s="369" t="n">
        <v>0</v>
      </c>
      <c r="Q67" s="370" t="n">
        <v>0</v>
      </c>
      <c r="R67" s="371" t="n">
        <v>-11</v>
      </c>
      <c r="S67" s="377" t="n">
        <v>113.24</v>
      </c>
      <c r="T67" s="369" t="n">
        <v>102.24</v>
      </c>
      <c r="AB67" s="78"/>
      <c r="AC67" s="78"/>
      <c r="AD67" s="78"/>
      <c r="AW67" s="12"/>
    </row>
    <row r="68" customFormat="false" ht="20.1" hidden="false" customHeight="true" outlineLevel="0" collapsed="false">
      <c r="A68" s="41"/>
      <c r="B68" s="61"/>
      <c r="D68" s="344"/>
      <c r="E68" s="272"/>
      <c r="F68" s="272"/>
      <c r="G68" s="1"/>
      <c r="H68" s="1"/>
      <c r="I68" s="360"/>
      <c r="J68" s="359"/>
      <c r="K68" s="359"/>
      <c r="L68" s="359"/>
      <c r="M68" s="359"/>
      <c r="N68" s="359"/>
      <c r="O68" s="360"/>
      <c r="P68" s="359"/>
      <c r="Q68" s="360"/>
      <c r="R68" s="359"/>
      <c r="S68" s="359"/>
      <c r="T68" s="359"/>
      <c r="AB68" s="78"/>
      <c r="AC68" s="78"/>
      <c r="AD68" s="78"/>
    </row>
    <row r="69" customFormat="false" ht="20.1" hidden="false" customHeight="true" outlineLevel="0" collapsed="false">
      <c r="A69" s="41"/>
      <c r="B69" s="61"/>
      <c r="D69" s="344"/>
      <c r="E69" s="345" t="s">
        <v>286</v>
      </c>
      <c r="F69" s="345"/>
      <c r="G69" s="345"/>
      <c r="H69" s="345"/>
      <c r="S69" s="344"/>
      <c r="AA69" s="12"/>
      <c r="AB69" s="78"/>
      <c r="AC69" s="78"/>
      <c r="AD69" s="78"/>
    </row>
    <row r="70" customFormat="false" ht="20.1" hidden="false" customHeight="true" outlineLevel="0" collapsed="false">
      <c r="A70" s="41"/>
      <c r="B70" s="61"/>
      <c r="E70" s="346" t="s">
        <v>265</v>
      </c>
      <c r="F70" s="346"/>
      <c r="G70" s="346"/>
      <c r="H70" s="346"/>
      <c r="I70" s="347" t="s">
        <v>266</v>
      </c>
      <c r="J70" s="347" t="s">
        <v>267</v>
      </c>
      <c r="K70" s="347"/>
      <c r="L70" s="347"/>
      <c r="M70" s="347"/>
      <c r="N70" s="347"/>
      <c r="O70" s="347"/>
      <c r="P70" s="347"/>
      <c r="Q70" s="379" t="s">
        <v>44</v>
      </c>
      <c r="R70" s="380" t="s">
        <v>268</v>
      </c>
      <c r="S70" s="344"/>
      <c r="X70" s="12"/>
      <c r="Y70" s="12"/>
      <c r="Z70" s="12"/>
      <c r="AA70" s="12"/>
    </row>
    <row r="71" customFormat="false" ht="20.1" hidden="false" customHeight="true" outlineLevel="0" collapsed="false">
      <c r="A71" s="41"/>
      <c r="B71" s="61"/>
      <c r="E71" s="351"/>
      <c r="F71" s="351"/>
      <c r="G71" s="351"/>
      <c r="H71" s="351"/>
      <c r="I71" s="352" t="s">
        <v>35</v>
      </c>
      <c r="J71" s="353" t="s">
        <v>38</v>
      </c>
      <c r="K71" s="353" t="s">
        <v>39</v>
      </c>
      <c r="L71" s="354" t="s">
        <v>269</v>
      </c>
      <c r="M71" s="353" t="s">
        <v>270</v>
      </c>
      <c r="N71" s="353" t="s">
        <v>128</v>
      </c>
      <c r="O71" s="353" t="s">
        <v>155</v>
      </c>
      <c r="P71" s="355" t="s">
        <v>273</v>
      </c>
      <c r="Q71" s="381"/>
      <c r="R71" s="382"/>
      <c r="S71" s="344"/>
      <c r="AA71" s="363"/>
      <c r="AV71" s="12"/>
      <c r="AW71" s="12"/>
    </row>
    <row r="72" customFormat="false" ht="20.1" hidden="false" customHeight="true" outlineLevel="0" collapsed="false">
      <c r="A72" s="41"/>
      <c r="B72" s="61"/>
      <c r="E72" s="272" t="s">
        <v>274</v>
      </c>
      <c r="F72" s="272"/>
      <c r="G72" s="272"/>
      <c r="H72" s="272"/>
      <c r="I72" s="358" t="n">
        <v>51671.95</v>
      </c>
      <c r="J72" s="360" t="n">
        <v>16798.87386817</v>
      </c>
      <c r="K72" s="360" t="n">
        <v>2111.52</v>
      </c>
      <c r="L72" s="360" t="n">
        <v>6350</v>
      </c>
      <c r="M72" s="360" t="n">
        <v>14.13185573</v>
      </c>
      <c r="N72" s="360" t="n">
        <v>1267.60432016</v>
      </c>
      <c r="O72" s="360" t="n">
        <v>604</v>
      </c>
      <c r="P72" s="383" t="n">
        <v>27146.13004406</v>
      </c>
      <c r="Q72" s="358" t="n">
        <v>-514.08004406</v>
      </c>
      <c r="R72" s="360" t="n">
        <v>78304</v>
      </c>
      <c r="S72" s="344"/>
      <c r="T72" s="43"/>
      <c r="W72" s="12"/>
      <c r="X72" s="363"/>
      <c r="Y72" s="363"/>
      <c r="Z72" s="363"/>
      <c r="AV72" s="12"/>
      <c r="AW72" s="12"/>
    </row>
    <row r="73" customFormat="false" ht="20.1" hidden="false" customHeight="true" outlineLevel="0" collapsed="false">
      <c r="A73" s="41"/>
      <c r="B73" s="61"/>
      <c r="C73" s="48"/>
      <c r="E73" s="272" t="s">
        <v>275</v>
      </c>
      <c r="F73" s="272"/>
      <c r="G73" s="364"/>
      <c r="H73" s="364"/>
      <c r="I73" s="365" t="n">
        <v>6849</v>
      </c>
      <c r="J73" s="360" t="n">
        <v>0</v>
      </c>
      <c r="K73" s="360" t="n">
        <v>0</v>
      </c>
      <c r="L73" s="360" t="n">
        <v>5983</v>
      </c>
      <c r="M73" s="360" t="n">
        <v>622.87964543</v>
      </c>
      <c r="N73" s="360" t="n">
        <v>-173.17426605</v>
      </c>
      <c r="O73" s="360" t="n">
        <v>-9</v>
      </c>
      <c r="P73" s="383" t="n">
        <v>6423.70537938</v>
      </c>
      <c r="Q73" s="365" t="n">
        <v>-1628.62537938</v>
      </c>
      <c r="R73" s="360" t="n">
        <v>11644.08</v>
      </c>
      <c r="S73" s="344"/>
      <c r="V73" s="363"/>
      <c r="W73" s="363"/>
      <c r="AV73" s="12"/>
      <c r="AW73" s="12"/>
    </row>
    <row r="74" customFormat="false" ht="20.1" hidden="false" customHeight="true" outlineLevel="0" collapsed="false">
      <c r="A74" s="41"/>
      <c r="B74" s="61"/>
      <c r="C74" s="48"/>
      <c r="E74" s="272" t="s">
        <v>276</v>
      </c>
      <c r="F74" s="272"/>
      <c r="G74" s="364"/>
      <c r="H74" s="364"/>
      <c r="I74" s="365" t="n">
        <v>0</v>
      </c>
      <c r="J74" s="360" t="n">
        <v>-16017.05798388</v>
      </c>
      <c r="K74" s="360" t="n">
        <v>-1976.84</v>
      </c>
      <c r="L74" s="360" t="n">
        <v>0</v>
      </c>
      <c r="M74" s="360" t="n">
        <v>0</v>
      </c>
      <c r="N74" s="360" t="n">
        <v>0</v>
      </c>
      <c r="O74" s="360" t="n">
        <v>0</v>
      </c>
      <c r="P74" s="383" t="n">
        <v>-17993.89798388</v>
      </c>
      <c r="Q74" s="365" t="n">
        <v>6635.57798388</v>
      </c>
      <c r="R74" s="360" t="n">
        <v>-11358.32</v>
      </c>
      <c r="S74" s="344"/>
      <c r="AA74" s="78"/>
      <c r="AV74" s="12"/>
      <c r="AW74" s="12"/>
    </row>
    <row r="75" customFormat="false" ht="20.1" hidden="false" customHeight="true" outlineLevel="0" collapsed="false">
      <c r="A75" s="41"/>
      <c r="B75" s="61"/>
      <c r="C75" s="48"/>
      <c r="E75" s="272" t="s">
        <v>277</v>
      </c>
      <c r="F75" s="272"/>
      <c r="G75" s="364"/>
      <c r="H75" s="364"/>
      <c r="I75" s="365" t="n">
        <v>-34312.73</v>
      </c>
      <c r="J75" s="360" t="n">
        <v>571.4155142</v>
      </c>
      <c r="K75" s="360" t="n">
        <v>62.51</v>
      </c>
      <c r="L75" s="360" t="n">
        <v>-6579</v>
      </c>
      <c r="M75" s="360" t="n">
        <v>-342.66945312</v>
      </c>
      <c r="N75" s="360" t="n">
        <v>-409.47144681</v>
      </c>
      <c r="O75" s="360" t="n">
        <v>-367</v>
      </c>
      <c r="P75" s="383" t="n">
        <v>-7064.21538573</v>
      </c>
      <c r="Q75" s="365" t="n">
        <v>-6201.03461427</v>
      </c>
      <c r="R75" s="360" t="n">
        <v>-47577.98</v>
      </c>
      <c r="S75" s="344"/>
      <c r="X75" s="78"/>
      <c r="Y75" s="78"/>
      <c r="Z75" s="78"/>
      <c r="AA75" s="78"/>
      <c r="AV75" s="12"/>
      <c r="AW75" s="12"/>
    </row>
    <row r="76" customFormat="false" ht="20.1" hidden="false" customHeight="true" outlineLevel="0" collapsed="false">
      <c r="A76" s="41"/>
      <c r="B76" s="61"/>
      <c r="C76" s="48"/>
      <c r="E76" s="272" t="s">
        <v>85</v>
      </c>
      <c r="F76" s="272"/>
      <c r="G76" s="1"/>
      <c r="H76" s="1"/>
      <c r="I76" s="365" t="n">
        <v>24208.22</v>
      </c>
      <c r="J76" s="360" t="n">
        <v>1353.23139849</v>
      </c>
      <c r="K76" s="360" t="n">
        <v>197.18</v>
      </c>
      <c r="L76" s="360" t="n">
        <v>5754</v>
      </c>
      <c r="M76" s="360" t="n">
        <v>294.34204804</v>
      </c>
      <c r="N76" s="360" t="n">
        <v>684.9586073</v>
      </c>
      <c r="O76" s="360" t="n">
        <v>228</v>
      </c>
      <c r="P76" s="383" t="n">
        <v>8511.71205383</v>
      </c>
      <c r="Q76" s="365" t="n">
        <v>-1708.15205383</v>
      </c>
      <c r="R76" s="360" t="n">
        <v>31011.78</v>
      </c>
      <c r="S76" s="344"/>
      <c r="V76" s="78"/>
      <c r="W76" s="78"/>
      <c r="X76" s="78"/>
      <c r="Y76" s="78"/>
      <c r="Z76" s="78"/>
      <c r="AA76" s="78"/>
      <c r="AV76" s="12"/>
      <c r="AW76" s="12"/>
    </row>
    <row r="77" customFormat="false" ht="20.1" hidden="false" customHeight="true" outlineLevel="0" collapsed="false">
      <c r="A77" s="41"/>
      <c r="B77" s="61"/>
      <c r="C77" s="48"/>
      <c r="E77" s="272" t="s">
        <v>278</v>
      </c>
      <c r="F77" s="272"/>
      <c r="G77" s="1"/>
      <c r="H77" s="1"/>
      <c r="I77" s="365" t="n">
        <v>54.26</v>
      </c>
      <c r="J77" s="360" t="n">
        <v>0</v>
      </c>
      <c r="K77" s="360" t="n">
        <v>0</v>
      </c>
      <c r="L77" s="360" t="n">
        <v>-2</v>
      </c>
      <c r="M77" s="360" t="n">
        <v>0</v>
      </c>
      <c r="N77" s="360" t="n">
        <v>0.3739684</v>
      </c>
      <c r="O77" s="360" t="n">
        <v>0</v>
      </c>
      <c r="P77" s="383" t="n">
        <v>-1.6260316</v>
      </c>
      <c r="Q77" s="365" t="n">
        <v>205.1760316</v>
      </c>
      <c r="R77" s="360" t="n">
        <v>257.81</v>
      </c>
      <c r="S77" s="344"/>
      <c r="V77" s="78"/>
      <c r="W77" s="78"/>
      <c r="X77" s="78"/>
      <c r="Y77" s="78"/>
      <c r="Z77" s="78"/>
      <c r="AV77" s="12"/>
      <c r="AW77" s="12"/>
    </row>
    <row r="78" s="11" customFormat="true" ht="20.1" hidden="false" customHeight="true" outlineLevel="0" collapsed="false">
      <c r="A78" s="41"/>
      <c r="B78" s="61"/>
      <c r="C78" s="48"/>
      <c r="D78" s="10"/>
      <c r="E78" s="272" t="s">
        <v>279</v>
      </c>
      <c r="F78" s="272"/>
      <c r="G78" s="1"/>
      <c r="H78" s="1"/>
      <c r="I78" s="365" t="n">
        <v>-3287.03</v>
      </c>
      <c r="J78" s="151" t="n">
        <v>-828.495157089996</v>
      </c>
      <c r="K78" s="151" t="n">
        <v>-106.3</v>
      </c>
      <c r="L78" s="151" t="n">
        <v>578</v>
      </c>
      <c r="M78" s="360" t="n">
        <v>-2.95209677</v>
      </c>
      <c r="N78" s="360" t="n">
        <v>-12.52944173</v>
      </c>
      <c r="O78" s="360" t="n">
        <v>-3</v>
      </c>
      <c r="P78" s="383" t="n">
        <v>-375.276695589996</v>
      </c>
      <c r="Q78" s="365" t="n">
        <v>-240.213304410003</v>
      </c>
      <c r="R78" s="360" t="n">
        <v>-3902.52</v>
      </c>
      <c r="S78" s="344"/>
      <c r="T78" s="3"/>
      <c r="U78" s="3"/>
      <c r="V78" s="78"/>
      <c r="W78" s="78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="11" customFormat="true" ht="20.1" hidden="false" customHeight="true" outlineLevel="0" collapsed="false">
      <c r="A79" s="41"/>
      <c r="B79" s="61"/>
      <c r="C79" s="48"/>
      <c r="D79" s="10"/>
      <c r="E79" s="272" t="s">
        <v>280</v>
      </c>
      <c r="F79" s="272"/>
      <c r="G79" s="1"/>
      <c r="H79" s="1"/>
      <c r="I79" s="365" t="n">
        <v>20975.44</v>
      </c>
      <c r="J79" s="360" t="n">
        <v>524.7362414</v>
      </c>
      <c r="K79" s="360" t="n">
        <v>90.88</v>
      </c>
      <c r="L79" s="360" t="n">
        <v>6332</v>
      </c>
      <c r="M79" s="360" t="n">
        <v>291.38995127</v>
      </c>
      <c r="N79" s="360" t="n">
        <v>672.80313397</v>
      </c>
      <c r="O79" s="360" t="n">
        <v>225</v>
      </c>
      <c r="P79" s="383" t="n">
        <v>8136.80932664</v>
      </c>
      <c r="Q79" s="365" t="n">
        <v>-1745.17932664</v>
      </c>
      <c r="R79" s="360" t="n">
        <v>27367.07</v>
      </c>
      <c r="S79" s="344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="11" customFormat="true" ht="20.1" hidden="false" customHeight="true" outlineLevel="0" collapsed="false">
      <c r="A80" s="41"/>
      <c r="B80" s="61"/>
      <c r="C80" s="48"/>
      <c r="D80" s="10"/>
      <c r="E80" s="272" t="s">
        <v>281</v>
      </c>
      <c r="F80" s="272"/>
      <c r="G80" s="1"/>
      <c r="H80" s="1"/>
      <c r="I80" s="365" t="n">
        <v>5804.69</v>
      </c>
      <c r="J80" s="360" t="n">
        <v>124.18781918</v>
      </c>
      <c r="K80" s="360" t="n">
        <v>22.42</v>
      </c>
      <c r="L80" s="360" t="n">
        <v>1568</v>
      </c>
      <c r="M80" s="360" t="n">
        <v>73.95125941</v>
      </c>
      <c r="N80" s="360" t="n">
        <v>169.39211166</v>
      </c>
      <c r="O80" s="360" t="n">
        <v>44</v>
      </c>
      <c r="P80" s="383" t="n">
        <v>2001.95119025</v>
      </c>
      <c r="Q80" s="365" t="n">
        <v>-316.20119025</v>
      </c>
      <c r="R80" s="360" t="n">
        <v>7490.44</v>
      </c>
      <c r="S80" s="344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="11" customFormat="true" ht="20.1" hidden="false" customHeight="true" outlineLevel="0" collapsed="false">
      <c r="A81" s="41"/>
      <c r="B81" s="61"/>
      <c r="C81" s="48"/>
      <c r="D81" s="10"/>
      <c r="E81" s="272" t="s">
        <v>86</v>
      </c>
      <c r="F81" s="272"/>
      <c r="G81" s="1"/>
      <c r="H81" s="1"/>
      <c r="I81" s="365" t="n">
        <v>15170.75</v>
      </c>
      <c r="J81" s="360" t="n">
        <v>400.54842222</v>
      </c>
      <c r="K81" s="360" t="n">
        <v>68.46</v>
      </c>
      <c r="L81" s="360" t="n">
        <v>4764</v>
      </c>
      <c r="M81" s="360" t="n">
        <v>217.43869186</v>
      </c>
      <c r="N81" s="360" t="n">
        <v>503.41102231</v>
      </c>
      <c r="O81" s="360" t="n">
        <v>181</v>
      </c>
      <c r="P81" s="383" t="n">
        <v>6134.85813639</v>
      </c>
      <c r="Q81" s="365" t="n">
        <v>-1428.97813639</v>
      </c>
      <c r="R81" s="360" t="n">
        <v>19876.63</v>
      </c>
      <c r="S81" s="344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="11" customFormat="true" ht="20.1" hidden="false" customHeight="true" outlineLevel="0" collapsed="false">
      <c r="A82" s="41"/>
      <c r="B82" s="61"/>
      <c r="C82" s="48"/>
      <c r="D82" s="10"/>
      <c r="E82" s="272" t="s">
        <v>152</v>
      </c>
      <c r="F82" s="272"/>
      <c r="G82" s="1"/>
      <c r="H82" s="1"/>
      <c r="I82" s="365" t="n">
        <v>15170.75</v>
      </c>
      <c r="J82" s="360" t="n">
        <v>401</v>
      </c>
      <c r="K82" s="360" t="n">
        <v>68.46</v>
      </c>
      <c r="L82" s="360" t="n">
        <v>4755</v>
      </c>
      <c r="M82" s="360" t="n">
        <v>217.43869186</v>
      </c>
      <c r="N82" s="360" t="n">
        <v>503.41102231</v>
      </c>
      <c r="O82" s="360" t="n">
        <v>181</v>
      </c>
      <c r="P82" s="383" t="n">
        <v>6126.30971417</v>
      </c>
      <c r="Q82" s="365" t="n">
        <v>-3501.05971417</v>
      </c>
      <c r="R82" s="360" t="n">
        <v>17796</v>
      </c>
      <c r="S82" s="344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="11" customFormat="true" ht="20.1" hidden="false" customHeight="true" outlineLevel="0" collapsed="false">
      <c r="A83" s="41"/>
      <c r="B83" s="61"/>
      <c r="C83" s="48"/>
      <c r="D83" s="10"/>
      <c r="E83" s="384" t="s">
        <v>282</v>
      </c>
      <c r="F83" s="384"/>
      <c r="G83" s="385"/>
      <c r="H83" s="385"/>
      <c r="I83" s="386" t="n">
        <v>0</v>
      </c>
      <c r="J83" s="387" t="n">
        <v>0</v>
      </c>
      <c r="K83" s="387" t="n">
        <v>0</v>
      </c>
      <c r="L83" s="387" t="n">
        <v>9</v>
      </c>
      <c r="M83" s="387" t="n">
        <v>0</v>
      </c>
      <c r="N83" s="387" t="n">
        <v>0</v>
      </c>
      <c r="O83" s="387" t="n">
        <v>0</v>
      </c>
      <c r="P83" s="388" t="n">
        <v>9</v>
      </c>
      <c r="Q83" s="386" t="n">
        <v>2071.29</v>
      </c>
      <c r="R83" s="389" t="n">
        <v>2080.29</v>
      </c>
      <c r="S83" s="344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="11" customFormat="true" ht="20.1" hidden="true" customHeight="true" outlineLevel="0" collapsed="false">
      <c r="A84" s="41"/>
      <c r="B84" s="61"/>
      <c r="C84" s="48"/>
      <c r="D84" s="10"/>
      <c r="E84" s="272"/>
      <c r="F84" s="272"/>
      <c r="G84" s="1"/>
      <c r="H84" s="1"/>
      <c r="I84" s="360"/>
      <c r="J84" s="360"/>
      <c r="K84" s="360"/>
      <c r="L84" s="360"/>
      <c r="M84" s="360"/>
      <c r="N84" s="360"/>
      <c r="O84" s="360"/>
      <c r="P84" s="360"/>
      <c r="Q84" s="360"/>
      <c r="R84" s="360"/>
      <c r="S84" s="344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="11" customFormat="true" ht="20.1" hidden="true" customHeight="true" outlineLevel="0" collapsed="false">
      <c r="A85" s="41"/>
      <c r="B85" s="61"/>
      <c r="C85" s="48"/>
      <c r="D85" s="10"/>
      <c r="E85" s="345" t="s">
        <v>287</v>
      </c>
      <c r="F85" s="345"/>
      <c r="G85" s="345"/>
      <c r="H85" s="345"/>
      <c r="I85" s="140"/>
      <c r="J85" s="140"/>
      <c r="K85" s="140"/>
      <c r="L85" s="140"/>
      <c r="M85" s="140"/>
      <c r="N85" s="140"/>
      <c r="O85" s="140"/>
      <c r="P85" s="140"/>
      <c r="Q85" s="209"/>
      <c r="R85" s="209"/>
      <c r="S85" s="3"/>
      <c r="T85" s="3"/>
      <c r="U85" s="3"/>
      <c r="V85" s="3"/>
      <c r="W85" s="3"/>
      <c r="X85" s="12"/>
      <c r="Y85" s="12"/>
      <c r="Z85" s="12"/>
      <c r="AA85" s="3"/>
      <c r="AB85" s="3"/>
      <c r="AC85" s="3"/>
      <c r="AD85" s="3"/>
    </row>
    <row r="86" s="11" customFormat="true" ht="20.1" hidden="true" customHeight="true" outlineLevel="0" collapsed="false">
      <c r="A86" s="41"/>
      <c r="B86" s="61"/>
      <c r="C86" s="48"/>
      <c r="D86" s="10"/>
      <c r="E86" s="346" t="s">
        <v>265</v>
      </c>
      <c r="F86" s="346"/>
      <c r="G86" s="346"/>
      <c r="H86" s="390"/>
      <c r="I86" s="347" t="s">
        <v>266</v>
      </c>
      <c r="J86" s="347" t="s">
        <v>267</v>
      </c>
      <c r="K86" s="347"/>
      <c r="L86" s="347"/>
      <c r="M86" s="347"/>
      <c r="N86" s="347"/>
      <c r="O86" s="347"/>
      <c r="P86" s="347"/>
      <c r="Q86" s="379" t="s">
        <v>44</v>
      </c>
      <c r="R86" s="380" t="s">
        <v>268</v>
      </c>
      <c r="S86" s="363"/>
      <c r="T86" s="3"/>
      <c r="U86" s="3"/>
      <c r="V86" s="12"/>
      <c r="W86" s="12"/>
      <c r="X86" s="12"/>
      <c r="Y86" s="12"/>
      <c r="Z86" s="12"/>
      <c r="AA86" s="3"/>
      <c r="AB86" s="3"/>
      <c r="AC86" s="3"/>
      <c r="AD86" s="3"/>
    </row>
    <row r="87" s="11" customFormat="true" ht="20.1" hidden="true" customHeight="true" outlineLevel="0" collapsed="false">
      <c r="A87" s="41"/>
      <c r="B87" s="61"/>
      <c r="C87" s="48"/>
      <c r="D87" s="10"/>
      <c r="E87" s="351"/>
      <c r="F87" s="351"/>
      <c r="G87" s="351"/>
      <c r="H87" s="391"/>
      <c r="I87" s="352" t="s">
        <v>35</v>
      </c>
      <c r="J87" s="353" t="s">
        <v>38</v>
      </c>
      <c r="K87" s="353" t="s">
        <v>39</v>
      </c>
      <c r="L87" s="354" t="s">
        <v>269</v>
      </c>
      <c r="M87" s="353" t="s">
        <v>270</v>
      </c>
      <c r="N87" s="353" t="s">
        <v>128</v>
      </c>
      <c r="O87" s="353" t="s">
        <v>155</v>
      </c>
      <c r="P87" s="355" t="s">
        <v>273</v>
      </c>
      <c r="Q87" s="381"/>
      <c r="R87" s="382"/>
      <c r="S87" s="3"/>
      <c r="T87" s="3"/>
      <c r="U87" s="3"/>
      <c r="V87" s="12"/>
      <c r="W87" s="12"/>
      <c r="X87" s="363"/>
      <c r="Y87" s="363"/>
      <c r="Z87" s="363"/>
      <c r="AA87" s="3"/>
    </row>
    <row r="88" s="11" customFormat="true" ht="20.1" hidden="true" customHeight="true" outlineLevel="0" collapsed="false">
      <c r="A88" s="41"/>
      <c r="B88" s="61"/>
      <c r="C88" s="9"/>
      <c r="D88" s="10"/>
      <c r="E88" s="272" t="s">
        <v>274</v>
      </c>
      <c r="F88" s="272"/>
      <c r="G88" s="272"/>
      <c r="H88" s="272"/>
      <c r="I88" s="358" t="n">
        <v>38693.49</v>
      </c>
      <c r="J88" s="360" t="n">
        <v>12696.04951966</v>
      </c>
      <c r="K88" s="360" t="n">
        <v>1591.99</v>
      </c>
      <c r="L88" s="360" t="n">
        <v>4829</v>
      </c>
      <c r="M88" s="360" t="n">
        <v>10.82581094</v>
      </c>
      <c r="N88" s="360" t="n">
        <v>915.13383277</v>
      </c>
      <c r="O88" s="360" t="n">
        <v>443</v>
      </c>
      <c r="P88" s="383" t="n">
        <v>20485.99916337</v>
      </c>
      <c r="Q88" s="358" t="n">
        <v>-252.609163370002</v>
      </c>
      <c r="R88" s="360" t="n">
        <v>58926.88</v>
      </c>
      <c r="S88" s="3"/>
      <c r="T88" s="3"/>
      <c r="U88" s="3"/>
      <c r="V88" s="363"/>
      <c r="W88" s="363"/>
      <c r="X88" s="3"/>
      <c r="Y88" s="3"/>
      <c r="Z88" s="3"/>
      <c r="AA88" s="3"/>
    </row>
    <row r="89" s="11" customFormat="true" ht="20.1" hidden="true" customHeight="true" outlineLevel="0" collapsed="false">
      <c r="A89" s="3"/>
      <c r="B89" s="8"/>
      <c r="C89" s="9"/>
      <c r="D89" s="10"/>
      <c r="E89" s="272" t="s">
        <v>275</v>
      </c>
      <c r="F89" s="272"/>
      <c r="G89" s="364"/>
      <c r="H89" s="364"/>
      <c r="I89" s="365" t="n">
        <v>5206.1</v>
      </c>
      <c r="J89" s="360" t="n">
        <v>0</v>
      </c>
      <c r="K89" s="360" t="n">
        <v>0</v>
      </c>
      <c r="L89" s="360" t="n">
        <v>4488</v>
      </c>
      <c r="M89" s="360" t="n">
        <v>337.90882165</v>
      </c>
      <c r="N89" s="360" t="n">
        <v>-84.37966976</v>
      </c>
      <c r="O89" s="360" t="n">
        <v>10</v>
      </c>
      <c r="P89" s="383" t="n">
        <v>4751.52915189</v>
      </c>
      <c r="Q89" s="365" t="n">
        <v>-1022.33915189</v>
      </c>
      <c r="R89" s="360" t="n">
        <v>8935.29</v>
      </c>
      <c r="S89" s="43"/>
      <c r="T89" s="3"/>
      <c r="U89" s="3"/>
      <c r="V89" s="3"/>
      <c r="W89" s="3"/>
      <c r="X89" s="3"/>
      <c r="Y89" s="3"/>
      <c r="Z89" s="3"/>
      <c r="AA89" s="3"/>
    </row>
    <row r="90" s="11" customFormat="true" ht="20.1" hidden="true" customHeight="true" outlineLevel="0" collapsed="false">
      <c r="A90" s="3"/>
      <c r="B90" s="8"/>
      <c r="C90" s="9"/>
      <c r="D90" s="10"/>
      <c r="E90" s="272" t="s">
        <v>276</v>
      </c>
      <c r="F90" s="272"/>
      <c r="G90" s="364"/>
      <c r="H90" s="364"/>
      <c r="I90" s="365" t="n">
        <v>0</v>
      </c>
      <c r="J90" s="360" t="n">
        <v>-12196.09365413</v>
      </c>
      <c r="K90" s="360" t="n">
        <v>-1483.6</v>
      </c>
      <c r="L90" s="360" t="n">
        <v>0</v>
      </c>
      <c r="M90" s="360" t="n">
        <v>0</v>
      </c>
      <c r="N90" s="360" t="n">
        <v>0</v>
      </c>
      <c r="O90" s="360" t="n">
        <v>0</v>
      </c>
      <c r="P90" s="383" t="n">
        <v>-13679.69365413</v>
      </c>
      <c r="Q90" s="365" t="n">
        <v>4690.45365413</v>
      </c>
      <c r="R90" s="360" t="n">
        <v>-8989.24</v>
      </c>
      <c r="S90" s="43"/>
      <c r="T90" s="3"/>
      <c r="U90" s="3"/>
      <c r="V90" s="3"/>
      <c r="W90" s="3"/>
      <c r="X90" s="78"/>
      <c r="Y90" s="78"/>
      <c r="Z90" s="78"/>
      <c r="AA90" s="3"/>
    </row>
    <row r="91" s="11" customFormat="true" ht="20.1" hidden="true" customHeight="true" outlineLevel="0" collapsed="false">
      <c r="A91" s="3"/>
      <c r="B91" s="8"/>
      <c r="C91" s="9"/>
      <c r="D91" s="10"/>
      <c r="E91" s="272" t="s">
        <v>277</v>
      </c>
      <c r="F91" s="272"/>
      <c r="G91" s="364"/>
      <c r="H91" s="364"/>
      <c r="I91" s="365" t="n">
        <v>-25133.43</v>
      </c>
      <c r="J91" s="360" t="n">
        <v>467.178907229998</v>
      </c>
      <c r="K91" s="360" t="n">
        <v>23.64</v>
      </c>
      <c r="L91" s="360" t="n">
        <v>-4247</v>
      </c>
      <c r="M91" s="360" t="n">
        <v>-169.8129423</v>
      </c>
      <c r="N91" s="360" t="n">
        <v>-285.55776507</v>
      </c>
      <c r="O91" s="360" t="n">
        <v>-291</v>
      </c>
      <c r="P91" s="383" t="n">
        <v>-4502.55180014</v>
      </c>
      <c r="Q91" s="365" t="n">
        <v>-4709.47819986001</v>
      </c>
      <c r="R91" s="360" t="n">
        <v>-34345.46</v>
      </c>
      <c r="S91" s="78"/>
      <c r="T91" s="3"/>
      <c r="U91" s="3"/>
      <c r="V91" s="78"/>
      <c r="W91" s="78"/>
      <c r="X91" s="78"/>
      <c r="Y91" s="78"/>
      <c r="Z91" s="78"/>
      <c r="AA91" s="3"/>
    </row>
    <row r="92" s="11" customFormat="true" ht="20.1" hidden="true" customHeight="true" outlineLevel="0" collapsed="false">
      <c r="A92" s="3"/>
      <c r="B92" s="8"/>
      <c r="C92" s="9"/>
      <c r="D92" s="10"/>
      <c r="E92" s="272" t="s">
        <v>85</v>
      </c>
      <c r="F92" s="272"/>
      <c r="G92" s="1"/>
      <c r="H92" s="1"/>
      <c r="I92" s="365" t="n">
        <v>18766.28</v>
      </c>
      <c r="J92" s="360" t="n">
        <v>967.134772760001</v>
      </c>
      <c r="K92" s="360" t="n">
        <v>132.03</v>
      </c>
      <c r="L92" s="360" t="n">
        <v>5070</v>
      </c>
      <c r="M92" s="360" t="n">
        <v>178.92169029</v>
      </c>
      <c r="N92" s="360" t="n">
        <v>545.19639794</v>
      </c>
      <c r="O92" s="360" t="n">
        <v>162.4</v>
      </c>
      <c r="P92" s="383" t="n">
        <v>7055.68286099</v>
      </c>
      <c r="Q92" s="365" t="n">
        <v>-1294.49286099</v>
      </c>
      <c r="R92" s="360" t="n">
        <v>24527.47</v>
      </c>
      <c r="S92" s="3"/>
      <c r="T92" s="3"/>
      <c r="U92" s="3"/>
      <c r="V92" s="78"/>
      <c r="W92" s="78"/>
      <c r="X92" s="78"/>
      <c r="Y92" s="78"/>
      <c r="Z92" s="78"/>
      <c r="AA92" s="3"/>
    </row>
    <row r="93" s="11" customFormat="true" ht="20.1" hidden="true" customHeight="true" outlineLevel="0" collapsed="false">
      <c r="A93" s="3"/>
      <c r="B93" s="8"/>
      <c r="C93" s="9"/>
      <c r="D93" s="10"/>
      <c r="E93" s="272" t="s">
        <v>278</v>
      </c>
      <c r="F93" s="272"/>
      <c r="G93" s="1"/>
      <c r="H93" s="1"/>
      <c r="I93" s="365" t="n">
        <v>0.21</v>
      </c>
      <c r="J93" s="360" t="n">
        <v>0</v>
      </c>
      <c r="K93" s="360" t="n">
        <v>0</v>
      </c>
      <c r="L93" s="360" t="n">
        <v>11</v>
      </c>
      <c r="M93" s="360" t="n">
        <v>0</v>
      </c>
      <c r="N93" s="360" t="n">
        <v>1.10306093</v>
      </c>
      <c r="O93" s="360" t="n">
        <v>0</v>
      </c>
      <c r="P93" s="383" t="n">
        <v>12.10306093</v>
      </c>
      <c r="Q93" s="365" t="n">
        <v>139.26693907</v>
      </c>
      <c r="R93" s="360" t="n">
        <v>151.58</v>
      </c>
      <c r="S93" s="3"/>
      <c r="T93" s="3"/>
      <c r="U93" s="3"/>
      <c r="V93" s="78"/>
      <c r="W93" s="78"/>
      <c r="X93" s="3"/>
      <c r="Y93" s="3"/>
      <c r="Z93" s="3"/>
      <c r="AA93" s="3"/>
    </row>
    <row r="94" s="11" customFormat="true" ht="20.1" hidden="true" customHeight="true" outlineLevel="0" collapsed="false">
      <c r="A94" s="3"/>
      <c r="B94" s="8"/>
      <c r="C94" s="9"/>
      <c r="D94" s="10"/>
      <c r="E94" s="272" t="s">
        <v>279</v>
      </c>
      <c r="F94" s="272"/>
      <c r="G94" s="1"/>
      <c r="H94" s="1"/>
      <c r="I94" s="365" t="n">
        <v>-2237.3</v>
      </c>
      <c r="J94" s="151" t="n">
        <v>-627.163460700001</v>
      </c>
      <c r="K94" s="151" t="n">
        <v>-79.08</v>
      </c>
      <c r="L94" s="151" t="n">
        <v>-234</v>
      </c>
      <c r="M94" s="360" t="n">
        <v>-1.51137478</v>
      </c>
      <c r="N94" s="360" t="n">
        <v>-9.26741187</v>
      </c>
      <c r="O94" s="360" t="n">
        <v>-2</v>
      </c>
      <c r="P94" s="383" t="n">
        <v>-953.022247350001</v>
      </c>
      <c r="Q94" s="365" t="n">
        <v>-93.0977526499954</v>
      </c>
      <c r="R94" s="360" t="n">
        <v>-3283.42</v>
      </c>
      <c r="S94" s="3"/>
      <c r="T94" s="3"/>
      <c r="U94" s="3"/>
      <c r="V94" s="3"/>
      <c r="W94" s="3"/>
      <c r="X94" s="3"/>
      <c r="Y94" s="3"/>
      <c r="Z94" s="3"/>
    </row>
    <row r="95" s="11" customFormat="true" ht="20.1" hidden="true" customHeight="true" outlineLevel="0" collapsed="false">
      <c r="A95" s="3"/>
      <c r="B95" s="8"/>
      <c r="C95" s="9"/>
      <c r="D95" s="10"/>
      <c r="E95" s="272" t="s">
        <v>280</v>
      </c>
      <c r="F95" s="272"/>
      <c r="G95" s="1"/>
      <c r="H95" s="1"/>
      <c r="I95" s="365" t="n">
        <v>16529.19</v>
      </c>
      <c r="J95" s="360" t="n">
        <v>339.97131206</v>
      </c>
      <c r="K95" s="360" t="n">
        <v>52.95</v>
      </c>
      <c r="L95" s="360" t="n">
        <v>4847</v>
      </c>
      <c r="M95" s="360" t="n">
        <v>177.41031551</v>
      </c>
      <c r="N95" s="360" t="n">
        <v>537.032047</v>
      </c>
      <c r="O95" s="360" t="n">
        <v>160.4</v>
      </c>
      <c r="P95" s="383" t="n">
        <v>6114.76367457</v>
      </c>
      <c r="Q95" s="365" t="n">
        <v>-1248.32367457</v>
      </c>
      <c r="R95" s="360" t="n">
        <v>21395.63</v>
      </c>
      <c r="S95" s="3"/>
      <c r="T95" s="3"/>
      <c r="U95" s="3"/>
      <c r="V95" s="3"/>
      <c r="W95" s="3"/>
      <c r="X95" s="3"/>
      <c r="Y95" s="3"/>
      <c r="Z95" s="3"/>
    </row>
    <row r="96" s="11" customFormat="true" ht="20.1" hidden="true" customHeight="true" outlineLevel="0" collapsed="false">
      <c r="A96" s="3"/>
      <c r="B96" s="8"/>
      <c r="C96" s="9"/>
      <c r="D96" s="10"/>
      <c r="E96" s="272" t="s">
        <v>281</v>
      </c>
      <c r="F96" s="272"/>
      <c r="G96" s="1"/>
      <c r="H96" s="1"/>
      <c r="I96" s="365" t="n">
        <v>4607.59</v>
      </c>
      <c r="J96" s="360" t="n">
        <v>92.82896761</v>
      </c>
      <c r="K96" s="360" t="n">
        <v>13.19</v>
      </c>
      <c r="L96" s="360" t="n">
        <v>1248</v>
      </c>
      <c r="M96" s="360" t="n">
        <v>42.51566075</v>
      </c>
      <c r="N96" s="360" t="n">
        <v>135.3426172</v>
      </c>
      <c r="O96" s="360" t="n">
        <v>30</v>
      </c>
      <c r="P96" s="383" t="n">
        <v>1561.87724556</v>
      </c>
      <c r="Q96" s="365" t="n">
        <v>-163.22724556</v>
      </c>
      <c r="R96" s="360" t="n">
        <v>6006.24</v>
      </c>
      <c r="S96" s="3"/>
      <c r="T96" s="3"/>
      <c r="U96" s="3"/>
      <c r="V96" s="3"/>
      <c r="W96" s="3"/>
      <c r="X96" s="3"/>
      <c r="Y96" s="3"/>
      <c r="Z96" s="3"/>
    </row>
    <row r="97" s="11" customFormat="true" ht="20.1" hidden="true" customHeight="true" outlineLevel="0" collapsed="false">
      <c r="A97" s="3"/>
      <c r="B97" s="8"/>
      <c r="C97" s="9"/>
      <c r="D97" s="10"/>
      <c r="E97" s="272" t="s">
        <v>86</v>
      </c>
      <c r="F97" s="272"/>
      <c r="G97" s="1"/>
      <c r="H97" s="1"/>
      <c r="I97" s="365" t="n">
        <v>11921.6</v>
      </c>
      <c r="J97" s="360" t="n">
        <v>247.14234445</v>
      </c>
      <c r="K97" s="360" t="n">
        <v>39.76</v>
      </c>
      <c r="L97" s="360" t="n">
        <v>3599</v>
      </c>
      <c r="M97" s="360" t="n">
        <v>134.89465476</v>
      </c>
      <c r="N97" s="360" t="n">
        <v>401.6894298</v>
      </c>
      <c r="O97" s="360" t="n">
        <v>130</v>
      </c>
      <c r="P97" s="383" t="n">
        <v>4552.48642901</v>
      </c>
      <c r="Q97" s="365" t="n">
        <v>-1084.69642901</v>
      </c>
      <c r="R97" s="360" t="n">
        <v>15389.39</v>
      </c>
      <c r="S97" s="3"/>
      <c r="T97" s="3"/>
      <c r="U97" s="3"/>
      <c r="V97" s="3"/>
      <c r="W97" s="3"/>
      <c r="X97" s="3"/>
      <c r="Y97" s="3"/>
      <c r="Z97" s="3"/>
    </row>
    <row r="98" s="3" customFormat="true" ht="20.1" hidden="true" customHeight="true" outlineLevel="0" collapsed="false">
      <c r="B98" s="8"/>
      <c r="C98" s="9"/>
      <c r="D98" s="10"/>
      <c r="E98" s="272" t="s">
        <v>152</v>
      </c>
      <c r="F98" s="272"/>
      <c r="G98" s="1"/>
      <c r="H98" s="1"/>
      <c r="I98" s="365" t="n">
        <v>11921.6</v>
      </c>
      <c r="J98" s="360" t="n">
        <v>247.14234445</v>
      </c>
      <c r="K98" s="360" t="n">
        <v>39.76</v>
      </c>
      <c r="L98" s="360" t="n">
        <v>3591</v>
      </c>
      <c r="M98" s="360" t="n">
        <v>134.89465476</v>
      </c>
      <c r="N98" s="360" t="n">
        <v>401.6894298</v>
      </c>
      <c r="O98" s="360" t="n">
        <v>130</v>
      </c>
      <c r="P98" s="383" t="n">
        <v>4544.48642901</v>
      </c>
      <c r="Q98" s="365" t="n">
        <v>-2529.19642901</v>
      </c>
      <c r="R98" s="360" t="n">
        <v>13936.89</v>
      </c>
      <c r="AA98" s="11"/>
      <c r="AB98" s="11"/>
      <c r="AC98" s="11"/>
      <c r="AD98" s="11"/>
      <c r="AE98" s="11"/>
      <c r="AF98" s="11"/>
      <c r="AG98" s="11"/>
      <c r="AH98" s="11"/>
      <c r="AI98" s="11"/>
    </row>
    <row r="99" s="3" customFormat="true" ht="20.1" hidden="true" customHeight="true" outlineLevel="0" collapsed="false">
      <c r="B99" s="8"/>
      <c r="C99" s="9"/>
      <c r="D99" s="10"/>
      <c r="E99" s="384" t="s">
        <v>282</v>
      </c>
      <c r="F99" s="384"/>
      <c r="G99" s="385"/>
      <c r="H99" s="385"/>
      <c r="I99" s="386" t="n">
        <v>0</v>
      </c>
      <c r="J99" s="387" t="n">
        <v>0</v>
      </c>
      <c r="K99" s="387" t="n">
        <v>0</v>
      </c>
      <c r="L99" s="387" t="n">
        <v>8</v>
      </c>
      <c r="M99" s="387" t="n">
        <v>0</v>
      </c>
      <c r="N99" s="387" t="n">
        <v>0</v>
      </c>
      <c r="O99" s="387" t="n">
        <v>0</v>
      </c>
      <c r="P99" s="388" t="n">
        <v>8</v>
      </c>
      <c r="Q99" s="386" t="n">
        <v>1444.5</v>
      </c>
      <c r="R99" s="389" t="n">
        <v>1452.5</v>
      </c>
      <c r="AA99" s="11"/>
      <c r="AB99" s="11"/>
      <c r="AC99" s="11"/>
      <c r="AD99" s="11"/>
    </row>
    <row r="100" customFormat="false" ht="20.1" hidden="true" customHeight="true" outlineLevel="0" collapsed="false">
      <c r="E100" s="344"/>
      <c r="F100" s="344"/>
      <c r="G100" s="344"/>
      <c r="H100" s="344"/>
      <c r="I100" s="344"/>
      <c r="J100" s="344"/>
      <c r="K100" s="344"/>
      <c r="L100" s="344"/>
      <c r="M100" s="344"/>
      <c r="N100" s="344"/>
      <c r="O100" s="344"/>
      <c r="P100" s="344"/>
      <c r="Q100" s="344"/>
      <c r="R100" s="344"/>
      <c r="AA100" s="11"/>
      <c r="AB100" s="11"/>
      <c r="AC100" s="11"/>
      <c r="AD100" s="11"/>
    </row>
    <row r="101" customFormat="false" ht="20.1" hidden="true" customHeight="true" outlineLevel="0" collapsed="false">
      <c r="E101" s="345" t="s">
        <v>288</v>
      </c>
      <c r="F101" s="345"/>
      <c r="G101" s="345"/>
      <c r="H101" s="345"/>
      <c r="V101" s="12"/>
      <c r="X101" s="12"/>
      <c r="AA101" s="11"/>
      <c r="AB101" s="11"/>
      <c r="AC101" s="11"/>
      <c r="AD101" s="11"/>
    </row>
    <row r="102" customFormat="false" ht="20.1" hidden="true" customHeight="true" outlineLevel="0" collapsed="false">
      <c r="E102" s="346" t="s">
        <v>265</v>
      </c>
      <c r="F102" s="346"/>
      <c r="G102" s="346"/>
      <c r="H102" s="346"/>
      <c r="I102" s="347" t="s">
        <v>266</v>
      </c>
      <c r="J102" s="347" t="s">
        <v>267</v>
      </c>
      <c r="K102" s="347"/>
      <c r="L102" s="347"/>
      <c r="M102" s="347"/>
      <c r="N102" s="347"/>
      <c r="O102" s="347"/>
      <c r="P102" s="347"/>
      <c r="Q102" s="379" t="s">
        <v>44</v>
      </c>
      <c r="R102" s="380" t="s">
        <v>268</v>
      </c>
      <c r="V102" s="12"/>
      <c r="W102" s="12"/>
      <c r="X102" s="12"/>
      <c r="AA102" s="11"/>
      <c r="AB102" s="11"/>
      <c r="AC102" s="11"/>
      <c r="AD102" s="11"/>
    </row>
    <row r="103" customFormat="false" ht="20.1" hidden="true" customHeight="true" outlineLevel="0" collapsed="false">
      <c r="E103" s="351"/>
      <c r="F103" s="351"/>
      <c r="G103" s="351"/>
      <c r="H103" s="351"/>
      <c r="I103" s="352" t="s">
        <v>35</v>
      </c>
      <c r="J103" s="353" t="s">
        <v>38</v>
      </c>
      <c r="K103" s="353" t="s">
        <v>39</v>
      </c>
      <c r="L103" s="354" t="s">
        <v>269</v>
      </c>
      <c r="M103" s="353" t="s">
        <v>270</v>
      </c>
      <c r="N103" s="353" t="s">
        <v>128</v>
      </c>
      <c r="O103" s="353" t="s">
        <v>155</v>
      </c>
      <c r="P103" s="355" t="s">
        <v>273</v>
      </c>
      <c r="Q103" s="381"/>
      <c r="R103" s="382"/>
      <c r="U103" s="12"/>
      <c r="V103" s="363"/>
      <c r="W103" s="12"/>
      <c r="AA103" s="11"/>
      <c r="AB103" s="11"/>
      <c r="AC103" s="11"/>
      <c r="AD103" s="11"/>
    </row>
    <row r="104" customFormat="false" ht="20.1" hidden="true" customHeight="true" outlineLevel="0" collapsed="false">
      <c r="E104" s="272" t="s">
        <v>274</v>
      </c>
      <c r="F104" s="272"/>
      <c r="G104" s="272"/>
      <c r="H104" s="272"/>
      <c r="I104" s="358" t="n">
        <v>25796</v>
      </c>
      <c r="J104" s="360" t="n">
        <v>8485.77466732</v>
      </c>
      <c r="K104" s="360" t="n">
        <v>1070.21</v>
      </c>
      <c r="L104" s="360" t="n">
        <v>3260.1332258</v>
      </c>
      <c r="M104" s="360" t="n">
        <v>7.62642597</v>
      </c>
      <c r="N104" s="360" t="n">
        <v>595.53870539</v>
      </c>
      <c r="O104" s="360" t="n">
        <v>292</v>
      </c>
      <c r="P104" s="383" t="n">
        <v>13711.28302448</v>
      </c>
      <c r="Q104" s="358" t="n">
        <v>-181.953024479999</v>
      </c>
      <c r="R104" s="360" t="n">
        <v>39325.33</v>
      </c>
      <c r="U104" s="363"/>
      <c r="V104" s="363"/>
      <c r="AA104" s="11"/>
      <c r="AB104" s="11"/>
      <c r="AC104" s="11"/>
      <c r="AD104" s="11"/>
    </row>
    <row r="105" customFormat="false" ht="20.1" hidden="true" customHeight="true" outlineLevel="0" collapsed="false">
      <c r="E105" s="272" t="s">
        <v>275</v>
      </c>
      <c r="F105" s="272"/>
      <c r="G105" s="364"/>
      <c r="H105" s="364"/>
      <c r="I105" s="365" t="n">
        <v>3537</v>
      </c>
      <c r="J105" s="360" t="n">
        <v>0</v>
      </c>
      <c r="K105" s="360" t="n">
        <v>0</v>
      </c>
      <c r="L105" s="360" t="n">
        <v>3212.60789307</v>
      </c>
      <c r="M105" s="360" t="n">
        <v>221.98145845</v>
      </c>
      <c r="N105" s="360" t="n">
        <v>-77.86871802</v>
      </c>
      <c r="O105" s="360" t="n">
        <v>2</v>
      </c>
      <c r="P105" s="383" t="n">
        <v>3358.7206335</v>
      </c>
      <c r="Q105" s="365" t="n">
        <v>-603.4206335</v>
      </c>
      <c r="R105" s="360" t="n">
        <v>6292.3</v>
      </c>
      <c r="AA105" s="11"/>
      <c r="AB105" s="11"/>
      <c r="AC105" s="11"/>
      <c r="AD105" s="11"/>
    </row>
    <row r="106" customFormat="false" ht="20.1" hidden="true" customHeight="true" outlineLevel="0" collapsed="false">
      <c r="E106" s="272" t="s">
        <v>276</v>
      </c>
      <c r="F106" s="272"/>
      <c r="G106" s="364"/>
      <c r="H106" s="364"/>
      <c r="I106" s="365" t="n">
        <v>0</v>
      </c>
      <c r="J106" s="360" t="n">
        <v>-8207.96406287</v>
      </c>
      <c r="K106" s="360" t="n">
        <v>-1137.19</v>
      </c>
      <c r="L106" s="360" t="n">
        <v>0</v>
      </c>
      <c r="M106" s="360" t="n">
        <v>0</v>
      </c>
      <c r="N106" s="360" t="n">
        <v>0</v>
      </c>
      <c r="O106" s="360" t="n">
        <v>0</v>
      </c>
      <c r="P106" s="383" t="n">
        <v>-9345.15406287</v>
      </c>
      <c r="Q106" s="365" t="n">
        <v>3137.21406287</v>
      </c>
      <c r="R106" s="360" t="n">
        <v>-6207.94</v>
      </c>
      <c r="AA106" s="11"/>
      <c r="AB106" s="11"/>
      <c r="AC106" s="11"/>
      <c r="AD106" s="11"/>
    </row>
    <row r="107" customFormat="false" ht="20.1" hidden="true" customHeight="true" outlineLevel="0" collapsed="false">
      <c r="E107" s="272" t="s">
        <v>277</v>
      </c>
      <c r="F107" s="272"/>
      <c r="G107" s="364"/>
      <c r="H107" s="364"/>
      <c r="I107" s="365" t="n">
        <v>-16055.89</v>
      </c>
      <c r="J107" s="360" t="n">
        <v>313.16235454</v>
      </c>
      <c r="K107" s="360" t="n">
        <v>196.3</v>
      </c>
      <c r="L107" s="360" t="n">
        <v>-2576.86590477</v>
      </c>
      <c r="M107" s="360" t="n">
        <v>-111.85941758</v>
      </c>
      <c r="N107" s="360" t="n">
        <v>-138.84432438</v>
      </c>
      <c r="O107" s="360" t="n">
        <v>-184</v>
      </c>
      <c r="P107" s="383" t="n">
        <v>-2502.10729219</v>
      </c>
      <c r="Q107" s="365" t="n">
        <v>-3228.03270781001</v>
      </c>
      <c r="R107" s="360" t="n">
        <v>-21786.03</v>
      </c>
      <c r="U107" s="78"/>
      <c r="V107" s="78"/>
      <c r="AA107" s="11"/>
    </row>
    <row r="108" customFormat="false" ht="20.1" hidden="true" customHeight="true" outlineLevel="0" collapsed="false">
      <c r="E108" s="272" t="s">
        <v>85</v>
      </c>
      <c r="F108" s="272"/>
      <c r="G108" s="1"/>
      <c r="H108" s="1"/>
      <c r="I108" s="365" t="n">
        <v>13277.35</v>
      </c>
      <c r="J108" s="360" t="n">
        <v>590.97295899</v>
      </c>
      <c r="K108" s="360" t="n">
        <v>129.32</v>
      </c>
      <c r="L108" s="360" t="n">
        <v>3895.8752141</v>
      </c>
      <c r="M108" s="360" t="n">
        <v>117.74846684</v>
      </c>
      <c r="N108" s="360" t="n">
        <v>378.82566299</v>
      </c>
      <c r="O108" s="360" t="n">
        <v>110</v>
      </c>
      <c r="P108" s="383" t="n">
        <v>5222.74230292</v>
      </c>
      <c r="Q108" s="365" t="n">
        <v>-876.432302920004</v>
      </c>
      <c r="R108" s="360" t="n">
        <v>17623.66</v>
      </c>
      <c r="U108" s="78"/>
      <c r="V108" s="78"/>
      <c r="AA108" s="11"/>
    </row>
    <row r="109" customFormat="false" ht="20.1" hidden="true" customHeight="true" outlineLevel="0" collapsed="false">
      <c r="E109" s="272" t="s">
        <v>278</v>
      </c>
      <c r="F109" s="272"/>
      <c r="G109" s="1"/>
      <c r="H109" s="1"/>
      <c r="I109" s="365" t="n">
        <v>60.09</v>
      </c>
      <c r="J109" s="360" t="n">
        <v>0</v>
      </c>
      <c r="K109" s="360" t="n">
        <v>0</v>
      </c>
      <c r="L109" s="360" t="n">
        <v>4.3308796</v>
      </c>
      <c r="M109" s="360" t="n">
        <v>0</v>
      </c>
      <c r="N109" s="360" t="n">
        <v>-0.35840365</v>
      </c>
      <c r="O109" s="360" t="n">
        <v>0</v>
      </c>
      <c r="P109" s="383" t="n">
        <v>3.97247595</v>
      </c>
      <c r="Q109" s="365" t="n">
        <v>81.30752405</v>
      </c>
      <c r="R109" s="360" t="n">
        <v>145.37</v>
      </c>
      <c r="U109" s="78"/>
      <c r="V109" s="78"/>
      <c r="AA109" s="11"/>
    </row>
    <row r="110" customFormat="false" ht="20.1" hidden="true" customHeight="true" outlineLevel="0" collapsed="false">
      <c r="E110" s="272" t="s">
        <v>279</v>
      </c>
      <c r="F110" s="272"/>
      <c r="G110" s="1"/>
      <c r="H110" s="1"/>
      <c r="I110" s="365" t="n">
        <v>-1555.56</v>
      </c>
      <c r="J110" s="151" t="n">
        <v>-418.18628867</v>
      </c>
      <c r="K110" s="151" t="n">
        <v>-51.48</v>
      </c>
      <c r="L110" s="151" t="n">
        <v>-151.39847008</v>
      </c>
      <c r="M110" s="360" t="n">
        <v>-0.98804695</v>
      </c>
      <c r="N110" s="360" t="n">
        <v>-6.42075243</v>
      </c>
      <c r="O110" s="360" t="n">
        <v>-1</v>
      </c>
      <c r="P110" s="383" t="n">
        <v>-629.47355813</v>
      </c>
      <c r="Q110" s="365" t="n">
        <v>-101.166441869996</v>
      </c>
      <c r="R110" s="360" t="n">
        <v>-2286.2</v>
      </c>
      <c r="X110" s="11"/>
      <c r="Y110" s="11"/>
      <c r="Z110" s="11"/>
      <c r="AA110" s="11"/>
    </row>
    <row r="111" customFormat="false" ht="20.1" hidden="true" customHeight="true" outlineLevel="0" collapsed="false">
      <c r="E111" s="272" t="s">
        <v>280</v>
      </c>
      <c r="F111" s="272"/>
      <c r="G111" s="1"/>
      <c r="H111" s="1"/>
      <c r="I111" s="365" t="n">
        <v>11781.88</v>
      </c>
      <c r="J111" s="360" t="n">
        <v>172.78667032</v>
      </c>
      <c r="K111" s="360" t="n">
        <v>77.84</v>
      </c>
      <c r="L111" s="360" t="n">
        <v>3749.47674402</v>
      </c>
      <c r="M111" s="360" t="n">
        <v>116.76041989</v>
      </c>
      <c r="N111" s="360" t="n">
        <v>372.04650691</v>
      </c>
      <c r="O111" s="360" t="n">
        <v>109</v>
      </c>
      <c r="P111" s="383" t="n">
        <v>4597.91034114</v>
      </c>
      <c r="Q111" s="365" t="n">
        <v>-896.960341139999</v>
      </c>
      <c r="R111" s="360" t="n">
        <v>15482.83</v>
      </c>
      <c r="W111" s="11"/>
      <c r="X111" s="11"/>
      <c r="Y111" s="11"/>
      <c r="Z111" s="11"/>
      <c r="AA111" s="11"/>
    </row>
    <row r="112" customFormat="false" ht="20.1" hidden="true" customHeight="true" outlineLevel="0" collapsed="false">
      <c r="E112" s="272" t="s">
        <v>281</v>
      </c>
      <c r="F112" s="272"/>
      <c r="G112" s="1"/>
      <c r="H112" s="1"/>
      <c r="I112" s="365" t="n">
        <v>3325.74</v>
      </c>
      <c r="J112" s="360" t="n">
        <v>51.84465065</v>
      </c>
      <c r="K112" s="360" t="n">
        <v>19.11</v>
      </c>
      <c r="L112" s="360" t="n">
        <v>957.44328204</v>
      </c>
      <c r="M112" s="360" t="n">
        <v>26.54362708</v>
      </c>
      <c r="N112" s="360" t="n">
        <v>94.61579425</v>
      </c>
      <c r="O112" s="360" t="n">
        <v>25</v>
      </c>
      <c r="P112" s="383" t="n">
        <v>1174.55735402</v>
      </c>
      <c r="Q112" s="365" t="n">
        <v>-157.63735402</v>
      </c>
      <c r="R112" s="360" t="n">
        <v>4342.66</v>
      </c>
      <c r="W112" s="11"/>
      <c r="X112" s="11"/>
      <c r="Y112" s="11"/>
      <c r="Z112" s="11"/>
      <c r="AA112" s="11"/>
    </row>
    <row r="113" customFormat="false" ht="20.1" hidden="true" customHeight="true" outlineLevel="0" collapsed="false">
      <c r="E113" s="272" t="s">
        <v>86</v>
      </c>
      <c r="F113" s="272"/>
      <c r="G113" s="1"/>
      <c r="H113" s="1"/>
      <c r="I113" s="365" t="n">
        <v>8456.14</v>
      </c>
      <c r="J113" s="360" t="n">
        <v>120.94201967</v>
      </c>
      <c r="K113" s="360" t="n">
        <v>58.73</v>
      </c>
      <c r="L113" s="360" t="n">
        <v>2792.03346198</v>
      </c>
      <c r="M113" s="360" t="n">
        <v>90.21679281</v>
      </c>
      <c r="N113" s="360" t="n">
        <v>277.43071266</v>
      </c>
      <c r="O113" s="360" t="n">
        <v>84</v>
      </c>
      <c r="P113" s="383" t="n">
        <v>3423.35298712</v>
      </c>
      <c r="Q113" s="365" t="n">
        <v>-739.322987119999</v>
      </c>
      <c r="R113" s="360" t="n">
        <v>11140.17</v>
      </c>
      <c r="W113" s="11"/>
      <c r="X113" s="11"/>
      <c r="Y113" s="11"/>
      <c r="Z113" s="11"/>
      <c r="AA113" s="11"/>
    </row>
    <row r="114" customFormat="false" ht="20.1" hidden="true" customHeight="true" outlineLevel="0" collapsed="false">
      <c r="E114" s="272" t="s">
        <v>152</v>
      </c>
      <c r="F114" s="272"/>
      <c r="G114" s="1"/>
      <c r="H114" s="1"/>
      <c r="I114" s="365" t="n">
        <v>8456.1</v>
      </c>
      <c r="J114" s="360" t="n">
        <v>120.94201967</v>
      </c>
      <c r="K114" s="360" t="n">
        <v>58.73</v>
      </c>
      <c r="L114" s="360" t="n">
        <v>2784.92601022</v>
      </c>
      <c r="M114" s="360" t="n">
        <v>90.21679281</v>
      </c>
      <c r="N114" s="360" t="n">
        <v>277.43071266</v>
      </c>
      <c r="O114" s="360" t="n">
        <v>84</v>
      </c>
      <c r="P114" s="383" t="n">
        <v>3416.24553536</v>
      </c>
      <c r="Q114" s="365" t="n">
        <v>-1901.09553536</v>
      </c>
      <c r="R114" s="360" t="n">
        <v>9971.25</v>
      </c>
      <c r="W114" s="11"/>
      <c r="X114" s="11"/>
      <c r="Y114" s="11"/>
      <c r="Z114" s="11"/>
    </row>
    <row r="115" customFormat="false" ht="20.1" hidden="true" customHeight="true" outlineLevel="0" collapsed="false">
      <c r="E115" s="384" t="s">
        <v>282</v>
      </c>
      <c r="F115" s="384"/>
      <c r="G115" s="385"/>
      <c r="H115" s="385"/>
      <c r="I115" s="386" t="n">
        <v>0</v>
      </c>
      <c r="J115" s="387" t="n">
        <v>0</v>
      </c>
      <c r="K115" s="387" t="n">
        <v>0</v>
      </c>
      <c r="L115" s="387" t="n">
        <v>7.10745176</v>
      </c>
      <c r="M115" s="387" t="n">
        <v>0</v>
      </c>
      <c r="N115" s="387" t="n">
        <v>0</v>
      </c>
      <c r="O115" s="387" t="n">
        <v>0</v>
      </c>
      <c r="P115" s="388" t="n">
        <v>7.10745176</v>
      </c>
      <c r="Q115" s="386" t="n">
        <v>1161.81254824</v>
      </c>
      <c r="R115" s="389" t="n">
        <v>1168.92</v>
      </c>
      <c r="W115" s="11"/>
      <c r="X115" s="11"/>
      <c r="Y115" s="11"/>
      <c r="Z115" s="11"/>
    </row>
    <row r="116" customFormat="false" ht="20.1" hidden="true" customHeight="true" outlineLevel="0" collapsed="false">
      <c r="C116" s="392"/>
      <c r="E116" s="344"/>
      <c r="F116" s="344"/>
      <c r="G116" s="344"/>
      <c r="H116" s="344"/>
      <c r="I116" s="344"/>
      <c r="J116" s="344"/>
      <c r="K116" s="344"/>
      <c r="L116" s="344"/>
      <c r="M116" s="344"/>
      <c r="N116" s="344"/>
      <c r="O116" s="344"/>
      <c r="P116" s="344"/>
      <c r="Q116" s="344"/>
      <c r="R116" s="344"/>
      <c r="W116" s="11"/>
      <c r="X116" s="11"/>
      <c r="Y116" s="11"/>
      <c r="Z116" s="11"/>
    </row>
    <row r="117" customFormat="false" ht="20.1" hidden="true" customHeight="true" outlineLevel="0" collapsed="false">
      <c r="C117" s="29"/>
      <c r="E117" s="345" t="s">
        <v>289</v>
      </c>
      <c r="F117" s="345"/>
      <c r="G117" s="345"/>
      <c r="H117" s="345"/>
      <c r="U117" s="12"/>
      <c r="W117" s="11"/>
      <c r="X117" s="11"/>
      <c r="Y117" s="11"/>
      <c r="Z117" s="11"/>
    </row>
    <row r="118" customFormat="false" ht="20.1" hidden="true" customHeight="true" outlineLevel="0" collapsed="false">
      <c r="C118" s="36"/>
      <c r="E118" s="346" t="s">
        <v>265</v>
      </c>
      <c r="F118" s="346"/>
      <c r="G118" s="346"/>
      <c r="H118" s="346"/>
      <c r="I118" s="347" t="s">
        <v>266</v>
      </c>
      <c r="J118" s="347" t="s">
        <v>267</v>
      </c>
      <c r="K118" s="347"/>
      <c r="L118" s="347"/>
      <c r="M118" s="347"/>
      <c r="N118" s="347"/>
      <c r="O118" s="347"/>
      <c r="P118" s="347"/>
      <c r="Q118" s="379" t="s">
        <v>44</v>
      </c>
      <c r="R118" s="380" t="s">
        <v>268</v>
      </c>
      <c r="U118" s="12"/>
      <c r="V118" s="12"/>
      <c r="W118" s="11"/>
      <c r="X118" s="11"/>
      <c r="Y118" s="11"/>
      <c r="Z118" s="11"/>
    </row>
    <row r="119" customFormat="false" ht="20.1" hidden="true" customHeight="true" outlineLevel="0" collapsed="false">
      <c r="C119" s="29"/>
      <c r="E119" s="351"/>
      <c r="F119" s="351"/>
      <c r="G119" s="351"/>
      <c r="H119" s="351"/>
      <c r="I119" s="352" t="s">
        <v>35</v>
      </c>
      <c r="J119" s="353" t="s">
        <v>38</v>
      </c>
      <c r="K119" s="353" t="s">
        <v>39</v>
      </c>
      <c r="L119" s="354" t="s">
        <v>269</v>
      </c>
      <c r="M119" s="353" t="s">
        <v>270</v>
      </c>
      <c r="N119" s="353" t="s">
        <v>128</v>
      </c>
      <c r="O119" s="353" t="s">
        <v>155</v>
      </c>
      <c r="P119" s="355" t="s">
        <v>273</v>
      </c>
      <c r="Q119" s="381"/>
      <c r="R119" s="382"/>
      <c r="U119" s="363"/>
      <c r="V119" s="12"/>
      <c r="W119" s="11"/>
      <c r="X119" s="11"/>
      <c r="Y119" s="11"/>
      <c r="Z119" s="11"/>
    </row>
    <row r="120" customFormat="false" ht="20.1" hidden="true" customHeight="true" outlineLevel="0" collapsed="false">
      <c r="C120" s="45"/>
      <c r="E120" s="272" t="s">
        <v>274</v>
      </c>
      <c r="F120" s="272"/>
      <c r="G120" s="272"/>
      <c r="H120" s="272"/>
      <c r="I120" s="358" t="n">
        <v>12672</v>
      </c>
      <c r="J120" s="360" t="n">
        <v>4229.42283376</v>
      </c>
      <c r="K120" s="360" t="n">
        <v>523.92224603</v>
      </c>
      <c r="L120" s="360" t="n">
        <v>1641.49</v>
      </c>
      <c r="M120" s="360" t="n">
        <v>4.2007661</v>
      </c>
      <c r="N120" s="360" t="n">
        <v>302.52566859</v>
      </c>
      <c r="O120" s="360" t="n">
        <v>148.87</v>
      </c>
      <c r="P120" s="383" t="n">
        <v>6850.43151448</v>
      </c>
      <c r="Q120" s="358" t="n">
        <v>-97.4315144799994</v>
      </c>
      <c r="R120" s="360" t="n">
        <v>19425</v>
      </c>
      <c r="U120" s="363"/>
      <c r="V120" s="12"/>
      <c r="W120" s="11"/>
      <c r="X120" s="11"/>
      <c r="Y120" s="11"/>
      <c r="Z120" s="11"/>
    </row>
    <row r="121" customFormat="false" ht="20.1" hidden="true" customHeight="true" outlineLevel="0" collapsed="false">
      <c r="C121" s="45"/>
      <c r="E121" s="272" t="s">
        <v>275</v>
      </c>
      <c r="F121" s="272"/>
      <c r="G121" s="364"/>
      <c r="H121" s="364"/>
      <c r="I121" s="365" t="n">
        <v>1757</v>
      </c>
      <c r="J121" s="360" t="n">
        <v>0</v>
      </c>
      <c r="K121" s="360" t="n">
        <v>0</v>
      </c>
      <c r="L121" s="360" t="n">
        <v>1728.99</v>
      </c>
      <c r="M121" s="360" t="n">
        <v>110.30081705</v>
      </c>
      <c r="N121" s="360" t="n">
        <v>-37.38909022</v>
      </c>
      <c r="O121" s="360" t="n">
        <v>0.76</v>
      </c>
      <c r="P121" s="383" t="n">
        <v>1802.66172683</v>
      </c>
      <c r="Q121" s="365" t="n">
        <v>-297.93172683</v>
      </c>
      <c r="R121" s="360" t="n">
        <v>3261.73</v>
      </c>
      <c r="W121" s="11"/>
      <c r="X121" s="11"/>
      <c r="Y121" s="11"/>
      <c r="Z121" s="11"/>
    </row>
    <row r="122" customFormat="false" ht="20.1" hidden="true" customHeight="true" outlineLevel="0" collapsed="false">
      <c r="C122" s="29"/>
      <c r="E122" s="272" t="s">
        <v>276</v>
      </c>
      <c r="F122" s="272"/>
      <c r="G122" s="364"/>
      <c r="H122" s="364"/>
      <c r="I122" s="365"/>
      <c r="J122" s="360" t="n">
        <v>-4174.94869916</v>
      </c>
      <c r="K122" s="360" t="n">
        <v>-521.80768754</v>
      </c>
      <c r="L122" s="360" t="n">
        <v>0</v>
      </c>
      <c r="M122" s="360" t="n">
        <v>0</v>
      </c>
      <c r="N122" s="360" t="n">
        <v>0</v>
      </c>
      <c r="O122" s="360" t="n">
        <v>0</v>
      </c>
      <c r="P122" s="383" t="n">
        <v>-4696.7563867</v>
      </c>
      <c r="Q122" s="365" t="n">
        <v>1523.7563867</v>
      </c>
      <c r="R122" s="360" t="n">
        <v>-3173</v>
      </c>
      <c r="W122" s="11"/>
      <c r="X122" s="11"/>
      <c r="Y122" s="11"/>
      <c r="Z122" s="11"/>
    </row>
    <row r="123" customFormat="false" ht="20.1" hidden="true" customHeight="true" outlineLevel="0" collapsed="false">
      <c r="C123" s="45"/>
      <c r="E123" s="272" t="s">
        <v>277</v>
      </c>
      <c r="F123" s="272"/>
      <c r="G123" s="364"/>
      <c r="H123" s="364"/>
      <c r="I123" s="365" t="n">
        <v>-8656.45</v>
      </c>
      <c r="J123" s="360" t="n">
        <v>165.03754802</v>
      </c>
      <c r="K123" s="360" t="n">
        <v>48.11838269</v>
      </c>
      <c r="L123" s="360" t="n">
        <v>-1000.14</v>
      </c>
      <c r="M123" s="360" t="n">
        <v>-60.51149817</v>
      </c>
      <c r="N123" s="360" t="n">
        <v>-92.89861322</v>
      </c>
      <c r="O123" s="360" t="n">
        <v>-90.41</v>
      </c>
      <c r="P123" s="383" t="n">
        <v>-1030.80418068</v>
      </c>
      <c r="Q123" s="365" t="n">
        <v>-1618.47581932</v>
      </c>
      <c r="R123" s="360" t="n">
        <v>-11305.73</v>
      </c>
      <c r="U123" s="78"/>
      <c r="W123" s="11"/>
      <c r="X123" s="11"/>
      <c r="Y123" s="11"/>
      <c r="Z123" s="11"/>
    </row>
    <row r="124" customFormat="false" ht="20.1" hidden="true" customHeight="true" outlineLevel="0" collapsed="false">
      <c r="C124" s="29"/>
      <c r="E124" s="272" t="s">
        <v>85</v>
      </c>
      <c r="F124" s="272"/>
      <c r="G124" s="1"/>
      <c r="H124" s="1"/>
      <c r="I124" s="365" t="n">
        <v>5772.61</v>
      </c>
      <c r="J124" s="360" t="n">
        <v>219.51168262</v>
      </c>
      <c r="K124" s="360" t="n">
        <v>50.23294118</v>
      </c>
      <c r="L124" s="360" t="n">
        <v>2370.34</v>
      </c>
      <c r="M124" s="360" t="n">
        <v>53.99008498</v>
      </c>
      <c r="N124" s="360" t="n">
        <v>172.23796515</v>
      </c>
      <c r="O124" s="360" t="n">
        <v>59.22</v>
      </c>
      <c r="P124" s="383" t="n">
        <v>2925.53267393</v>
      </c>
      <c r="Q124" s="365" t="n">
        <v>-490.14267393</v>
      </c>
      <c r="R124" s="360" t="n">
        <v>8208</v>
      </c>
      <c r="U124" s="78"/>
      <c r="V124" s="78"/>
      <c r="W124" s="11"/>
      <c r="X124" s="11"/>
      <c r="Y124" s="11"/>
      <c r="Z124" s="11"/>
    </row>
    <row r="125" customFormat="false" ht="20.1" hidden="true" customHeight="true" outlineLevel="0" collapsed="false">
      <c r="C125" s="48"/>
      <c r="E125" s="272" t="s">
        <v>278</v>
      </c>
      <c r="F125" s="272"/>
      <c r="G125" s="1"/>
      <c r="H125" s="1"/>
      <c r="I125" s="365" t="n">
        <v>59.46</v>
      </c>
      <c r="J125" s="360" t="n">
        <v>0</v>
      </c>
      <c r="K125" s="360" t="n">
        <v>0</v>
      </c>
      <c r="L125" s="360" t="n">
        <v>17.65</v>
      </c>
      <c r="M125" s="360" t="n">
        <v>0</v>
      </c>
      <c r="N125" s="360" t="n">
        <v>-0.56311111</v>
      </c>
      <c r="O125" s="360" t="n">
        <v>0</v>
      </c>
      <c r="P125" s="383" t="n">
        <v>17.08688889</v>
      </c>
      <c r="Q125" s="365" t="n">
        <v>19.45311111</v>
      </c>
      <c r="R125" s="360" t="n">
        <v>96</v>
      </c>
      <c r="U125" s="78"/>
      <c r="V125" s="78"/>
      <c r="W125" s="11"/>
      <c r="X125" s="11"/>
      <c r="Y125" s="11"/>
      <c r="Z125" s="11"/>
    </row>
    <row r="126" customFormat="false" ht="20.1" hidden="true" customHeight="true" outlineLevel="0" collapsed="false">
      <c r="C126" s="48"/>
      <c r="E126" s="272" t="s">
        <v>279</v>
      </c>
      <c r="F126" s="272"/>
      <c r="G126" s="1"/>
      <c r="H126" s="1"/>
      <c r="I126" s="365" t="n">
        <v>-786.96</v>
      </c>
      <c r="J126" s="151" t="n">
        <v>-210.330365</v>
      </c>
      <c r="K126" s="151" t="n">
        <v>-24.30471098</v>
      </c>
      <c r="L126" s="151" t="n">
        <v>-86.85</v>
      </c>
      <c r="M126" s="360" t="n">
        <v>-0.58741945</v>
      </c>
      <c r="N126" s="360" t="n">
        <v>-3.03192555</v>
      </c>
      <c r="O126" s="360" t="n">
        <v>-0.439999999999998</v>
      </c>
      <c r="P126" s="383" t="n">
        <v>-325.54442098</v>
      </c>
      <c r="Q126" s="365" t="n">
        <v>-55.4955790199999</v>
      </c>
      <c r="R126" s="360" t="n">
        <v>-1168</v>
      </c>
      <c r="W126" s="11"/>
      <c r="X126" s="11"/>
      <c r="Y126" s="11"/>
      <c r="Z126" s="11"/>
    </row>
    <row r="127" customFormat="false" ht="20.1" hidden="true" customHeight="true" outlineLevel="0" collapsed="false">
      <c r="C127" s="55"/>
      <c r="E127" s="272" t="s">
        <v>280</v>
      </c>
      <c r="F127" s="272"/>
      <c r="G127" s="1"/>
      <c r="H127" s="1"/>
      <c r="I127" s="365" t="n">
        <v>5045.11</v>
      </c>
      <c r="J127" s="360" t="n">
        <v>9.18131762</v>
      </c>
      <c r="K127" s="360" t="n">
        <v>25.9282302</v>
      </c>
      <c r="L127" s="360" t="n">
        <v>2301.14</v>
      </c>
      <c r="M127" s="360" t="n">
        <v>53.40266553</v>
      </c>
      <c r="N127" s="360" t="n">
        <v>168.64292849</v>
      </c>
      <c r="O127" s="360" t="n">
        <v>58.78</v>
      </c>
      <c r="P127" s="383" t="n">
        <v>2617.07514184</v>
      </c>
      <c r="Q127" s="365" t="n">
        <v>-526.18514184</v>
      </c>
      <c r="R127" s="360" t="n">
        <v>7136</v>
      </c>
      <c r="W127" s="11"/>
      <c r="X127" s="11"/>
      <c r="Y127" s="11"/>
      <c r="Z127" s="11"/>
    </row>
    <row r="128" customFormat="false" ht="20.1" hidden="true" customHeight="true" outlineLevel="0" collapsed="false">
      <c r="C128" s="55"/>
      <c r="E128" s="272" t="s">
        <v>281</v>
      </c>
      <c r="F128" s="272"/>
      <c r="G128" s="1"/>
      <c r="H128" s="1"/>
      <c r="I128" s="365" t="n">
        <v>1382.85</v>
      </c>
      <c r="J128" s="360" t="n">
        <v>3.14068289</v>
      </c>
      <c r="K128" s="360" t="n">
        <v>6.26940867</v>
      </c>
      <c r="L128" s="360" t="n">
        <v>584.93</v>
      </c>
      <c r="M128" s="360" t="n">
        <v>9.72336767</v>
      </c>
      <c r="N128" s="360" t="n">
        <v>43.47005915</v>
      </c>
      <c r="O128" s="360" t="n">
        <v>14.84</v>
      </c>
      <c r="P128" s="383" t="n">
        <v>662.37351838</v>
      </c>
      <c r="Q128" s="365" t="n">
        <v>-89.2235183799999</v>
      </c>
      <c r="R128" s="360" t="n">
        <v>1956</v>
      </c>
      <c r="W128" s="11"/>
      <c r="X128" s="11"/>
      <c r="Y128" s="11"/>
      <c r="Z128" s="11"/>
    </row>
    <row r="129" customFormat="false" ht="20.1" hidden="true" customHeight="true" outlineLevel="0" collapsed="false">
      <c r="E129" s="272" t="s">
        <v>86</v>
      </c>
      <c r="F129" s="272"/>
      <c r="G129" s="1"/>
      <c r="H129" s="1"/>
      <c r="I129" s="365" t="n">
        <v>3662.26</v>
      </c>
      <c r="J129" s="360" t="n">
        <v>6.04063473</v>
      </c>
      <c r="K129" s="360" t="n">
        <v>19.65882153</v>
      </c>
      <c r="L129" s="360" t="n">
        <v>1716.21</v>
      </c>
      <c r="M129" s="360" t="n">
        <v>43.67929786</v>
      </c>
      <c r="N129" s="360" t="n">
        <v>125.17286934</v>
      </c>
      <c r="O129" s="360" t="n">
        <v>43.54</v>
      </c>
      <c r="P129" s="383" t="n">
        <v>1954.30162346</v>
      </c>
      <c r="Q129" s="365" t="n">
        <v>-437.56162346</v>
      </c>
      <c r="R129" s="360" t="n">
        <v>5179</v>
      </c>
      <c r="W129" s="11"/>
      <c r="X129" s="11"/>
      <c r="Y129" s="11"/>
      <c r="Z129" s="11"/>
    </row>
    <row r="130" customFormat="false" ht="20.1" hidden="true" customHeight="true" outlineLevel="0" collapsed="false">
      <c r="C130" s="29"/>
      <c r="E130" s="272" t="s">
        <v>152</v>
      </c>
      <c r="F130" s="272"/>
      <c r="G130" s="1"/>
      <c r="H130" s="1"/>
      <c r="I130" s="365" t="n">
        <v>3662.26</v>
      </c>
      <c r="J130" s="360" t="n">
        <v>6.04063473</v>
      </c>
      <c r="K130" s="360" t="n">
        <v>19.65882153</v>
      </c>
      <c r="L130" s="360" t="n">
        <v>1711.43</v>
      </c>
      <c r="M130" s="360" t="n">
        <v>43.67929786</v>
      </c>
      <c r="N130" s="360" t="n">
        <v>125.17286934</v>
      </c>
      <c r="O130" s="360" t="n">
        <v>43.54</v>
      </c>
      <c r="P130" s="383" t="n">
        <v>1949.52162346</v>
      </c>
      <c r="Q130" s="365" t="n">
        <v>-1284.78162346</v>
      </c>
      <c r="R130" s="360" t="n">
        <v>4327</v>
      </c>
      <c r="W130" s="11"/>
    </row>
    <row r="131" customFormat="false" ht="20.1" hidden="true" customHeight="true" outlineLevel="0" collapsed="false">
      <c r="C131" s="392"/>
      <c r="E131" s="384" t="s">
        <v>282</v>
      </c>
      <c r="F131" s="384"/>
      <c r="G131" s="385"/>
      <c r="H131" s="385"/>
      <c r="I131" s="386" t="n">
        <v>0</v>
      </c>
      <c r="J131" s="387" t="n">
        <v>0</v>
      </c>
      <c r="K131" s="387" t="n">
        <v>0</v>
      </c>
      <c r="L131" s="387" t="n">
        <v>4.78</v>
      </c>
      <c r="M131" s="387" t="n">
        <v>0</v>
      </c>
      <c r="N131" s="387" t="n">
        <v>0</v>
      </c>
      <c r="O131" s="387" t="n">
        <v>0</v>
      </c>
      <c r="P131" s="388" t="n">
        <v>4.78</v>
      </c>
      <c r="Q131" s="386" t="n">
        <v>847.22</v>
      </c>
      <c r="R131" s="389" t="n">
        <v>852</v>
      </c>
    </row>
    <row r="132" customFormat="false" ht="20.1" hidden="true" customHeight="true" outlineLevel="0" collapsed="false">
      <c r="C132" s="29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customFormat="false" ht="20.1" hidden="true" customHeight="true" outlineLevel="0" collapsed="false">
      <c r="C133" s="36"/>
      <c r="E133" s="345" t="s">
        <v>290</v>
      </c>
      <c r="F133" s="345"/>
      <c r="G133" s="345"/>
      <c r="H133" s="345"/>
      <c r="U133" s="12"/>
    </row>
    <row r="134" customFormat="false" ht="20.1" hidden="true" customHeight="true" outlineLevel="0" collapsed="false">
      <c r="C134" s="29"/>
      <c r="E134" s="346" t="s">
        <v>265</v>
      </c>
      <c r="F134" s="346"/>
      <c r="G134" s="346"/>
      <c r="H134" s="346"/>
      <c r="I134" s="347" t="s">
        <v>266</v>
      </c>
      <c r="J134" s="347" t="s">
        <v>267</v>
      </c>
      <c r="K134" s="347"/>
      <c r="L134" s="347"/>
      <c r="M134" s="347"/>
      <c r="N134" s="347"/>
      <c r="O134" s="347"/>
      <c r="P134" s="347"/>
      <c r="Q134" s="379" t="s">
        <v>44</v>
      </c>
      <c r="R134" s="380" t="s">
        <v>268</v>
      </c>
      <c r="U134" s="12"/>
    </row>
    <row r="135" customFormat="false" ht="20.1" hidden="true" customHeight="true" outlineLevel="0" collapsed="false">
      <c r="C135" s="29"/>
      <c r="E135" s="351"/>
      <c r="F135" s="351"/>
      <c r="G135" s="351"/>
      <c r="H135" s="351"/>
      <c r="I135" s="352" t="s">
        <v>35</v>
      </c>
      <c r="J135" s="353" t="s">
        <v>38</v>
      </c>
      <c r="K135" s="353" t="s">
        <v>39</v>
      </c>
      <c r="L135" s="354" t="s">
        <v>269</v>
      </c>
      <c r="M135" s="353" t="s">
        <v>270</v>
      </c>
      <c r="N135" s="353" t="s">
        <v>128</v>
      </c>
      <c r="O135" s="353" t="s">
        <v>155</v>
      </c>
      <c r="P135" s="355" t="s">
        <v>273</v>
      </c>
      <c r="Q135" s="381"/>
      <c r="R135" s="382"/>
      <c r="U135" s="363"/>
    </row>
    <row r="136" customFormat="false" ht="20.1" hidden="true" customHeight="true" outlineLevel="0" collapsed="false">
      <c r="C136" s="45"/>
      <c r="E136" s="272" t="s">
        <v>274</v>
      </c>
      <c r="F136" s="272"/>
      <c r="G136" s="272"/>
      <c r="H136" s="272"/>
      <c r="I136" s="358" t="n">
        <v>51990.86</v>
      </c>
      <c r="J136" s="360" t="n">
        <v>17183.39509279</v>
      </c>
      <c r="K136" s="360" t="n">
        <v>2110.40792661</v>
      </c>
      <c r="L136" s="360" t="n">
        <v>6392.68508265</v>
      </c>
      <c r="M136" s="360" t="n">
        <v>14.61604592</v>
      </c>
      <c r="N136" s="360" t="n">
        <v>1331.07002895</v>
      </c>
      <c r="O136" s="360" t="n">
        <v>561.2</v>
      </c>
      <c r="P136" s="383" t="n">
        <v>27593.37417692</v>
      </c>
      <c r="Q136" s="358" t="n">
        <v>-1613.77417692</v>
      </c>
      <c r="R136" s="360" t="n">
        <v>77970.46</v>
      </c>
      <c r="U136" s="363"/>
    </row>
    <row r="137" customFormat="false" ht="20.1" hidden="true" customHeight="true" outlineLevel="0" collapsed="false">
      <c r="C137" s="45"/>
      <c r="E137" s="272" t="s">
        <v>275</v>
      </c>
      <c r="F137" s="272"/>
      <c r="G137" s="364"/>
      <c r="H137" s="364"/>
      <c r="I137" s="365" t="n">
        <v>6599.2</v>
      </c>
      <c r="J137" s="360" t="n">
        <v>0</v>
      </c>
      <c r="K137" s="360" t="n">
        <v>0</v>
      </c>
      <c r="L137" s="360" t="n">
        <v>6392.91421423</v>
      </c>
      <c r="M137" s="360" t="n">
        <v>444.78699894</v>
      </c>
      <c r="N137" s="360" t="n">
        <v>-138.75168312</v>
      </c>
      <c r="O137" s="360" t="n">
        <v>-9.65</v>
      </c>
      <c r="P137" s="383" t="n">
        <v>6689.29953005</v>
      </c>
      <c r="Q137" s="365" t="n">
        <v>-1365.91953005</v>
      </c>
      <c r="R137" s="360" t="n">
        <v>11922.58</v>
      </c>
    </row>
    <row r="138" customFormat="false" ht="20.1" hidden="true" customHeight="true" outlineLevel="0" collapsed="false">
      <c r="C138" s="29"/>
      <c r="E138" s="272" t="s">
        <v>276</v>
      </c>
      <c r="F138" s="272"/>
      <c r="G138" s="364"/>
      <c r="H138" s="364"/>
      <c r="I138" s="365" t="n">
        <v>0</v>
      </c>
      <c r="J138" s="360" t="n">
        <v>-16875.2178227</v>
      </c>
      <c r="K138" s="360" t="n">
        <v>-2383.29604915</v>
      </c>
      <c r="L138" s="360" t="n">
        <v>0</v>
      </c>
      <c r="M138" s="360"/>
      <c r="N138" s="360" t="n">
        <v>0</v>
      </c>
      <c r="O138" s="360" t="n">
        <v>0</v>
      </c>
      <c r="P138" s="383" t="n">
        <v>-19258.51387185</v>
      </c>
      <c r="Q138" s="365" t="n">
        <v>6750.85435361</v>
      </c>
      <c r="R138" s="360" t="n">
        <v>-12507.65951824</v>
      </c>
    </row>
    <row r="139" customFormat="false" ht="20.1" hidden="true" customHeight="true" outlineLevel="0" collapsed="false">
      <c r="C139" s="45"/>
      <c r="E139" s="272" t="s">
        <v>277</v>
      </c>
      <c r="F139" s="272"/>
      <c r="G139" s="364"/>
      <c r="H139" s="364"/>
      <c r="I139" s="365" t="n">
        <v>-37614.99</v>
      </c>
      <c r="J139" s="360" t="n">
        <v>-1099.0382693</v>
      </c>
      <c r="K139" s="360" t="n">
        <v>384.96002451</v>
      </c>
      <c r="L139" s="360" t="n">
        <v>-7384.15679619</v>
      </c>
      <c r="M139" s="360" t="n">
        <v>-235.93241943</v>
      </c>
      <c r="N139" s="360" t="n">
        <v>-553.50686327</v>
      </c>
      <c r="O139" s="360" t="n">
        <v>-418.74</v>
      </c>
      <c r="P139" s="383" t="n">
        <v>-9306.41432368</v>
      </c>
      <c r="Q139" s="365" t="n">
        <v>-7213.68615808002</v>
      </c>
      <c r="R139" s="360" t="n">
        <v>-54135.09048176</v>
      </c>
      <c r="U139" s="78"/>
    </row>
    <row r="140" customFormat="false" ht="20.1" hidden="true" customHeight="true" outlineLevel="0" collapsed="false">
      <c r="C140" s="29"/>
      <c r="E140" s="272" t="s">
        <v>85</v>
      </c>
      <c r="F140" s="272"/>
      <c r="G140" s="1"/>
      <c r="H140" s="1"/>
      <c r="I140" s="365" t="n">
        <v>19841.15</v>
      </c>
      <c r="J140" s="360" t="n">
        <v>-790.86099921</v>
      </c>
      <c r="K140" s="360" t="n">
        <v>112.07190197</v>
      </c>
      <c r="L140" s="360" t="n">
        <v>5401.44250069</v>
      </c>
      <c r="M140" s="360" t="n">
        <v>223.47062543</v>
      </c>
      <c r="N140" s="360" t="n">
        <v>638.81148256</v>
      </c>
      <c r="O140" s="360" t="n">
        <v>132.81</v>
      </c>
      <c r="P140" s="383" t="n">
        <v>5717.74551144</v>
      </c>
      <c r="Q140" s="365" t="n">
        <v>-2308.60551144001</v>
      </c>
      <c r="R140" s="360" t="n">
        <v>23250.29</v>
      </c>
      <c r="U140" s="78"/>
    </row>
    <row r="141" customFormat="false" ht="20.1" hidden="true" customHeight="true" outlineLevel="0" collapsed="false">
      <c r="C141" s="48"/>
      <c r="E141" s="272" t="s">
        <v>278</v>
      </c>
      <c r="F141" s="272"/>
      <c r="G141" s="1"/>
      <c r="H141" s="1"/>
      <c r="I141" s="365" t="n">
        <v>80.08</v>
      </c>
      <c r="J141" s="360" t="n">
        <v>0</v>
      </c>
      <c r="K141" s="360" t="n">
        <v>0</v>
      </c>
      <c r="L141" s="360" t="n">
        <v>-148.42569073</v>
      </c>
      <c r="M141" s="360" t="n">
        <v>0</v>
      </c>
      <c r="N141" s="360" t="n">
        <v>8.34490264</v>
      </c>
      <c r="O141" s="360" t="n">
        <v>0</v>
      </c>
      <c r="P141" s="383" t="n">
        <v>-140.08078809</v>
      </c>
      <c r="Q141" s="365" t="n">
        <v>256.84078809</v>
      </c>
      <c r="R141" s="360" t="n">
        <v>196.84</v>
      </c>
      <c r="U141" s="78"/>
    </row>
    <row r="142" customFormat="false" ht="20.1" hidden="true" customHeight="true" outlineLevel="0" collapsed="false">
      <c r="C142" s="48"/>
      <c r="E142" s="272" t="s">
        <v>279</v>
      </c>
      <c r="F142" s="272"/>
      <c r="G142" s="1"/>
      <c r="H142" s="1"/>
      <c r="I142" s="365" t="n">
        <v>-3285.68</v>
      </c>
      <c r="J142" s="151" t="n">
        <v>-698.08576229</v>
      </c>
      <c r="K142" s="151" t="n">
        <v>-87.81847601</v>
      </c>
      <c r="L142" s="151" t="n">
        <v>-205.37174299</v>
      </c>
      <c r="M142" s="360" t="n">
        <v>-2.01473863</v>
      </c>
      <c r="N142" s="360" t="n">
        <v>-12.11883041</v>
      </c>
      <c r="O142" s="360" t="n">
        <v>0.909999999999997</v>
      </c>
      <c r="P142" s="383" t="n">
        <v>-1004.49955033</v>
      </c>
      <c r="Q142" s="365" t="n">
        <v>-24.5604496699943</v>
      </c>
      <c r="R142" s="360" t="n">
        <v>-4314.73999999999</v>
      </c>
    </row>
    <row r="143" customFormat="false" ht="20.1" hidden="true" customHeight="true" outlineLevel="0" collapsed="false">
      <c r="C143" s="55"/>
      <c r="E143" s="272" t="s">
        <v>280</v>
      </c>
      <c r="F143" s="272"/>
      <c r="G143" s="1"/>
      <c r="H143" s="1"/>
      <c r="I143" s="365" t="n">
        <v>16635.55</v>
      </c>
      <c r="J143" s="360" t="n">
        <v>-1488.9467615</v>
      </c>
      <c r="K143" s="360" t="n">
        <v>24.25342596</v>
      </c>
      <c r="L143" s="360" t="n">
        <v>5047.64506697</v>
      </c>
      <c r="M143" s="360" t="n">
        <v>221.4558868</v>
      </c>
      <c r="N143" s="360" t="n">
        <v>635.03755479</v>
      </c>
      <c r="O143" s="360" t="n">
        <v>133.72</v>
      </c>
      <c r="P143" s="383" t="n">
        <v>4573.16517302</v>
      </c>
      <c r="Q143" s="365" t="n">
        <v>-2076.32517302</v>
      </c>
      <c r="R143" s="360" t="n">
        <v>19132.39</v>
      </c>
    </row>
    <row r="144" customFormat="false" ht="20.1" hidden="true" customHeight="true" outlineLevel="0" collapsed="false">
      <c r="C144" s="55"/>
      <c r="E144" s="272" t="s">
        <v>281</v>
      </c>
      <c r="F144" s="272"/>
      <c r="G144" s="1"/>
      <c r="H144" s="1"/>
      <c r="I144" s="365" t="n">
        <v>4409.86</v>
      </c>
      <c r="J144" s="360" t="n">
        <v>-347.82741539</v>
      </c>
      <c r="K144" s="360" t="n">
        <v>4.58413565</v>
      </c>
      <c r="L144" s="360" t="n">
        <v>1432.91551044</v>
      </c>
      <c r="M144" s="360" t="n">
        <v>55.89797338</v>
      </c>
      <c r="N144" s="360" t="n">
        <v>164.8918848</v>
      </c>
      <c r="O144" s="360" t="n">
        <v>5.52</v>
      </c>
      <c r="P144" s="383" t="n">
        <v>1315.98208888</v>
      </c>
      <c r="Q144" s="365" t="n">
        <v>-640.51208888</v>
      </c>
      <c r="R144" s="360" t="n">
        <v>5085.33</v>
      </c>
    </row>
    <row r="145" customFormat="false" ht="20.1" hidden="true" customHeight="true" outlineLevel="0" collapsed="false">
      <c r="E145" s="272" t="s">
        <v>86</v>
      </c>
      <c r="F145" s="272"/>
      <c r="G145" s="1"/>
      <c r="H145" s="1"/>
      <c r="I145" s="365" t="n">
        <v>12225.69</v>
      </c>
      <c r="J145" s="360" t="n">
        <v>-1141.11934611</v>
      </c>
      <c r="K145" s="360" t="n">
        <v>19.66929031</v>
      </c>
      <c r="L145" s="360" t="n">
        <v>3614.72955653</v>
      </c>
      <c r="M145" s="360" t="n">
        <v>165.55791342</v>
      </c>
      <c r="N145" s="360" t="n">
        <v>470.14566999</v>
      </c>
      <c r="O145" s="360" t="n">
        <v>128.2</v>
      </c>
      <c r="P145" s="383" t="n">
        <v>3257.18308414</v>
      </c>
      <c r="Q145" s="365" t="n">
        <v>-1435.81308414</v>
      </c>
      <c r="R145" s="360" t="n">
        <v>14047.06</v>
      </c>
      <c r="V145" s="11"/>
    </row>
    <row r="146" customFormat="false" ht="20.1" hidden="true" customHeight="true" outlineLevel="0" collapsed="false">
      <c r="C146" s="29"/>
      <c r="E146" s="272" t="s">
        <v>152</v>
      </c>
      <c r="F146" s="272"/>
      <c r="G146" s="1"/>
      <c r="H146" s="1"/>
      <c r="I146" s="365" t="n">
        <v>12225.69</v>
      </c>
      <c r="J146" s="360" t="n">
        <v>-1141.11934611</v>
      </c>
      <c r="K146" s="360" t="n">
        <v>19.66929031</v>
      </c>
      <c r="L146" s="360" t="n">
        <v>3608.62095201</v>
      </c>
      <c r="M146" s="360" t="n">
        <v>165.55791342</v>
      </c>
      <c r="N146" s="360" t="n">
        <v>470.14566999</v>
      </c>
      <c r="O146" s="360" t="n">
        <v>128.2</v>
      </c>
      <c r="P146" s="383" t="n">
        <v>3251.07447962</v>
      </c>
      <c r="Q146" s="365" t="n">
        <v>-3288.18447962</v>
      </c>
      <c r="R146" s="360" t="n">
        <v>12188.58</v>
      </c>
      <c r="V146" s="11"/>
    </row>
    <row r="147" customFormat="false" ht="20.1" hidden="true" customHeight="true" outlineLevel="0" collapsed="false">
      <c r="C147" s="392"/>
      <c r="E147" s="384" t="s">
        <v>282</v>
      </c>
      <c r="F147" s="384"/>
      <c r="G147" s="385"/>
      <c r="H147" s="385"/>
      <c r="I147" s="386" t="n">
        <v>0</v>
      </c>
      <c r="J147" s="387" t="n">
        <v>0</v>
      </c>
      <c r="K147" s="387" t="n">
        <v>0</v>
      </c>
      <c r="L147" s="387" t="n">
        <v>6.10860452</v>
      </c>
      <c r="M147" s="387" t="n">
        <v>0</v>
      </c>
      <c r="N147" s="387" t="n">
        <v>0</v>
      </c>
      <c r="O147" s="387" t="n">
        <v>0</v>
      </c>
      <c r="P147" s="388" t="n">
        <v>6.10860452</v>
      </c>
      <c r="Q147" s="386" t="n">
        <v>1852.37139548</v>
      </c>
      <c r="R147" s="389" t="n">
        <v>1858.48</v>
      </c>
      <c r="V147" s="11"/>
    </row>
    <row r="148" customFormat="false" ht="20.1" hidden="true" customHeight="true" outlineLevel="0" collapsed="false">
      <c r="C148" s="29"/>
      <c r="I148" s="209"/>
      <c r="J148" s="209"/>
      <c r="K148" s="209"/>
      <c r="L148" s="209"/>
      <c r="M148" s="209"/>
      <c r="N148" s="209"/>
      <c r="O148" s="209"/>
      <c r="P148" s="209"/>
      <c r="V148" s="11"/>
    </row>
    <row r="149" customFormat="false" ht="20.1" hidden="true" customHeight="true" outlineLevel="0" collapsed="false">
      <c r="C149" s="36"/>
      <c r="E149" s="345" t="s">
        <v>291</v>
      </c>
      <c r="F149" s="345"/>
      <c r="G149" s="345"/>
      <c r="H149" s="345"/>
    </row>
    <row r="150" customFormat="false" ht="20.1" hidden="true" customHeight="true" outlineLevel="0" collapsed="false">
      <c r="C150" s="29"/>
      <c r="E150" s="346" t="s">
        <v>265</v>
      </c>
      <c r="F150" s="346"/>
      <c r="G150" s="346"/>
      <c r="H150" s="346"/>
      <c r="I150" s="347" t="s">
        <v>266</v>
      </c>
      <c r="J150" s="347" t="s">
        <v>267</v>
      </c>
      <c r="K150" s="347"/>
      <c r="L150" s="347"/>
      <c r="M150" s="347"/>
      <c r="N150" s="347"/>
      <c r="O150" s="347"/>
      <c r="P150" s="347"/>
      <c r="Q150" s="379" t="s">
        <v>44</v>
      </c>
      <c r="R150" s="380" t="s">
        <v>268</v>
      </c>
      <c r="U150" s="12"/>
    </row>
    <row r="151" customFormat="false" ht="20.1" hidden="true" customHeight="true" outlineLevel="0" collapsed="false">
      <c r="C151" s="29"/>
      <c r="E151" s="351"/>
      <c r="F151" s="351"/>
      <c r="G151" s="351"/>
      <c r="H151" s="351"/>
      <c r="I151" s="352" t="s">
        <v>35</v>
      </c>
      <c r="J151" s="353" t="s">
        <v>38</v>
      </c>
      <c r="K151" s="353" t="s">
        <v>39</v>
      </c>
      <c r="L151" s="354" t="s">
        <v>269</v>
      </c>
      <c r="M151" s="353" t="s">
        <v>270</v>
      </c>
      <c r="N151" s="353" t="s">
        <v>128</v>
      </c>
      <c r="O151" s="353" t="s">
        <v>155</v>
      </c>
      <c r="P151" s="355" t="s">
        <v>273</v>
      </c>
      <c r="Q151" s="381"/>
      <c r="R151" s="382"/>
      <c r="U151" s="12"/>
    </row>
    <row r="152" customFormat="false" ht="20.1" hidden="true" customHeight="true" outlineLevel="0" collapsed="false">
      <c r="C152" s="45"/>
      <c r="E152" s="272" t="s">
        <v>274</v>
      </c>
      <c r="F152" s="272"/>
      <c r="G152" s="272"/>
      <c r="H152" s="272"/>
      <c r="I152" s="358" t="n">
        <v>38354.85</v>
      </c>
      <c r="J152" s="360" t="n">
        <v>12860.19371137</v>
      </c>
      <c r="K152" s="360" t="n">
        <v>1573.63</v>
      </c>
      <c r="L152" s="360" t="n">
        <v>4719.13396906</v>
      </c>
      <c r="M152" s="360" t="n">
        <v>10.56679378</v>
      </c>
      <c r="N152" s="360" t="n">
        <v>1009.79547205</v>
      </c>
      <c r="O152" s="360" t="n">
        <v>414</v>
      </c>
      <c r="P152" s="383" t="n">
        <v>20587.31994626</v>
      </c>
      <c r="Q152" s="358" t="n">
        <v>-353.139946259998</v>
      </c>
      <c r="R152" s="360" t="n">
        <v>58589.03</v>
      </c>
      <c r="U152" s="12"/>
    </row>
    <row r="153" customFormat="false" ht="20.1" hidden="true" customHeight="true" outlineLevel="0" collapsed="false">
      <c r="C153" s="45"/>
      <c r="E153" s="272" t="s">
        <v>275</v>
      </c>
      <c r="F153" s="272"/>
      <c r="G153" s="364"/>
      <c r="H153" s="364"/>
      <c r="I153" s="365" t="n">
        <v>4322.13</v>
      </c>
      <c r="J153" s="360" t="n">
        <v>0</v>
      </c>
      <c r="K153" s="360" t="n">
        <v>0</v>
      </c>
      <c r="L153" s="360" t="n">
        <v>5058.20040974</v>
      </c>
      <c r="M153" s="360" t="n">
        <v>338.82876573</v>
      </c>
      <c r="N153" s="360" t="n">
        <v>-100.25173302</v>
      </c>
      <c r="O153" s="360" t="n">
        <v>-8</v>
      </c>
      <c r="P153" s="383" t="n">
        <v>5288.77744245</v>
      </c>
      <c r="Q153" s="365" t="n">
        <v>-898.65744245</v>
      </c>
      <c r="R153" s="360" t="n">
        <v>8712.25</v>
      </c>
    </row>
    <row r="154" customFormat="false" ht="20.1" hidden="true" customHeight="true" outlineLevel="0" collapsed="false">
      <c r="C154" s="29"/>
      <c r="E154" s="272" t="s">
        <v>276</v>
      </c>
      <c r="F154" s="272"/>
      <c r="G154" s="364"/>
      <c r="H154" s="364"/>
      <c r="I154" s="365" t="n">
        <v>0</v>
      </c>
      <c r="J154" s="360" t="n">
        <v>-12364.37843898</v>
      </c>
      <c r="K154" s="360" t="n">
        <v>-1728.32</v>
      </c>
      <c r="L154" s="360" t="n">
        <v>0</v>
      </c>
      <c r="M154" s="360" t="n">
        <v>0</v>
      </c>
      <c r="N154" s="360" t="n">
        <v>0</v>
      </c>
      <c r="O154" s="360" t="n">
        <v>0</v>
      </c>
      <c r="P154" s="383" t="n">
        <v>-14092.69843898</v>
      </c>
      <c r="Q154" s="365" t="n">
        <v>4852.42843898</v>
      </c>
      <c r="R154" s="360" t="n">
        <v>-9240.27</v>
      </c>
    </row>
    <row r="155" customFormat="false" ht="20.1" hidden="true" customHeight="true" outlineLevel="0" collapsed="false">
      <c r="C155" s="45"/>
      <c r="E155" s="272" t="s">
        <v>277</v>
      </c>
      <c r="F155" s="272"/>
      <c r="G155" s="364"/>
      <c r="H155" s="364"/>
      <c r="I155" s="365" t="n">
        <v>-27527.12</v>
      </c>
      <c r="J155" s="360" t="n">
        <v>392.1423668</v>
      </c>
      <c r="K155" s="360" t="n">
        <v>251.69</v>
      </c>
      <c r="L155" s="360" t="n">
        <v>-4899.51506741</v>
      </c>
      <c r="M155" s="360" t="n">
        <v>-175.9003602</v>
      </c>
      <c r="N155" s="360" t="n">
        <v>-359.35872145</v>
      </c>
      <c r="O155" s="360" t="n">
        <v>-297</v>
      </c>
      <c r="P155" s="383" t="n">
        <v>-5087.94178226</v>
      </c>
      <c r="Q155" s="365" t="n">
        <v>-5290.94821774</v>
      </c>
      <c r="R155" s="360" t="n">
        <v>-37906.01</v>
      </c>
    </row>
    <row r="156" customFormat="false" ht="20.1" hidden="true" customHeight="true" outlineLevel="0" collapsed="false">
      <c r="C156" s="29"/>
      <c r="E156" s="272" t="s">
        <v>85</v>
      </c>
      <c r="F156" s="272"/>
      <c r="G156" s="1"/>
      <c r="H156" s="1"/>
      <c r="I156" s="365" t="n">
        <v>15149.86</v>
      </c>
      <c r="J156" s="360" t="n">
        <v>887.95763919</v>
      </c>
      <c r="K156" s="360" t="n">
        <v>97</v>
      </c>
      <c r="L156" s="360" t="n">
        <v>4877.81931139</v>
      </c>
      <c r="M156" s="360" t="n">
        <v>173.49519931</v>
      </c>
      <c r="N156" s="360" t="n">
        <v>550.18501758</v>
      </c>
      <c r="O156" s="360" t="n">
        <v>109</v>
      </c>
      <c r="P156" s="383" t="n">
        <v>6695.45716747</v>
      </c>
      <c r="Q156" s="365" t="n">
        <v>-1690.31716747</v>
      </c>
      <c r="R156" s="360" t="n">
        <v>20155</v>
      </c>
      <c r="U156" s="78"/>
    </row>
    <row r="157" customFormat="false" ht="20.1" hidden="true" customHeight="true" outlineLevel="0" collapsed="false">
      <c r="C157" s="47"/>
      <c r="E157" s="272" t="s">
        <v>278</v>
      </c>
      <c r="F157" s="272"/>
      <c r="G157" s="1"/>
      <c r="H157" s="1"/>
      <c r="I157" s="365" t="n">
        <v>94.2</v>
      </c>
      <c r="J157" s="360" t="n">
        <v>0</v>
      </c>
      <c r="K157" s="360" t="n">
        <v>0</v>
      </c>
      <c r="L157" s="360" t="n">
        <v>0.93279237</v>
      </c>
      <c r="M157" s="360" t="n">
        <v>0</v>
      </c>
      <c r="N157" s="360" t="n">
        <v>6.83121614</v>
      </c>
      <c r="O157" s="360" t="n">
        <v>0</v>
      </c>
      <c r="P157" s="383" t="n">
        <v>7.76400851</v>
      </c>
      <c r="Q157" s="365" t="n">
        <v>98.07599149</v>
      </c>
      <c r="R157" s="360" t="n">
        <v>200.04</v>
      </c>
      <c r="U157" s="78"/>
    </row>
    <row r="158" customFormat="false" ht="20.1" hidden="true" customHeight="true" outlineLevel="0" collapsed="false">
      <c r="C158" s="48"/>
      <c r="E158" s="272" t="s">
        <v>279</v>
      </c>
      <c r="F158" s="272"/>
      <c r="G158" s="1"/>
      <c r="H158" s="1"/>
      <c r="I158" s="365" t="n">
        <v>-2385.54</v>
      </c>
      <c r="J158" s="151" t="n">
        <v>-532.06397656</v>
      </c>
      <c r="K158" s="151" t="n">
        <v>-66.5</v>
      </c>
      <c r="L158" s="151" t="n">
        <v>-152.74548985</v>
      </c>
      <c r="M158" s="360" t="n">
        <v>-1.52488434</v>
      </c>
      <c r="N158" s="360" t="n">
        <v>-8.84552415</v>
      </c>
      <c r="O158" s="360" t="n">
        <v>2</v>
      </c>
      <c r="P158" s="383" t="n">
        <v>-759.6798749</v>
      </c>
      <c r="Q158" s="365" t="n">
        <v>122.709874899999</v>
      </c>
      <c r="R158" s="360" t="n">
        <v>-3022.51</v>
      </c>
    </row>
    <row r="159" customFormat="false" ht="20.1" hidden="true" customHeight="true" outlineLevel="0" collapsed="false">
      <c r="C159" s="48"/>
      <c r="E159" s="272" t="s">
        <v>280</v>
      </c>
      <c r="F159" s="272"/>
      <c r="G159" s="1"/>
      <c r="H159" s="1"/>
      <c r="I159" s="365" t="n">
        <v>12858.52</v>
      </c>
      <c r="J159" s="360" t="n">
        <v>355.89366263</v>
      </c>
      <c r="K159" s="360" t="n">
        <v>30.5</v>
      </c>
      <c r="L159" s="360" t="n">
        <v>4725.07382154</v>
      </c>
      <c r="M159" s="360" t="n">
        <v>171.97031497</v>
      </c>
      <c r="N159" s="360" t="n">
        <v>548.17070957</v>
      </c>
      <c r="O159" s="360" t="n">
        <v>111</v>
      </c>
      <c r="P159" s="383" t="n">
        <v>5942.60850871</v>
      </c>
      <c r="Q159" s="365" t="n">
        <v>-1468.59850871</v>
      </c>
      <c r="R159" s="360" t="n">
        <v>17332.53</v>
      </c>
    </row>
    <row r="160" customFormat="false" ht="20.1" hidden="true" customHeight="true" outlineLevel="0" collapsed="false">
      <c r="C160" s="55"/>
      <c r="E160" s="272" t="s">
        <v>281</v>
      </c>
      <c r="F160" s="272"/>
      <c r="G160" s="1"/>
      <c r="H160" s="1"/>
      <c r="I160" s="365" t="n">
        <v>3519.17</v>
      </c>
      <c r="J160" s="360" t="n">
        <v>87.8146949</v>
      </c>
      <c r="K160" s="360" t="n">
        <v>2.06</v>
      </c>
      <c r="L160" s="360" t="n">
        <v>1227.02438471</v>
      </c>
      <c r="M160" s="360" t="n">
        <v>44.47411665</v>
      </c>
      <c r="N160" s="360" t="n">
        <v>132.43385967</v>
      </c>
      <c r="O160" s="360" t="n">
        <v>15</v>
      </c>
      <c r="P160" s="383" t="n">
        <v>1508.80705593</v>
      </c>
      <c r="Q160" s="365" t="n">
        <v>-280.44705593</v>
      </c>
      <c r="R160" s="360" t="n">
        <v>4747.53</v>
      </c>
    </row>
    <row r="161" customFormat="false" ht="20.1" hidden="true" customHeight="true" outlineLevel="0" collapsed="false">
      <c r="C161" s="55"/>
      <c r="E161" s="272" t="s">
        <v>86</v>
      </c>
      <c r="F161" s="272"/>
      <c r="G161" s="1"/>
      <c r="H161" s="1"/>
      <c r="I161" s="365" t="n">
        <v>9339.35</v>
      </c>
      <c r="J161" s="360" t="n">
        <v>268.07896773</v>
      </c>
      <c r="K161" s="360" t="n">
        <v>28.44</v>
      </c>
      <c r="L161" s="360" t="n">
        <v>3498.04943683</v>
      </c>
      <c r="M161" s="360" t="n">
        <v>127.49619832</v>
      </c>
      <c r="N161" s="360" t="n">
        <v>415.7368499</v>
      </c>
      <c r="O161" s="360" t="n">
        <v>96</v>
      </c>
      <c r="P161" s="383" t="n">
        <v>4433.80145278</v>
      </c>
      <c r="Q161" s="365" t="n">
        <v>-1188.15145278</v>
      </c>
      <c r="R161" s="393" t="n">
        <v>12585</v>
      </c>
    </row>
    <row r="162" customFormat="false" ht="20.1" hidden="true" customHeight="true" outlineLevel="0" collapsed="false">
      <c r="C162" s="55"/>
      <c r="E162" s="272" t="s">
        <v>152</v>
      </c>
      <c r="F162" s="272"/>
      <c r="G162" s="1"/>
      <c r="H162" s="1"/>
      <c r="I162" s="365" t="n">
        <v>9339.35</v>
      </c>
      <c r="J162" s="360" t="n">
        <v>268.07896773</v>
      </c>
      <c r="K162" s="360" t="n">
        <v>28.44</v>
      </c>
      <c r="L162" s="360" t="n">
        <v>3504.68480281</v>
      </c>
      <c r="M162" s="360" t="n">
        <v>127.49619832</v>
      </c>
      <c r="N162" s="360" t="n">
        <v>415.7368499</v>
      </c>
      <c r="O162" s="360" t="n">
        <v>96</v>
      </c>
      <c r="P162" s="383" t="n">
        <v>4440.43681876</v>
      </c>
      <c r="Q162" s="365" t="n">
        <v>-3008.32681876</v>
      </c>
      <c r="R162" s="393" t="n">
        <v>10771.46</v>
      </c>
    </row>
    <row r="163" customFormat="false" ht="20.1" hidden="true" customHeight="true" outlineLevel="0" collapsed="false">
      <c r="C163" s="55"/>
      <c r="E163" s="384" t="s">
        <v>282</v>
      </c>
      <c r="F163" s="384"/>
      <c r="G163" s="385"/>
      <c r="H163" s="385"/>
      <c r="I163" s="386" t="n">
        <v>0</v>
      </c>
      <c r="J163" s="387" t="n">
        <v>0</v>
      </c>
      <c r="K163" s="387" t="n">
        <v>0</v>
      </c>
      <c r="L163" s="387" t="n">
        <v>-6.63536598</v>
      </c>
      <c r="M163" s="387" t="n">
        <v>0</v>
      </c>
      <c r="N163" s="387" t="n">
        <v>0</v>
      </c>
      <c r="O163" s="387" t="n">
        <v>0</v>
      </c>
      <c r="P163" s="388" t="n">
        <v>-6.63536598</v>
      </c>
      <c r="Q163" s="386" t="n">
        <v>1820.17536598</v>
      </c>
      <c r="R163" s="389" t="n">
        <v>1813.54</v>
      </c>
    </row>
    <row r="164" customFormat="false" ht="20.1" hidden="true" customHeight="true" outlineLevel="0" collapsed="false">
      <c r="C164" s="55"/>
      <c r="E164" s="272"/>
      <c r="F164" s="272"/>
      <c r="G164" s="1"/>
      <c r="H164" s="1"/>
      <c r="I164" s="360"/>
      <c r="J164" s="360"/>
      <c r="K164" s="360"/>
      <c r="L164" s="360"/>
      <c r="M164" s="360"/>
      <c r="N164" s="360"/>
      <c r="O164" s="360"/>
      <c r="P164" s="360"/>
      <c r="Q164" s="360"/>
      <c r="R164" s="360"/>
    </row>
    <row r="165" customFormat="false" ht="20.1" hidden="true" customHeight="true" outlineLevel="0" collapsed="false">
      <c r="C165" s="55"/>
      <c r="E165" s="345" t="s">
        <v>292</v>
      </c>
      <c r="F165" s="345"/>
      <c r="G165" s="345"/>
      <c r="H165" s="345"/>
      <c r="T165" s="363"/>
    </row>
    <row r="166" customFormat="false" ht="20.1" hidden="true" customHeight="true" outlineLevel="0" collapsed="false">
      <c r="C166" s="55"/>
      <c r="E166" s="346" t="s">
        <v>265</v>
      </c>
      <c r="F166" s="346"/>
      <c r="G166" s="346"/>
      <c r="H166" s="346"/>
      <c r="I166" s="347" t="s">
        <v>266</v>
      </c>
      <c r="J166" s="347" t="s">
        <v>267</v>
      </c>
      <c r="K166" s="347"/>
      <c r="L166" s="347"/>
      <c r="M166" s="347"/>
      <c r="N166" s="347"/>
      <c r="O166" s="347"/>
      <c r="P166" s="347"/>
      <c r="Q166" s="379" t="s">
        <v>44</v>
      </c>
      <c r="R166" s="380" t="s">
        <v>268</v>
      </c>
    </row>
    <row r="167" customFormat="false" ht="20.1" hidden="true" customHeight="true" outlineLevel="0" collapsed="false">
      <c r="C167" s="55"/>
      <c r="E167" s="351"/>
      <c r="F167" s="351"/>
      <c r="G167" s="351"/>
      <c r="H167" s="351"/>
      <c r="I167" s="352" t="s">
        <v>35</v>
      </c>
      <c r="J167" s="353" t="s">
        <v>38</v>
      </c>
      <c r="K167" s="353" t="s">
        <v>39</v>
      </c>
      <c r="L167" s="354" t="s">
        <v>269</v>
      </c>
      <c r="M167" s="353" t="s">
        <v>270</v>
      </c>
      <c r="N167" s="353" t="s">
        <v>128</v>
      </c>
      <c r="O167" s="353" t="s">
        <v>155</v>
      </c>
      <c r="P167" s="355" t="s">
        <v>273</v>
      </c>
      <c r="Q167" s="381"/>
      <c r="R167" s="382"/>
    </row>
    <row r="168" customFormat="false" ht="20.1" hidden="true" customHeight="true" outlineLevel="0" collapsed="false">
      <c r="E168" s="272" t="s">
        <v>274</v>
      </c>
      <c r="F168" s="272"/>
      <c r="G168" s="272"/>
      <c r="H168" s="272"/>
      <c r="I168" s="358" t="n">
        <v>25101.35</v>
      </c>
      <c r="J168" s="360" t="n">
        <v>8503.8801988</v>
      </c>
      <c r="K168" s="360" t="n">
        <v>1041.2</v>
      </c>
      <c r="L168" s="360" t="n">
        <v>3060.33883261</v>
      </c>
      <c r="M168" s="360" t="n">
        <v>6.78141532</v>
      </c>
      <c r="N168" s="360" t="n">
        <v>656.84923368</v>
      </c>
      <c r="O168" s="360" t="n">
        <v>260.11</v>
      </c>
      <c r="P168" s="383" t="n">
        <v>13529.15968041</v>
      </c>
      <c r="Q168" s="358" t="n">
        <v>-245.765472449999</v>
      </c>
      <c r="R168" s="360" t="n">
        <v>38384.74420796</v>
      </c>
      <c r="T168" s="78"/>
    </row>
    <row r="169" customFormat="false" ht="20.1" hidden="true" customHeight="true" outlineLevel="0" collapsed="false">
      <c r="E169" s="272" t="s">
        <v>275</v>
      </c>
      <c r="F169" s="272"/>
      <c r="G169" s="364"/>
      <c r="H169" s="364"/>
      <c r="I169" s="365" t="n">
        <v>2848.52</v>
      </c>
      <c r="J169" s="360" t="n">
        <v>0</v>
      </c>
      <c r="K169" s="360" t="n">
        <v>0</v>
      </c>
      <c r="L169" s="360" t="n">
        <v>3629.86125797</v>
      </c>
      <c r="M169" s="360" t="n">
        <v>229.8077987</v>
      </c>
      <c r="N169" s="360" t="n">
        <v>-59.19460238</v>
      </c>
      <c r="O169" s="360" t="n">
        <v>-5.03</v>
      </c>
      <c r="P169" s="383" t="n">
        <v>3795.44445429</v>
      </c>
      <c r="Q169" s="365" t="n">
        <v>-527.14774519</v>
      </c>
      <c r="R169" s="360" t="n">
        <v>6116.8167091</v>
      </c>
    </row>
    <row r="170" customFormat="false" ht="20.1" hidden="true" customHeight="true" outlineLevel="0" collapsed="false">
      <c r="E170" s="272" t="s">
        <v>276</v>
      </c>
      <c r="F170" s="272"/>
      <c r="G170" s="364"/>
      <c r="H170" s="364"/>
      <c r="I170" s="365" t="n">
        <v>0</v>
      </c>
      <c r="J170" s="360" t="n">
        <v>-8309.88706731</v>
      </c>
      <c r="K170" s="360" t="n">
        <v>-1039.38</v>
      </c>
      <c r="L170" s="360" t="n">
        <v>0</v>
      </c>
      <c r="M170" s="360" t="n">
        <v>0</v>
      </c>
      <c r="N170" s="360" t="n">
        <v>0</v>
      </c>
      <c r="O170" s="360" t="n">
        <v>0</v>
      </c>
      <c r="P170" s="383" t="n">
        <v>-9349.26706731</v>
      </c>
      <c r="Q170" s="365" t="n">
        <v>3044.51033997</v>
      </c>
      <c r="R170" s="360" t="n">
        <v>-6304.75672734</v>
      </c>
    </row>
    <row r="171" customFormat="false" ht="20.1" hidden="true" customHeight="true" outlineLevel="0" collapsed="false">
      <c r="E171" s="272" t="s">
        <v>277</v>
      </c>
      <c r="F171" s="272"/>
      <c r="G171" s="364"/>
      <c r="H171" s="364"/>
      <c r="I171" s="365" t="n">
        <v>-17268.23</v>
      </c>
      <c r="J171" s="360" t="n">
        <v>828.243022269999</v>
      </c>
      <c r="K171" s="360" t="n">
        <v>318.83</v>
      </c>
      <c r="L171" s="360" t="n">
        <v>-3275.08331833</v>
      </c>
      <c r="M171" s="360" t="n">
        <v>-113.95961427</v>
      </c>
      <c r="N171" s="360" t="n">
        <v>-247.15598204</v>
      </c>
      <c r="O171" s="360" t="n">
        <v>-190.02</v>
      </c>
      <c r="P171" s="383" t="n">
        <v>-2679.14589237</v>
      </c>
      <c r="Q171" s="365" t="n">
        <v>-3301.4171945805</v>
      </c>
      <c r="R171" s="360" t="n">
        <v>-23248.7930869505</v>
      </c>
    </row>
    <row r="172" customFormat="false" ht="20.1" hidden="true" customHeight="true" outlineLevel="0" collapsed="false">
      <c r="E172" s="272" t="s">
        <v>85</v>
      </c>
      <c r="F172" s="272"/>
      <c r="G172" s="1"/>
      <c r="H172" s="1"/>
      <c r="I172" s="365" t="n">
        <v>10681.64</v>
      </c>
      <c r="J172" s="360" t="n">
        <v>1022.23615376</v>
      </c>
      <c r="K172" s="360" t="n">
        <v>320.65</v>
      </c>
      <c r="L172" s="360" t="n">
        <v>3415.11677225</v>
      </c>
      <c r="M172" s="360" t="n">
        <v>122.62959975</v>
      </c>
      <c r="N172" s="360" t="n">
        <v>350.49864926</v>
      </c>
      <c r="O172" s="360" t="n">
        <v>65.06</v>
      </c>
      <c r="P172" s="383" t="n">
        <v>5296.19117502</v>
      </c>
      <c r="Q172" s="365" t="n">
        <v>-1029.8200722505</v>
      </c>
      <c r="R172" s="360" t="n">
        <v>14948.0111027695</v>
      </c>
    </row>
    <row r="173" customFormat="false" ht="20.1" hidden="true" customHeight="true" outlineLevel="0" collapsed="false">
      <c r="E173" s="272" t="s">
        <v>278</v>
      </c>
      <c r="F173" s="272"/>
      <c r="G173" s="1"/>
      <c r="H173" s="1"/>
      <c r="I173" s="365" t="n">
        <v>60.9</v>
      </c>
      <c r="J173" s="360" t="n">
        <v>0</v>
      </c>
      <c r="K173" s="360" t="n">
        <v>0</v>
      </c>
      <c r="L173" s="360" t="n">
        <v>7.26937608</v>
      </c>
      <c r="M173" s="360" t="n">
        <v>0</v>
      </c>
      <c r="N173" s="360" t="n">
        <v>5.71015892</v>
      </c>
      <c r="O173" s="360" t="n">
        <v>0</v>
      </c>
      <c r="P173" s="383" t="n">
        <v>12.979535</v>
      </c>
      <c r="Q173" s="365" t="n">
        <v>70.41431571</v>
      </c>
      <c r="R173" s="360" t="n">
        <v>144.29385071</v>
      </c>
    </row>
    <row r="174" customFormat="false" ht="20.1" hidden="true" customHeight="true" outlineLevel="0" collapsed="false">
      <c r="E174" s="272" t="s">
        <v>279</v>
      </c>
      <c r="F174" s="272"/>
      <c r="G174" s="1"/>
      <c r="H174" s="1"/>
      <c r="I174" s="365" t="n">
        <v>-1574.45</v>
      </c>
      <c r="J174" s="151" t="n">
        <v>-349.689473539999</v>
      </c>
      <c r="K174" s="151" t="n">
        <v>-41.51</v>
      </c>
      <c r="L174" s="151" t="n">
        <v>-88.09568482</v>
      </c>
      <c r="M174" s="360" t="n">
        <v>-1.03982344</v>
      </c>
      <c r="N174" s="360" t="n">
        <v>-5.93259418</v>
      </c>
      <c r="O174" s="360" t="n">
        <v>2.14</v>
      </c>
      <c r="P174" s="383" t="n">
        <v>-484.12757598</v>
      </c>
      <c r="Q174" s="365" t="n">
        <v>145.320213890002</v>
      </c>
      <c r="R174" s="360" t="n">
        <v>-1913.25736209</v>
      </c>
    </row>
    <row r="175" customFormat="false" ht="20.1" hidden="true" customHeight="true" outlineLevel="0" collapsed="false">
      <c r="E175" s="272" t="s">
        <v>280</v>
      </c>
      <c r="F175" s="272"/>
      <c r="G175" s="1"/>
      <c r="H175" s="1"/>
      <c r="I175" s="365" t="n">
        <v>9168.09</v>
      </c>
      <c r="J175" s="360" t="n">
        <v>672.54668022</v>
      </c>
      <c r="K175" s="360" t="n">
        <v>279.15</v>
      </c>
      <c r="L175" s="360" t="n">
        <v>3327.02108743</v>
      </c>
      <c r="M175" s="360" t="n">
        <v>121.58977631</v>
      </c>
      <c r="N175" s="360" t="n">
        <v>350.276214</v>
      </c>
      <c r="O175" s="360" t="n">
        <v>67.2</v>
      </c>
      <c r="P175" s="383" t="n">
        <v>4817.78375796</v>
      </c>
      <c r="Q175" s="365" t="n">
        <v>-806.826166570499</v>
      </c>
      <c r="R175" s="360" t="n">
        <v>13179.0475913895</v>
      </c>
    </row>
    <row r="176" customFormat="false" ht="20.1" hidden="true" customHeight="true" outlineLevel="0" collapsed="false">
      <c r="E176" s="272" t="s">
        <v>281</v>
      </c>
      <c r="F176" s="272"/>
      <c r="G176" s="1"/>
      <c r="H176" s="1"/>
      <c r="I176" s="365" t="n">
        <v>2484.05</v>
      </c>
      <c r="J176" s="360" t="n">
        <v>171.25651767</v>
      </c>
      <c r="K176" s="360" t="n">
        <v>74.07</v>
      </c>
      <c r="L176" s="360" t="n">
        <v>876.17902312</v>
      </c>
      <c r="M176" s="360" t="n">
        <v>31.23126901</v>
      </c>
      <c r="N176" s="360" t="n">
        <v>83.63664623</v>
      </c>
      <c r="O176" s="360" t="n">
        <v>4.74</v>
      </c>
      <c r="P176" s="383" t="n">
        <v>1241.11345603</v>
      </c>
      <c r="Q176" s="365" t="n">
        <v>-115.47282579</v>
      </c>
      <c r="R176" s="360" t="n">
        <v>3609.69063024</v>
      </c>
    </row>
    <row r="177" customFormat="false" ht="20.1" hidden="true" customHeight="true" outlineLevel="0" collapsed="false">
      <c r="E177" s="272" t="s">
        <v>86</v>
      </c>
      <c r="F177" s="272"/>
      <c r="G177" s="1"/>
      <c r="H177" s="1"/>
      <c r="I177" s="365" t="n">
        <v>6684.04</v>
      </c>
      <c r="J177" s="360" t="n">
        <v>501.29016255</v>
      </c>
      <c r="K177" s="360" t="n">
        <v>205.08</v>
      </c>
      <c r="L177" s="360" t="n">
        <v>2450.84206431</v>
      </c>
      <c r="M177" s="360" t="n">
        <v>90.3585073</v>
      </c>
      <c r="N177" s="360" t="n">
        <v>266.63956777</v>
      </c>
      <c r="O177" s="360" t="n">
        <v>62.46</v>
      </c>
      <c r="P177" s="383" t="n">
        <v>3576.67030193</v>
      </c>
      <c r="Q177" s="365" t="n">
        <v>-691.35334078049</v>
      </c>
      <c r="R177" s="393" t="n">
        <v>9569.35696114951</v>
      </c>
      <c r="U177" s="11"/>
    </row>
    <row r="178" customFormat="false" ht="20.1" hidden="true" customHeight="true" outlineLevel="0" collapsed="false">
      <c r="E178" s="272" t="s">
        <v>152</v>
      </c>
      <c r="F178" s="272"/>
      <c r="G178" s="1"/>
      <c r="H178" s="1"/>
      <c r="I178" s="365" t="n">
        <v>6684</v>
      </c>
      <c r="J178" s="360" t="n">
        <v>501.29016255</v>
      </c>
      <c r="K178" s="360" t="n">
        <v>205.08</v>
      </c>
      <c r="L178" s="360" t="n">
        <v>2448.81861149</v>
      </c>
      <c r="M178" s="360" t="n">
        <v>90.3585073</v>
      </c>
      <c r="N178" s="360" t="n">
        <v>266.63956777</v>
      </c>
      <c r="O178" s="360" t="n">
        <v>62.46</v>
      </c>
      <c r="P178" s="383" t="n">
        <v>3574.64684911</v>
      </c>
      <c r="Q178" s="365" t="n">
        <v>-1963.79466989049</v>
      </c>
      <c r="R178" s="393" t="n">
        <v>8294.85217921951</v>
      </c>
      <c r="U178" s="11"/>
    </row>
    <row r="179" customFormat="false" ht="20.1" hidden="true" customHeight="true" outlineLevel="0" collapsed="false">
      <c r="E179" s="384" t="s">
        <v>282</v>
      </c>
      <c r="F179" s="384"/>
      <c r="G179" s="385"/>
      <c r="H179" s="385"/>
      <c r="I179" s="386" t="n">
        <v>0</v>
      </c>
      <c r="J179" s="387" t="n">
        <v>0</v>
      </c>
      <c r="K179" s="387" t="n">
        <v>0</v>
      </c>
      <c r="L179" s="387" t="n">
        <v>2.02345282</v>
      </c>
      <c r="M179" s="387" t="n">
        <v>0</v>
      </c>
      <c r="N179" s="387" t="n">
        <v>0</v>
      </c>
      <c r="O179" s="387" t="n">
        <v>0</v>
      </c>
      <c r="P179" s="388" t="n">
        <v>2.02345282</v>
      </c>
      <c r="Q179" s="386" t="n">
        <v>1272.48132911</v>
      </c>
      <c r="R179" s="389" t="n">
        <v>1274.50478193</v>
      </c>
      <c r="U179" s="11"/>
    </row>
    <row r="180" customFormat="false" ht="20.1" hidden="true" customHeight="true" outlineLevel="0" collapsed="false">
      <c r="I180" s="209"/>
      <c r="J180" s="209"/>
      <c r="K180" s="209"/>
      <c r="L180" s="209"/>
      <c r="M180" s="209"/>
      <c r="N180" s="209"/>
      <c r="O180" s="209"/>
      <c r="P180" s="209"/>
      <c r="U180" s="11"/>
    </row>
    <row r="181" customFormat="false" ht="20.1" hidden="true" customHeight="true" outlineLevel="0" collapsed="false">
      <c r="E181" s="345" t="s">
        <v>293</v>
      </c>
      <c r="F181" s="345"/>
      <c r="G181" s="345"/>
      <c r="H181" s="345"/>
    </row>
    <row r="182" customFormat="false" ht="20.1" hidden="true" customHeight="true" outlineLevel="0" collapsed="false">
      <c r="E182" s="346" t="s">
        <v>265</v>
      </c>
      <c r="F182" s="346"/>
      <c r="G182" s="346"/>
      <c r="H182" s="346"/>
      <c r="I182" s="347" t="s">
        <v>266</v>
      </c>
      <c r="J182" s="347" t="s">
        <v>267</v>
      </c>
      <c r="K182" s="347"/>
      <c r="L182" s="347"/>
      <c r="M182" s="347"/>
      <c r="N182" s="347"/>
      <c r="O182" s="347"/>
      <c r="P182" s="347"/>
      <c r="Q182" s="379" t="s">
        <v>44</v>
      </c>
      <c r="R182" s="380" t="s">
        <v>268</v>
      </c>
    </row>
    <row r="183" customFormat="false" ht="20.1" hidden="true" customHeight="true" outlineLevel="0" collapsed="false">
      <c r="E183" s="351"/>
      <c r="F183" s="351"/>
      <c r="G183" s="351"/>
      <c r="H183" s="351"/>
      <c r="I183" s="352" t="s">
        <v>35</v>
      </c>
      <c r="J183" s="353" t="s">
        <v>38</v>
      </c>
      <c r="K183" s="353" t="s">
        <v>39</v>
      </c>
      <c r="L183" s="354" t="s">
        <v>269</v>
      </c>
      <c r="M183" s="353" t="s">
        <v>270</v>
      </c>
      <c r="N183" s="353" t="s">
        <v>128</v>
      </c>
      <c r="O183" s="353" t="s">
        <v>155</v>
      </c>
      <c r="P183" s="355" t="s">
        <v>273</v>
      </c>
      <c r="Q183" s="381"/>
      <c r="R183" s="382"/>
    </row>
    <row r="184" customFormat="false" ht="20.1" hidden="true" customHeight="true" outlineLevel="0" collapsed="false">
      <c r="E184" s="272" t="s">
        <v>274</v>
      </c>
      <c r="F184" s="272"/>
      <c r="G184" s="272"/>
      <c r="H184" s="272"/>
      <c r="I184" s="358" t="n">
        <v>12113.67</v>
      </c>
      <c r="J184" s="360" t="n">
        <v>4221.09487895</v>
      </c>
      <c r="K184" s="360" t="n">
        <v>514.1</v>
      </c>
      <c r="L184" s="360" t="n">
        <v>1486.55971116</v>
      </c>
      <c r="M184" s="360" t="n">
        <v>3.47827926</v>
      </c>
      <c r="N184" s="360" t="n">
        <v>327.03197002</v>
      </c>
      <c r="O184" s="360" t="n">
        <v>128.62</v>
      </c>
      <c r="P184" s="383" t="n">
        <v>6680.88483939</v>
      </c>
      <c r="Q184" s="358" t="n">
        <v>-131.084839389999</v>
      </c>
      <c r="R184" s="360" t="n">
        <v>18663.47</v>
      </c>
    </row>
    <row r="185" customFormat="false" ht="20.1" hidden="true" customHeight="true" outlineLevel="0" collapsed="false">
      <c r="E185" s="272" t="s">
        <v>275</v>
      </c>
      <c r="F185" s="272"/>
      <c r="G185" s="364"/>
      <c r="H185" s="364"/>
      <c r="I185" s="365" t="n">
        <v>1385.81</v>
      </c>
      <c r="J185" s="360" t="n">
        <v>0</v>
      </c>
      <c r="K185" s="360" t="n">
        <v>0</v>
      </c>
      <c r="L185" s="360" t="n">
        <v>1756.26660903</v>
      </c>
      <c r="M185" s="360" t="n">
        <v>99.98251277</v>
      </c>
      <c r="N185" s="360" t="n">
        <v>-27.98188755</v>
      </c>
      <c r="O185" s="360" t="n">
        <v>-5.05</v>
      </c>
      <c r="P185" s="383" t="n">
        <v>1823.21723425</v>
      </c>
      <c r="Q185" s="365" t="n">
        <v>-242.57723425</v>
      </c>
      <c r="R185" s="360" t="n">
        <v>2966.45</v>
      </c>
    </row>
    <row r="186" customFormat="false" ht="20.1" hidden="true" customHeight="true" outlineLevel="0" collapsed="false">
      <c r="E186" s="272" t="s">
        <v>276</v>
      </c>
      <c r="F186" s="272"/>
      <c r="G186" s="364"/>
      <c r="H186" s="364"/>
      <c r="I186" s="365" t="n">
        <v>0</v>
      </c>
      <c r="J186" s="360" t="n">
        <v>-4247.89438296</v>
      </c>
      <c r="K186" s="360" t="n">
        <v>-625.93</v>
      </c>
      <c r="L186" s="360" t="n">
        <v>0</v>
      </c>
      <c r="M186" s="360" t="n">
        <v>0</v>
      </c>
      <c r="N186" s="360" t="n">
        <v>0</v>
      </c>
      <c r="O186" s="360" t="n">
        <v>0</v>
      </c>
      <c r="P186" s="383" t="n">
        <v>-4873.82438296</v>
      </c>
      <c r="Q186" s="365" t="n">
        <v>1455.76438296</v>
      </c>
      <c r="R186" s="360" t="n">
        <v>-3418.06</v>
      </c>
    </row>
    <row r="187" customFormat="false" ht="20.1" hidden="true" customHeight="true" outlineLevel="0" collapsed="false">
      <c r="E187" s="272" t="s">
        <v>277</v>
      </c>
      <c r="F187" s="272"/>
      <c r="G187" s="364"/>
      <c r="H187" s="364"/>
      <c r="I187" s="365" t="n">
        <v>-8777.4</v>
      </c>
      <c r="J187" s="360" t="n">
        <v>514.94283793</v>
      </c>
      <c r="K187" s="360" t="n">
        <v>239.29</v>
      </c>
      <c r="L187" s="360" t="n">
        <v>-1480.03689091</v>
      </c>
      <c r="M187" s="360" t="n">
        <v>-53.74987199</v>
      </c>
      <c r="N187" s="360" t="n">
        <v>-148.75266474</v>
      </c>
      <c r="O187" s="360" t="n">
        <v>-94.7</v>
      </c>
      <c r="P187" s="383" t="n">
        <v>-1023.00658971</v>
      </c>
      <c r="Q187" s="365" t="n">
        <v>-1637.43341029</v>
      </c>
      <c r="R187" s="360" t="n">
        <v>-11437.84</v>
      </c>
    </row>
    <row r="188" customFormat="false" ht="20.1" hidden="true" customHeight="true" outlineLevel="0" collapsed="false">
      <c r="E188" s="272" t="s">
        <v>85</v>
      </c>
      <c r="F188" s="272"/>
      <c r="G188" s="1"/>
      <c r="H188" s="1"/>
      <c r="I188" s="365" t="n">
        <v>4722.08</v>
      </c>
      <c r="J188" s="360" t="n">
        <v>488.143333919998</v>
      </c>
      <c r="K188" s="360" t="n">
        <v>127.46</v>
      </c>
      <c r="L188" s="360" t="n">
        <v>1762.78942928</v>
      </c>
      <c r="M188" s="360" t="n">
        <v>49.71092004</v>
      </c>
      <c r="N188" s="360" t="n">
        <v>150.29741773</v>
      </c>
      <c r="O188" s="360" t="n">
        <v>28.87</v>
      </c>
      <c r="P188" s="383" t="n">
        <v>2607.27110097</v>
      </c>
      <c r="Q188" s="365" t="n">
        <v>-555.331100969996</v>
      </c>
      <c r="R188" s="360" t="n">
        <v>6774.02</v>
      </c>
    </row>
    <row r="189" customFormat="false" ht="20.1" hidden="true" customHeight="true" outlineLevel="0" collapsed="false">
      <c r="E189" s="272" t="s">
        <v>278</v>
      </c>
      <c r="F189" s="272"/>
      <c r="G189" s="1"/>
      <c r="H189" s="1"/>
      <c r="I189" s="365" t="n">
        <v>47.18</v>
      </c>
      <c r="J189" s="360" t="n">
        <v>0</v>
      </c>
      <c r="K189" s="360" t="n">
        <v>0</v>
      </c>
      <c r="L189" s="360" t="n">
        <v>3.56</v>
      </c>
      <c r="M189" s="360" t="n">
        <v>0</v>
      </c>
      <c r="N189" s="360" t="n">
        <v>4.7309053</v>
      </c>
      <c r="O189" s="360" t="n">
        <v>0</v>
      </c>
      <c r="P189" s="383" t="n">
        <v>8.2909053</v>
      </c>
      <c r="Q189" s="365" t="n">
        <v>40.6590947</v>
      </c>
      <c r="R189" s="360" t="n">
        <v>96.13</v>
      </c>
    </row>
    <row r="190" customFormat="false" ht="20.1" hidden="true" customHeight="true" outlineLevel="0" collapsed="false">
      <c r="E190" s="272" t="s">
        <v>279</v>
      </c>
      <c r="F190" s="272"/>
      <c r="G190" s="1"/>
      <c r="H190" s="1"/>
      <c r="I190" s="365" t="n">
        <v>-760.28</v>
      </c>
      <c r="J190" s="151" t="n">
        <v>-181.6778</v>
      </c>
      <c r="K190" s="151" t="n">
        <v>-19.92</v>
      </c>
      <c r="L190" s="151" t="n">
        <v>-31.32731868</v>
      </c>
      <c r="M190" s="360" t="n">
        <v>-0.619668689999998</v>
      </c>
      <c r="N190" s="360" t="n">
        <v>-2.57718958</v>
      </c>
      <c r="O190" s="360" t="n">
        <v>-0.370000000000001</v>
      </c>
      <c r="P190" s="383" t="n">
        <v>-236.49197695</v>
      </c>
      <c r="Q190" s="365" t="n">
        <v>112.291976949998</v>
      </c>
      <c r="R190" s="360" t="n">
        <v>-884.480000000002</v>
      </c>
    </row>
    <row r="191" customFormat="false" ht="20.1" hidden="true" customHeight="true" outlineLevel="0" collapsed="false">
      <c r="E191" s="272" t="s">
        <v>280</v>
      </c>
      <c r="F191" s="272"/>
      <c r="G191" s="1"/>
      <c r="H191" s="1"/>
      <c r="I191" s="365" t="n">
        <v>4008.98</v>
      </c>
      <c r="J191" s="360" t="n">
        <v>307.46556676</v>
      </c>
      <c r="K191" s="360" t="n">
        <v>107.53</v>
      </c>
      <c r="L191" s="360" t="n">
        <v>1731.4621106</v>
      </c>
      <c r="M191" s="360" t="n">
        <v>49.09125135</v>
      </c>
      <c r="N191" s="360" t="n">
        <v>152.45113345</v>
      </c>
      <c r="O191" s="360" t="n">
        <v>28.5</v>
      </c>
      <c r="P191" s="383" t="n">
        <v>2376.50006216</v>
      </c>
      <c r="Q191" s="365" t="n">
        <v>-399.81006216</v>
      </c>
      <c r="R191" s="360" t="n">
        <v>5985.67</v>
      </c>
    </row>
    <row r="192" customFormat="false" ht="20.1" hidden="true" customHeight="true" outlineLevel="0" collapsed="false">
      <c r="E192" s="272" t="s">
        <v>281</v>
      </c>
      <c r="F192" s="272"/>
      <c r="G192" s="1"/>
      <c r="H192" s="1"/>
      <c r="I192" s="365" t="n">
        <v>833.34</v>
      </c>
      <c r="J192" s="360" t="n">
        <v>74.94734691</v>
      </c>
      <c r="K192" s="360" t="n">
        <v>20.55</v>
      </c>
      <c r="L192" s="360" t="n">
        <v>448.22956221</v>
      </c>
      <c r="M192" s="360" t="n">
        <v>11.16636607</v>
      </c>
      <c r="N192" s="360" t="n">
        <v>37.0538998</v>
      </c>
      <c r="O192" s="360" t="n">
        <v>0.45</v>
      </c>
      <c r="P192" s="383" t="n">
        <v>592.39717499</v>
      </c>
      <c r="Q192" s="365" t="n">
        <v>-71.5571749899999</v>
      </c>
      <c r="R192" s="360" t="n">
        <v>1354.18</v>
      </c>
    </row>
    <row r="193" customFormat="false" ht="20.1" hidden="true" customHeight="true" outlineLevel="0" collapsed="false">
      <c r="D193" s="394"/>
      <c r="E193" s="272" t="s">
        <v>86</v>
      </c>
      <c r="F193" s="272"/>
      <c r="G193" s="1"/>
      <c r="H193" s="1"/>
      <c r="I193" s="365" t="n">
        <v>3175.64</v>
      </c>
      <c r="J193" s="360" t="n">
        <v>232.51821985</v>
      </c>
      <c r="K193" s="360" t="n">
        <v>86.98</v>
      </c>
      <c r="L193" s="360" t="n">
        <v>1283.23254839</v>
      </c>
      <c r="M193" s="360" t="n">
        <v>37.92488528</v>
      </c>
      <c r="N193" s="360" t="n">
        <v>115.39723365</v>
      </c>
      <c r="O193" s="360" t="n">
        <v>28.05</v>
      </c>
      <c r="P193" s="383" t="n">
        <v>1784.10288717</v>
      </c>
      <c r="Q193" s="365" t="n">
        <v>-328.25288717</v>
      </c>
      <c r="R193" s="393" t="n">
        <v>4631.49</v>
      </c>
    </row>
    <row r="194" customFormat="false" ht="20.1" hidden="true" customHeight="true" outlineLevel="0" collapsed="false">
      <c r="D194" s="395"/>
      <c r="E194" s="272" t="s">
        <v>152</v>
      </c>
      <c r="F194" s="272"/>
      <c r="G194" s="1"/>
      <c r="H194" s="1"/>
      <c r="I194" s="365" t="n">
        <v>3175.64</v>
      </c>
      <c r="J194" s="360" t="n">
        <v>232.51821985</v>
      </c>
      <c r="K194" s="360" t="n">
        <v>86.98</v>
      </c>
      <c r="L194" s="360" t="n">
        <v>1281.29719445</v>
      </c>
      <c r="M194" s="360" t="n">
        <v>37.92488528</v>
      </c>
      <c r="N194" s="360" t="n">
        <v>115.39723365</v>
      </c>
      <c r="O194" s="360" t="n">
        <v>28.05</v>
      </c>
      <c r="P194" s="383" t="n">
        <v>1782.16753323</v>
      </c>
      <c r="Q194" s="365" t="n">
        <v>-1056.99753323</v>
      </c>
      <c r="R194" s="393" t="n">
        <v>3900.81</v>
      </c>
    </row>
    <row r="195" customFormat="false" ht="20.1" hidden="true" customHeight="true" outlineLevel="0" collapsed="false">
      <c r="D195" s="394"/>
      <c r="E195" s="384" t="s">
        <v>282</v>
      </c>
      <c r="F195" s="384"/>
      <c r="G195" s="385"/>
      <c r="H195" s="385"/>
      <c r="I195" s="386" t="n">
        <v>0</v>
      </c>
      <c r="J195" s="387" t="n">
        <v>0</v>
      </c>
      <c r="K195" s="387" t="n">
        <v>0</v>
      </c>
      <c r="L195" s="387" t="n">
        <v>1.93535394</v>
      </c>
      <c r="M195" s="387" t="n">
        <v>0</v>
      </c>
      <c r="N195" s="387" t="n">
        <v>0</v>
      </c>
      <c r="O195" s="387" t="n">
        <v>0</v>
      </c>
      <c r="P195" s="388" t="n">
        <v>1.93535394</v>
      </c>
      <c r="Q195" s="386" t="n">
        <v>728.74464606</v>
      </c>
      <c r="R195" s="389" t="n">
        <v>730.68</v>
      </c>
    </row>
    <row r="196" customFormat="false" ht="20.1" hidden="true" customHeight="true" outlineLevel="0" collapsed="false">
      <c r="D196" s="396"/>
      <c r="E196" s="272"/>
      <c r="F196" s="272"/>
      <c r="G196" s="1"/>
      <c r="H196" s="1"/>
      <c r="I196" s="360"/>
      <c r="J196" s="360"/>
      <c r="K196" s="360"/>
      <c r="L196" s="360"/>
      <c r="M196" s="360"/>
      <c r="N196" s="360"/>
      <c r="O196" s="360"/>
      <c r="P196" s="360"/>
      <c r="Q196" s="360"/>
      <c r="R196" s="360"/>
    </row>
    <row r="197" customFormat="false" ht="20.1" hidden="true" customHeight="true" outlineLevel="0" collapsed="false">
      <c r="D197" s="394"/>
      <c r="E197" s="345" t="s">
        <v>294</v>
      </c>
      <c r="F197" s="345"/>
      <c r="G197" s="345"/>
      <c r="H197" s="345"/>
      <c r="T197" s="363"/>
    </row>
    <row r="198" customFormat="false" ht="20.1" hidden="true" customHeight="true" outlineLevel="0" collapsed="false">
      <c r="D198" s="394"/>
      <c r="E198" s="346" t="s">
        <v>265</v>
      </c>
      <c r="F198" s="346"/>
      <c r="G198" s="346"/>
      <c r="H198" s="346"/>
      <c r="I198" s="347" t="s">
        <v>266</v>
      </c>
      <c r="J198" s="347" t="s">
        <v>267</v>
      </c>
      <c r="K198" s="347"/>
      <c r="L198" s="347"/>
      <c r="M198" s="347"/>
      <c r="N198" s="347"/>
      <c r="O198" s="347"/>
      <c r="P198" s="347"/>
      <c r="Q198" s="379" t="s">
        <v>44</v>
      </c>
      <c r="R198" s="380" t="s">
        <v>268</v>
      </c>
    </row>
    <row r="199" customFormat="false" ht="20.1" hidden="true" customHeight="true" outlineLevel="0" collapsed="false">
      <c r="D199" s="394"/>
      <c r="E199" s="351"/>
      <c r="F199" s="351"/>
      <c r="G199" s="351"/>
      <c r="H199" s="351"/>
      <c r="I199" s="352" t="s">
        <v>35</v>
      </c>
      <c r="J199" s="353" t="s">
        <v>38</v>
      </c>
      <c r="K199" s="353" t="s">
        <v>39</v>
      </c>
      <c r="L199" s="354" t="s">
        <v>269</v>
      </c>
      <c r="M199" s="353" t="s">
        <v>270</v>
      </c>
      <c r="N199" s="353" t="s">
        <v>128</v>
      </c>
      <c r="O199" s="353" t="s">
        <v>155</v>
      </c>
      <c r="P199" s="355" t="s">
        <v>273</v>
      </c>
      <c r="Q199" s="381"/>
      <c r="R199" s="382"/>
    </row>
    <row r="200" customFormat="false" ht="20.1" hidden="true" customHeight="true" outlineLevel="0" collapsed="false">
      <c r="D200" s="394"/>
      <c r="E200" s="272" t="s">
        <v>274</v>
      </c>
      <c r="F200" s="272"/>
      <c r="G200" s="272"/>
      <c r="H200" s="272"/>
      <c r="I200" s="358" t="n">
        <v>45879.24</v>
      </c>
      <c r="J200" s="360" t="n">
        <v>17102.71</v>
      </c>
      <c r="K200" s="360" t="n">
        <v>1979.91</v>
      </c>
      <c r="L200" s="360" t="n">
        <v>5830.26</v>
      </c>
      <c r="M200" s="360" t="n">
        <v>12.08191839</v>
      </c>
      <c r="N200" s="360" t="n">
        <v>1271.34016766</v>
      </c>
      <c r="O200" s="360" t="n">
        <v>455.45</v>
      </c>
      <c r="P200" s="383" t="n">
        <v>26651.75208605</v>
      </c>
      <c r="Q200" s="358" t="n">
        <v>-581.722086049991</v>
      </c>
      <c r="R200" s="360" t="n">
        <v>71949.27</v>
      </c>
      <c r="T200" s="78"/>
    </row>
    <row r="201" customFormat="false" ht="20.1" hidden="true" customHeight="true" outlineLevel="0" collapsed="false">
      <c r="D201" s="394"/>
      <c r="E201" s="272" t="s">
        <v>275</v>
      </c>
      <c r="F201" s="272"/>
      <c r="G201" s="364"/>
      <c r="H201" s="364"/>
      <c r="I201" s="365" t="n">
        <v>5734.84</v>
      </c>
      <c r="J201" s="360"/>
      <c r="K201" s="360" t="n">
        <v>0</v>
      </c>
      <c r="L201" s="360" t="n">
        <v>5684.74</v>
      </c>
      <c r="M201" s="360" t="n">
        <v>367.872907</v>
      </c>
      <c r="N201" s="360" t="n">
        <v>-80.98177474</v>
      </c>
      <c r="O201" s="360" t="n">
        <v>-22.41</v>
      </c>
      <c r="P201" s="383" t="n">
        <v>5949.22113226</v>
      </c>
      <c r="Q201" s="365" t="n">
        <v>-1362.68113226</v>
      </c>
      <c r="R201" s="360" t="n">
        <v>10321.38</v>
      </c>
    </row>
    <row r="202" customFormat="false" ht="20.1" hidden="true" customHeight="true" outlineLevel="0" collapsed="false">
      <c r="D202" s="394"/>
      <c r="E202" s="272" t="s">
        <v>276</v>
      </c>
      <c r="F202" s="272"/>
      <c r="G202" s="364"/>
      <c r="H202" s="364"/>
      <c r="I202" s="365" t="n">
        <v>0</v>
      </c>
      <c r="J202" s="397" t="n">
        <v>-16836.2</v>
      </c>
      <c r="K202" s="360" t="n">
        <v>-1966.93</v>
      </c>
      <c r="L202" s="360" t="n">
        <v>0</v>
      </c>
      <c r="M202" s="360"/>
      <c r="N202" s="360"/>
      <c r="O202" s="360"/>
      <c r="P202" s="383" t="n">
        <v>-18803.13</v>
      </c>
      <c r="Q202" s="365" t="n">
        <v>6326.11</v>
      </c>
      <c r="R202" s="360" t="n">
        <v>-12477.02</v>
      </c>
    </row>
    <row r="203" customFormat="false" ht="20.1" hidden="true" customHeight="true" outlineLevel="0" collapsed="false">
      <c r="D203" s="394"/>
      <c r="E203" s="272" t="s">
        <v>277</v>
      </c>
      <c r="F203" s="272"/>
      <c r="G203" s="364"/>
      <c r="H203" s="364"/>
      <c r="I203" s="365" t="n">
        <v>-39695.67</v>
      </c>
      <c r="J203" s="360" t="n">
        <v>1449.59</v>
      </c>
      <c r="K203" s="360" t="n">
        <v>355.7</v>
      </c>
      <c r="L203" s="360" t="n">
        <v>-6922.96</v>
      </c>
      <c r="M203" s="360" t="n">
        <v>-203.39544408</v>
      </c>
      <c r="N203" s="360" t="n">
        <v>-705.48163814</v>
      </c>
      <c r="O203" s="360" t="n">
        <v>-328.58</v>
      </c>
      <c r="P203" s="383" t="n">
        <v>-6355.12708222</v>
      </c>
      <c r="Q203" s="365" t="n">
        <v>-6577.89291778</v>
      </c>
      <c r="R203" s="360" t="n">
        <v>-52628.69</v>
      </c>
    </row>
    <row r="204" customFormat="false" ht="20.1" hidden="true" customHeight="true" outlineLevel="0" collapsed="false">
      <c r="D204" s="394"/>
      <c r="E204" s="272" t="s">
        <v>85</v>
      </c>
      <c r="F204" s="272"/>
      <c r="G204" s="1"/>
      <c r="H204" s="1"/>
      <c r="I204" s="365" t="n">
        <v>11918.41</v>
      </c>
      <c r="J204" s="360" t="n">
        <v>1716.1</v>
      </c>
      <c r="K204" s="360" t="n">
        <v>368.67</v>
      </c>
      <c r="L204" s="360" t="n">
        <v>4592.04</v>
      </c>
      <c r="M204" s="360" t="n">
        <v>176.55938131</v>
      </c>
      <c r="N204" s="360" t="n">
        <v>484.87675478</v>
      </c>
      <c r="O204" s="360" t="n">
        <v>104.46</v>
      </c>
      <c r="P204" s="383" t="n">
        <v>7442.70613609</v>
      </c>
      <c r="Q204" s="365" t="n">
        <v>-2196.17613609</v>
      </c>
      <c r="R204" s="360" t="n">
        <v>17164.94</v>
      </c>
    </row>
    <row r="205" customFormat="false" ht="20.1" hidden="true" customHeight="true" outlineLevel="0" collapsed="false">
      <c r="D205" s="394"/>
      <c r="E205" s="272" t="s">
        <v>278</v>
      </c>
      <c r="F205" s="272"/>
      <c r="G205" s="1"/>
      <c r="H205" s="1"/>
      <c r="I205" s="365" t="n">
        <v>20.15</v>
      </c>
      <c r="J205" s="360"/>
      <c r="K205" s="360" t="n">
        <v>0</v>
      </c>
      <c r="L205" s="360" t="n">
        <v>-9.62</v>
      </c>
      <c r="M205" s="360"/>
      <c r="N205" s="360" t="n">
        <v>-0.25658827</v>
      </c>
      <c r="O205" s="360"/>
      <c r="P205" s="383" t="n">
        <v>-9.87658827</v>
      </c>
      <c r="Q205" s="365" t="n">
        <v>102.14658827</v>
      </c>
      <c r="R205" s="360" t="n">
        <v>112.42</v>
      </c>
    </row>
    <row r="206" customFormat="false" ht="20.1" hidden="true" customHeight="true" outlineLevel="0" collapsed="false">
      <c r="D206" s="394"/>
      <c r="E206" s="272" t="s">
        <v>279</v>
      </c>
      <c r="F206" s="272"/>
      <c r="G206" s="1"/>
      <c r="H206" s="1"/>
      <c r="I206" s="365" t="n">
        <v>-3355.58</v>
      </c>
      <c r="J206" s="151" t="n">
        <v>-593.659999999998</v>
      </c>
      <c r="K206" s="151" t="n">
        <v>-19.6</v>
      </c>
      <c r="L206" s="151" t="n">
        <v>-156.94</v>
      </c>
      <c r="M206" s="360" t="n">
        <v>-1.23343389999999</v>
      </c>
      <c r="N206" s="360" t="n">
        <v>-9.85257445</v>
      </c>
      <c r="O206" s="360" t="n">
        <v>-1.41</v>
      </c>
      <c r="P206" s="383" t="n">
        <v>-782.696008349998</v>
      </c>
      <c r="Q206" s="365" t="n">
        <v>300.936008349997</v>
      </c>
      <c r="R206" s="360" t="n">
        <v>-3837.34</v>
      </c>
    </row>
    <row r="207" customFormat="false" ht="20.1" hidden="true" customHeight="true" outlineLevel="0" collapsed="false">
      <c r="D207" s="394"/>
      <c r="E207" s="272" t="s">
        <v>280</v>
      </c>
      <c r="F207" s="272"/>
      <c r="G207" s="1"/>
      <c r="H207" s="1"/>
      <c r="I207" s="365" t="n">
        <v>8582.98</v>
      </c>
      <c r="J207" s="360" t="n">
        <v>1122.44</v>
      </c>
      <c r="K207" s="360" t="n">
        <v>349.08</v>
      </c>
      <c r="L207" s="360" t="n">
        <v>4425.48</v>
      </c>
      <c r="M207" s="360" t="n">
        <v>175.32594741</v>
      </c>
      <c r="N207" s="360" t="n">
        <v>474.76759206</v>
      </c>
      <c r="O207" s="360" t="n">
        <v>103.05</v>
      </c>
      <c r="P207" s="383" t="n">
        <v>6650.14353947</v>
      </c>
      <c r="Q207" s="365" t="n">
        <v>-1793.10353947</v>
      </c>
      <c r="R207" s="360" t="n">
        <v>13440.02</v>
      </c>
    </row>
    <row r="208" customFormat="false" ht="20.1" hidden="true" customHeight="true" outlineLevel="0" collapsed="false">
      <c r="D208" s="394"/>
      <c r="E208" s="272" t="s">
        <v>281</v>
      </c>
      <c r="F208" s="272"/>
      <c r="G208" s="1"/>
      <c r="H208" s="1"/>
      <c r="I208" s="365" t="n">
        <v>2062.25</v>
      </c>
      <c r="J208" s="360" t="n">
        <v>268.33</v>
      </c>
      <c r="K208" s="360" t="n">
        <v>84.23</v>
      </c>
      <c r="L208" s="360" t="n">
        <v>929.15</v>
      </c>
      <c r="M208" s="360" t="n">
        <v>40.09836507</v>
      </c>
      <c r="N208" s="360" t="n">
        <v>121.73163141</v>
      </c>
      <c r="O208" s="360" t="n">
        <v>6.82</v>
      </c>
      <c r="P208" s="383" t="n">
        <v>1450.35999648</v>
      </c>
      <c r="Q208" s="365" t="n">
        <v>-597.60999648</v>
      </c>
      <c r="R208" s="360" t="n">
        <v>2915</v>
      </c>
    </row>
    <row r="209" customFormat="false" ht="20.1" hidden="true" customHeight="true" outlineLevel="0" collapsed="false">
      <c r="D209" s="394"/>
      <c r="E209" s="272" t="s">
        <v>86</v>
      </c>
      <c r="F209" s="272"/>
      <c r="G209" s="1"/>
      <c r="H209" s="1"/>
      <c r="I209" s="365" t="n">
        <v>6520.73</v>
      </c>
      <c r="J209" s="360" t="n">
        <v>854.11</v>
      </c>
      <c r="K209" s="360" t="n">
        <v>264.84</v>
      </c>
      <c r="L209" s="360" t="n">
        <v>3496.33</v>
      </c>
      <c r="M209" s="360" t="n">
        <v>135.22758234</v>
      </c>
      <c r="N209" s="360" t="n">
        <v>353.03596065</v>
      </c>
      <c r="O209" s="360" t="n">
        <v>96.23</v>
      </c>
      <c r="P209" s="383" t="n">
        <v>5199.77354299</v>
      </c>
      <c r="Q209" s="365" t="n">
        <v>-1195.48354299</v>
      </c>
      <c r="R209" s="360" t="n">
        <v>10525.02</v>
      </c>
      <c r="S209" s="363"/>
    </row>
    <row r="210" customFormat="false" ht="20.1" hidden="true" customHeight="true" outlineLevel="0" collapsed="false">
      <c r="D210" s="394"/>
      <c r="E210" s="272" t="s">
        <v>152</v>
      </c>
      <c r="F210" s="272"/>
      <c r="G210" s="1"/>
      <c r="H210" s="1"/>
      <c r="I210" s="365" t="n">
        <v>6520.73</v>
      </c>
      <c r="J210" s="360" t="n">
        <v>854.11</v>
      </c>
      <c r="K210" s="360" t="n">
        <v>264.84</v>
      </c>
      <c r="L210" s="360" t="n">
        <v>3501.09</v>
      </c>
      <c r="M210" s="360" t="n">
        <v>135.22758234</v>
      </c>
      <c r="N210" s="360" t="n">
        <v>353.03596065</v>
      </c>
      <c r="O210" s="360" t="n">
        <v>96.23</v>
      </c>
      <c r="P210" s="383" t="n">
        <v>5204.53354299</v>
      </c>
      <c r="Q210" s="365" t="n">
        <v>-3127.42354299</v>
      </c>
      <c r="R210" s="360" t="n">
        <v>8597.84</v>
      </c>
    </row>
    <row r="211" customFormat="false" ht="20.1" hidden="true" customHeight="true" outlineLevel="0" collapsed="false">
      <c r="D211" s="394"/>
      <c r="E211" s="384" t="s">
        <v>282</v>
      </c>
      <c r="F211" s="384"/>
      <c r="G211" s="385"/>
      <c r="H211" s="385"/>
      <c r="I211" s="386" t="n">
        <v>0</v>
      </c>
      <c r="J211" s="387" t="n">
        <v>0</v>
      </c>
      <c r="K211" s="387" t="n">
        <v>0</v>
      </c>
      <c r="L211" s="387" t="n">
        <v>-4.76</v>
      </c>
      <c r="M211" s="387" t="n">
        <v>0</v>
      </c>
      <c r="N211" s="387" t="n">
        <v>0</v>
      </c>
      <c r="O211" s="387" t="n">
        <v>0</v>
      </c>
      <c r="P211" s="388" t="n">
        <v>-4.76</v>
      </c>
      <c r="Q211" s="386" t="n">
        <v>1931.94</v>
      </c>
      <c r="R211" s="387" t="n">
        <v>1927.18</v>
      </c>
    </row>
    <row r="212" customFormat="false" ht="20.1" hidden="true" customHeight="true" outlineLevel="0" collapsed="false">
      <c r="D212" s="394"/>
      <c r="E212" s="272"/>
      <c r="F212" s="272"/>
      <c r="G212" s="1"/>
      <c r="H212" s="1"/>
      <c r="I212" s="360"/>
      <c r="J212" s="360"/>
      <c r="K212" s="360"/>
      <c r="L212" s="398"/>
      <c r="M212" s="360"/>
      <c r="N212" s="360"/>
      <c r="O212" s="360"/>
      <c r="P212" s="360"/>
      <c r="Q212" s="360"/>
      <c r="R212" s="360"/>
      <c r="S212" s="78"/>
    </row>
    <row r="213" customFormat="false" ht="20.1" hidden="true" customHeight="true" outlineLevel="0" collapsed="false">
      <c r="D213" s="394"/>
      <c r="E213" s="399" t="s">
        <v>295</v>
      </c>
      <c r="F213" s="345"/>
      <c r="G213" s="345"/>
      <c r="H213" s="345"/>
      <c r="S213" s="78"/>
      <c r="T213" s="363"/>
    </row>
    <row r="214" customFormat="false" ht="20.1" hidden="true" customHeight="true" outlineLevel="0" collapsed="false">
      <c r="D214" s="394"/>
      <c r="E214" s="346" t="s">
        <v>265</v>
      </c>
      <c r="F214" s="346"/>
      <c r="G214" s="346"/>
      <c r="H214" s="346"/>
      <c r="I214" s="347" t="s">
        <v>266</v>
      </c>
      <c r="J214" s="347" t="s">
        <v>267</v>
      </c>
      <c r="K214" s="347"/>
      <c r="L214" s="347"/>
      <c r="M214" s="347"/>
      <c r="N214" s="347"/>
      <c r="O214" s="347"/>
      <c r="P214" s="347"/>
      <c r="Q214" s="379" t="s">
        <v>44</v>
      </c>
      <c r="R214" s="380" t="s">
        <v>268</v>
      </c>
      <c r="S214" s="78"/>
    </row>
    <row r="215" customFormat="false" ht="20.1" hidden="true" customHeight="true" outlineLevel="0" collapsed="false">
      <c r="D215" s="394"/>
      <c r="E215" s="351"/>
      <c r="F215" s="351"/>
      <c r="G215" s="351"/>
      <c r="H215" s="351"/>
      <c r="I215" s="352" t="s">
        <v>35</v>
      </c>
      <c r="J215" s="353" t="s">
        <v>38</v>
      </c>
      <c r="K215" s="353" t="s">
        <v>39</v>
      </c>
      <c r="L215" s="354" t="s">
        <v>269</v>
      </c>
      <c r="M215" s="353" t="s">
        <v>270</v>
      </c>
      <c r="N215" s="353" t="s">
        <v>128</v>
      </c>
      <c r="O215" s="353" t="s">
        <v>155</v>
      </c>
      <c r="P215" s="355" t="s">
        <v>273</v>
      </c>
      <c r="Q215" s="381"/>
      <c r="R215" s="382"/>
      <c r="S215" s="78"/>
    </row>
    <row r="216" customFormat="false" ht="20.1" hidden="true" customHeight="true" outlineLevel="0" collapsed="false">
      <c r="D216" s="394"/>
      <c r="E216" s="272" t="s">
        <v>274</v>
      </c>
      <c r="F216" s="272"/>
      <c r="G216" s="272"/>
      <c r="H216" s="272"/>
      <c r="I216" s="358" t="n">
        <v>33726.56</v>
      </c>
      <c r="J216" s="360" t="n">
        <v>12819.13</v>
      </c>
      <c r="K216" s="360" t="n">
        <v>1455.85</v>
      </c>
      <c r="L216" s="360" t="n">
        <v>4464.47</v>
      </c>
      <c r="M216" s="360" t="n">
        <v>8.79378263</v>
      </c>
      <c r="N216" s="360" t="n">
        <v>949.49632502</v>
      </c>
      <c r="O216" s="360" t="n">
        <v>329.38</v>
      </c>
      <c r="P216" s="383" t="n">
        <v>20027.12010765</v>
      </c>
      <c r="Q216" s="358" t="n">
        <v>-451.260107650003</v>
      </c>
      <c r="R216" s="360" t="n">
        <v>53302.42</v>
      </c>
      <c r="T216" s="78"/>
      <c r="AX216" s="3"/>
    </row>
    <row r="217" customFormat="false" ht="20.1" hidden="true" customHeight="true" outlineLevel="0" collapsed="false">
      <c r="D217" s="394"/>
      <c r="E217" s="272" t="s">
        <v>275</v>
      </c>
      <c r="F217" s="272"/>
      <c r="G217" s="364"/>
      <c r="H217" s="364"/>
      <c r="I217" s="365" t="n">
        <v>4424.4</v>
      </c>
      <c r="J217" s="360"/>
      <c r="K217" s="360" t="n">
        <v>0</v>
      </c>
      <c r="L217" s="360" t="n">
        <v>4372.67</v>
      </c>
      <c r="M217" s="360" t="n">
        <v>266.06360669</v>
      </c>
      <c r="N217" s="360" t="n">
        <v>-54.35580076</v>
      </c>
      <c r="O217" s="360" t="n">
        <v>-16.29</v>
      </c>
      <c r="P217" s="383" t="n">
        <v>4568.08780593</v>
      </c>
      <c r="Q217" s="365" t="n">
        <v>-980.267805929999</v>
      </c>
      <c r="R217" s="360" t="n">
        <v>8012.22</v>
      </c>
      <c r="AX217" s="3"/>
    </row>
    <row r="218" customFormat="false" ht="20.1" hidden="true" customHeight="true" outlineLevel="0" collapsed="false">
      <c r="D218" s="394"/>
      <c r="E218" s="272" t="s">
        <v>276</v>
      </c>
      <c r="F218" s="272"/>
      <c r="G218" s="364"/>
      <c r="H218" s="364"/>
      <c r="I218" s="365" t="n">
        <v>0</v>
      </c>
      <c r="J218" s="397" t="n">
        <v>-12296.24</v>
      </c>
      <c r="K218" s="360" t="n">
        <v>-1610.04</v>
      </c>
      <c r="L218" s="360" t="n">
        <v>0</v>
      </c>
      <c r="M218" s="360"/>
      <c r="N218" s="360"/>
      <c r="O218" s="360"/>
      <c r="P218" s="383" t="n">
        <v>-13906.28</v>
      </c>
      <c r="Q218" s="365" t="n">
        <v>4609.15</v>
      </c>
      <c r="R218" s="360" t="n">
        <v>-9297.13</v>
      </c>
      <c r="AX218" s="3"/>
    </row>
    <row r="219" customFormat="false" ht="20.1" hidden="true" customHeight="true" outlineLevel="0" collapsed="false">
      <c r="D219" s="394"/>
      <c r="E219" s="272" t="s">
        <v>277</v>
      </c>
      <c r="F219" s="272"/>
      <c r="G219" s="364"/>
      <c r="H219" s="364"/>
      <c r="I219" s="365" t="n">
        <v>-28814.24</v>
      </c>
      <c r="J219" s="360" t="n">
        <v>1163.65</v>
      </c>
      <c r="K219" s="360" t="n">
        <v>386.21</v>
      </c>
      <c r="L219" s="360" t="n">
        <v>-4976.65</v>
      </c>
      <c r="M219" s="360" t="n">
        <v>-142.86771845</v>
      </c>
      <c r="N219" s="360" t="n">
        <v>-518.70606717</v>
      </c>
      <c r="O219" s="360" t="n">
        <v>-230.55</v>
      </c>
      <c r="P219" s="383" t="n">
        <v>-4318.91378562</v>
      </c>
      <c r="Q219" s="365" t="n">
        <v>-4869.32621438</v>
      </c>
      <c r="R219" s="360" t="n">
        <v>-38002.48</v>
      </c>
      <c r="AX219" s="3"/>
    </row>
    <row r="220" customFormat="false" ht="20.1" hidden="true" customHeight="true" outlineLevel="0" collapsed="false">
      <c r="D220" s="394"/>
      <c r="E220" s="272" t="s">
        <v>85</v>
      </c>
      <c r="F220" s="272"/>
      <c r="G220" s="1"/>
      <c r="H220" s="1"/>
      <c r="I220" s="365" t="n">
        <v>9336.72</v>
      </c>
      <c r="J220" s="360" t="n">
        <v>1686.54</v>
      </c>
      <c r="K220" s="360" t="n">
        <v>232.02</v>
      </c>
      <c r="L220" s="360" t="n">
        <v>3860.49</v>
      </c>
      <c r="M220" s="360" t="n">
        <v>131.98967087</v>
      </c>
      <c r="N220" s="360" t="n">
        <v>376.43445709</v>
      </c>
      <c r="O220" s="360" t="n">
        <v>82.54</v>
      </c>
      <c r="P220" s="383" t="n">
        <v>6370.01412796</v>
      </c>
      <c r="Q220" s="365" t="n">
        <v>-1691.70412795999</v>
      </c>
      <c r="R220" s="360" t="n">
        <v>14015.03</v>
      </c>
      <c r="AX220" s="3"/>
    </row>
    <row r="221" customFormat="false" ht="20.1" hidden="true" customHeight="true" outlineLevel="0" collapsed="false">
      <c r="D221" s="394"/>
      <c r="E221" s="272" t="s">
        <v>278</v>
      </c>
      <c r="F221" s="272"/>
      <c r="G221" s="1"/>
      <c r="H221" s="1"/>
      <c r="I221" s="365" t="n">
        <v>-50.84</v>
      </c>
      <c r="J221" s="360"/>
      <c r="K221" s="360" t="n">
        <v>0</v>
      </c>
      <c r="L221" s="360" t="n">
        <v>1.64</v>
      </c>
      <c r="M221" s="360"/>
      <c r="N221" s="360" t="n">
        <v>0.71459365</v>
      </c>
      <c r="O221" s="360"/>
      <c r="P221" s="383" t="n">
        <v>2.35459365</v>
      </c>
      <c r="Q221" s="365" t="n">
        <v>72.51540635</v>
      </c>
      <c r="R221" s="360" t="n">
        <v>24.03</v>
      </c>
      <c r="AX221" s="3"/>
    </row>
    <row r="222" customFormat="false" ht="20.1" hidden="true" customHeight="true" outlineLevel="0" collapsed="false">
      <c r="D222" s="394"/>
      <c r="E222" s="272" t="s">
        <v>279</v>
      </c>
      <c r="F222" s="272"/>
      <c r="G222" s="1"/>
      <c r="H222" s="1"/>
      <c r="I222" s="365" t="n">
        <v>-2195.37</v>
      </c>
      <c r="J222" s="151" t="n">
        <v>-445.55</v>
      </c>
      <c r="K222" s="151" t="n">
        <v>-15.83</v>
      </c>
      <c r="L222" s="151" t="n">
        <v>-122.78</v>
      </c>
      <c r="M222" s="360" t="n">
        <v>-1.23999308000001</v>
      </c>
      <c r="N222" s="360" t="n">
        <v>-5.68853109</v>
      </c>
      <c r="O222" s="360" t="n">
        <v>-0.730000000000004</v>
      </c>
      <c r="P222" s="383" t="n">
        <v>-591.818524169999</v>
      </c>
      <c r="Q222" s="365" t="n">
        <v>337.708524169992</v>
      </c>
      <c r="R222" s="360" t="n">
        <v>-2449.48000000001</v>
      </c>
      <c r="S222" s="400"/>
      <c r="AX222" s="3"/>
    </row>
    <row r="223" customFormat="false" ht="20.1" hidden="true" customHeight="true" outlineLevel="0" collapsed="false">
      <c r="D223" s="394"/>
      <c r="E223" s="272" t="s">
        <v>280</v>
      </c>
      <c r="F223" s="272"/>
      <c r="G223" s="1"/>
      <c r="H223" s="1"/>
      <c r="I223" s="365" t="n">
        <v>7090.51</v>
      </c>
      <c r="J223" s="360" t="n">
        <v>1240.99</v>
      </c>
      <c r="K223" s="360" t="n">
        <v>216.19</v>
      </c>
      <c r="L223" s="360" t="n">
        <v>3739.35</v>
      </c>
      <c r="M223" s="360" t="n">
        <v>130.74967779</v>
      </c>
      <c r="N223" s="360" t="n">
        <v>371.46051965</v>
      </c>
      <c r="O223" s="360" t="n">
        <v>81.81</v>
      </c>
      <c r="P223" s="383" t="n">
        <v>5780.55019744</v>
      </c>
      <c r="Q223" s="365" t="n">
        <v>-1281.48019744</v>
      </c>
      <c r="R223" s="360" t="n">
        <v>11589.58</v>
      </c>
      <c r="S223" s="400"/>
      <c r="AX223" s="3"/>
    </row>
    <row r="224" customFormat="false" ht="20.1" hidden="true" customHeight="true" outlineLevel="0" collapsed="false">
      <c r="D224" s="394"/>
      <c r="E224" s="272" t="s">
        <v>281</v>
      </c>
      <c r="F224" s="272"/>
      <c r="G224" s="1"/>
      <c r="H224" s="1"/>
      <c r="I224" s="365" t="n">
        <v>1930.52</v>
      </c>
      <c r="J224" s="360" t="n">
        <v>289.72</v>
      </c>
      <c r="K224" s="360" t="n">
        <v>48.97</v>
      </c>
      <c r="L224" s="360" t="n">
        <v>917.95</v>
      </c>
      <c r="M224" s="360" t="n">
        <v>29.81330898</v>
      </c>
      <c r="N224" s="360" t="n">
        <v>85.64345302</v>
      </c>
      <c r="O224" s="360" t="n">
        <v>5.09</v>
      </c>
      <c r="P224" s="383" t="n">
        <v>1377.186762</v>
      </c>
      <c r="Q224" s="365" t="n">
        <v>-443.286762</v>
      </c>
      <c r="R224" s="360" t="n">
        <v>2864.42</v>
      </c>
      <c r="S224" s="400"/>
      <c r="AX224" s="3"/>
    </row>
    <row r="225" customFormat="false" ht="20.1" hidden="true" customHeight="true" outlineLevel="0" collapsed="false">
      <c r="E225" s="272" t="s">
        <v>86</v>
      </c>
      <c r="F225" s="272"/>
      <c r="G225" s="1"/>
      <c r="H225" s="1"/>
      <c r="I225" s="365" t="n">
        <v>5159.99</v>
      </c>
      <c r="J225" s="360" t="n">
        <v>951.27</v>
      </c>
      <c r="K225" s="360" t="n">
        <v>167.22</v>
      </c>
      <c r="L225" s="360" t="n">
        <v>2821.4</v>
      </c>
      <c r="M225" s="360" t="n">
        <v>100.93636881</v>
      </c>
      <c r="N225" s="360" t="n">
        <v>285.81706663</v>
      </c>
      <c r="O225" s="360" t="n">
        <v>76.72</v>
      </c>
      <c r="P225" s="383" t="n">
        <v>4403.36343544</v>
      </c>
      <c r="Q225" s="365" t="n">
        <v>-838.193435440001</v>
      </c>
      <c r="R225" s="360" t="n">
        <v>8725.16</v>
      </c>
      <c r="S225" s="400"/>
      <c r="AX225" s="3"/>
    </row>
    <row r="226" customFormat="false" ht="20.1" hidden="true" customHeight="true" outlineLevel="0" collapsed="false">
      <c r="D226" s="394"/>
      <c r="E226" s="272" t="s">
        <v>152</v>
      </c>
      <c r="F226" s="272"/>
      <c r="G226" s="1"/>
      <c r="H226" s="1"/>
      <c r="I226" s="365" t="n">
        <v>5159.99</v>
      </c>
      <c r="J226" s="360" t="n">
        <v>951.27</v>
      </c>
      <c r="K226" s="360" t="n">
        <v>167.22</v>
      </c>
      <c r="L226" s="360" t="n">
        <v>2820.88</v>
      </c>
      <c r="M226" s="360" t="n">
        <v>100.93636881</v>
      </c>
      <c r="N226" s="360" t="n">
        <v>285.81706663</v>
      </c>
      <c r="O226" s="360" t="n">
        <v>76.72</v>
      </c>
      <c r="P226" s="383" t="n">
        <v>4402.84343544</v>
      </c>
      <c r="Q226" s="365" t="n">
        <v>-2278.18343544</v>
      </c>
      <c r="R226" s="360" t="n">
        <v>7284.65</v>
      </c>
      <c r="S226" s="400"/>
      <c r="AX226" s="3"/>
    </row>
    <row r="227" customFormat="false" ht="20.1" hidden="true" customHeight="true" outlineLevel="0" collapsed="false">
      <c r="D227" s="395"/>
      <c r="E227" s="384" t="s">
        <v>282</v>
      </c>
      <c r="F227" s="384"/>
      <c r="G227" s="385"/>
      <c r="H227" s="385"/>
      <c r="I227" s="386" t="n">
        <v>0</v>
      </c>
      <c r="J227" s="387" t="n">
        <v>0</v>
      </c>
      <c r="K227" s="387" t="n">
        <v>0</v>
      </c>
      <c r="L227" s="387" t="n">
        <v>0.52</v>
      </c>
      <c r="M227" s="387" t="n">
        <v>0</v>
      </c>
      <c r="N227" s="387" t="n">
        <v>0</v>
      </c>
      <c r="O227" s="387" t="n">
        <v>0</v>
      </c>
      <c r="P227" s="401" t="n">
        <v>0.52</v>
      </c>
      <c r="Q227" s="386" t="n">
        <v>1439.99</v>
      </c>
      <c r="R227" s="389" t="n">
        <v>1440.51</v>
      </c>
      <c r="S227" s="400"/>
      <c r="AX227" s="3"/>
    </row>
    <row r="228" customFormat="false" ht="20.1" hidden="true" customHeight="true" outlineLevel="0" collapsed="false">
      <c r="D228" s="394"/>
      <c r="E228" s="272"/>
      <c r="F228" s="272"/>
      <c r="G228" s="1"/>
      <c r="H228" s="1"/>
      <c r="I228" s="360"/>
      <c r="J228" s="360"/>
      <c r="K228" s="360"/>
      <c r="L228" s="360"/>
      <c r="M228" s="360"/>
      <c r="N228" s="360"/>
      <c r="O228" s="360"/>
      <c r="P228" s="360"/>
      <c r="Q228" s="360"/>
      <c r="R228" s="360"/>
      <c r="S228" s="400"/>
      <c r="AX228" s="3"/>
    </row>
    <row r="229" customFormat="false" ht="20.1" hidden="true" customHeight="true" outlineLevel="0" collapsed="false">
      <c r="D229" s="396"/>
      <c r="E229" s="399" t="s">
        <v>296</v>
      </c>
      <c r="F229" s="345"/>
      <c r="G229" s="345"/>
      <c r="H229" s="345"/>
      <c r="S229" s="400"/>
      <c r="T229" s="12"/>
      <c r="AX229" s="3"/>
    </row>
    <row r="230" customFormat="false" ht="20.1" hidden="true" customHeight="true" outlineLevel="0" collapsed="false">
      <c r="D230" s="394"/>
      <c r="E230" s="346" t="s">
        <v>265</v>
      </c>
      <c r="F230" s="346"/>
      <c r="G230" s="346"/>
      <c r="H230" s="346"/>
      <c r="I230" s="347" t="s">
        <v>266</v>
      </c>
      <c r="J230" s="347" t="s">
        <v>267</v>
      </c>
      <c r="K230" s="347"/>
      <c r="L230" s="347"/>
      <c r="M230" s="347"/>
      <c r="N230" s="347"/>
      <c r="O230" s="347"/>
      <c r="P230" s="347"/>
      <c r="Q230" s="379" t="s">
        <v>44</v>
      </c>
      <c r="R230" s="380" t="s">
        <v>268</v>
      </c>
      <c r="S230" s="400"/>
      <c r="AX230" s="3"/>
    </row>
    <row r="231" customFormat="false" ht="20.1" hidden="true" customHeight="true" outlineLevel="0" collapsed="false">
      <c r="D231" s="394"/>
      <c r="E231" s="351"/>
      <c r="F231" s="351"/>
      <c r="G231" s="351"/>
      <c r="H231" s="351"/>
      <c r="I231" s="352" t="s">
        <v>35</v>
      </c>
      <c r="J231" s="353" t="s">
        <v>38</v>
      </c>
      <c r="K231" s="353" t="s">
        <v>39</v>
      </c>
      <c r="L231" s="354" t="s">
        <v>269</v>
      </c>
      <c r="M231" s="353" t="s">
        <v>270</v>
      </c>
      <c r="N231" s="353" t="s">
        <v>128</v>
      </c>
      <c r="O231" s="353" t="s">
        <v>155</v>
      </c>
      <c r="P231" s="355" t="s">
        <v>273</v>
      </c>
      <c r="Q231" s="381"/>
      <c r="R231" s="382"/>
      <c r="S231" s="400"/>
    </row>
    <row r="232" customFormat="false" ht="20.1" hidden="true" customHeight="true" outlineLevel="0" collapsed="false">
      <c r="D232" s="394"/>
      <c r="E232" s="272" t="s">
        <v>274</v>
      </c>
      <c r="F232" s="272"/>
      <c r="G232" s="272"/>
      <c r="H232" s="272"/>
      <c r="I232" s="358" t="n">
        <v>22035.32</v>
      </c>
      <c r="J232" s="360" t="n">
        <v>8526.09</v>
      </c>
      <c r="K232" s="360" t="n">
        <v>946.06</v>
      </c>
      <c r="L232" s="360" t="n">
        <v>2995.51</v>
      </c>
      <c r="M232" s="360" t="n">
        <v>5.78446903</v>
      </c>
      <c r="N232" s="360" t="n">
        <v>627.37129676</v>
      </c>
      <c r="O232" s="360" t="n">
        <v>210.09</v>
      </c>
      <c r="P232" s="383" t="n">
        <v>13310.90576579</v>
      </c>
      <c r="Q232" s="358" t="n">
        <v>-308.085765790001</v>
      </c>
      <c r="R232" s="360" t="n">
        <v>35038.14</v>
      </c>
      <c r="S232" s="400"/>
    </row>
    <row r="233" customFormat="false" ht="20.1" hidden="true" customHeight="true" outlineLevel="0" collapsed="false">
      <c r="D233" s="394"/>
      <c r="E233" s="272" t="s">
        <v>275</v>
      </c>
      <c r="F233" s="272"/>
      <c r="G233" s="364"/>
      <c r="H233" s="364"/>
      <c r="I233" s="365" t="n">
        <v>2800.26</v>
      </c>
      <c r="J233" s="360"/>
      <c r="K233" s="360" t="n">
        <v>0</v>
      </c>
      <c r="L233" s="360" t="n">
        <v>3034.6</v>
      </c>
      <c r="M233" s="360" t="n">
        <v>175.26798171</v>
      </c>
      <c r="N233" s="360" t="n">
        <v>-33.00783017</v>
      </c>
      <c r="O233" s="360" t="n">
        <v>0.96</v>
      </c>
      <c r="P233" s="383" t="n">
        <v>3177.82015154</v>
      </c>
      <c r="Q233" s="365" t="n">
        <v>-619.340151540001</v>
      </c>
      <c r="R233" s="360" t="n">
        <v>5358.74</v>
      </c>
      <c r="S233" s="400"/>
    </row>
    <row r="234" customFormat="false" ht="20.1" hidden="true" customHeight="true" outlineLevel="0" collapsed="false">
      <c r="D234" s="394"/>
      <c r="E234" s="272" t="s">
        <v>276</v>
      </c>
      <c r="F234" s="272"/>
      <c r="G234" s="364"/>
      <c r="H234" s="364"/>
      <c r="I234" s="365" t="n">
        <v>0</v>
      </c>
      <c r="J234" s="397" t="n">
        <v>-8160.18</v>
      </c>
      <c r="K234" s="360" t="n">
        <v>-1161.66</v>
      </c>
      <c r="L234" s="360" t="n">
        <v>0</v>
      </c>
      <c r="M234" s="360"/>
      <c r="N234" s="360"/>
      <c r="O234" s="360"/>
      <c r="P234" s="383" t="n">
        <v>-9321.84</v>
      </c>
      <c r="Q234" s="365" t="n">
        <v>2999.97</v>
      </c>
      <c r="R234" s="360" t="n">
        <v>-6321.87</v>
      </c>
      <c r="S234" s="400"/>
    </row>
    <row r="235" customFormat="false" ht="20.1" hidden="true" customHeight="true" outlineLevel="0" collapsed="false">
      <c r="D235" s="394"/>
      <c r="E235" s="272" t="s">
        <v>277</v>
      </c>
      <c r="F235" s="272"/>
      <c r="G235" s="364"/>
      <c r="H235" s="364"/>
      <c r="I235" s="365" t="n">
        <v>-18464.43</v>
      </c>
      <c r="J235" s="360" t="n">
        <v>812.95</v>
      </c>
      <c r="K235" s="360" t="n">
        <v>448.44</v>
      </c>
      <c r="L235" s="360" t="n">
        <v>-3359.36</v>
      </c>
      <c r="M235" s="360" t="n">
        <v>-93.64150159</v>
      </c>
      <c r="N235" s="360" t="n">
        <v>-357.60453555</v>
      </c>
      <c r="O235" s="360" t="n">
        <v>-150.07</v>
      </c>
      <c r="P235" s="383" t="n">
        <v>-2699.28603714</v>
      </c>
      <c r="Q235" s="365" t="n">
        <v>-3111.83396286</v>
      </c>
      <c r="R235" s="360" t="n">
        <v>-24275.55</v>
      </c>
      <c r="S235" s="400"/>
    </row>
    <row r="236" customFormat="false" ht="20.1" hidden="true" customHeight="true" outlineLevel="0" collapsed="false">
      <c r="D236" s="394"/>
      <c r="E236" s="272" t="s">
        <v>85</v>
      </c>
      <c r="F236" s="272"/>
      <c r="G236" s="1"/>
      <c r="H236" s="1"/>
      <c r="I236" s="365" t="n">
        <v>6371.15</v>
      </c>
      <c r="J236" s="360" t="n">
        <v>1178.86</v>
      </c>
      <c r="K236" s="360" t="n">
        <v>232.84</v>
      </c>
      <c r="L236" s="360" t="n">
        <v>2670.75</v>
      </c>
      <c r="M236" s="360" t="n">
        <v>87.41094915</v>
      </c>
      <c r="N236" s="360" t="n">
        <v>236.75893104</v>
      </c>
      <c r="O236" s="360" t="n">
        <v>60.98</v>
      </c>
      <c r="P236" s="383" t="n">
        <v>4467.59988019</v>
      </c>
      <c r="Q236" s="365" t="n">
        <v>-1039.28988019</v>
      </c>
      <c r="R236" s="360" t="n">
        <v>9799.46</v>
      </c>
      <c r="S236" s="400"/>
    </row>
    <row r="237" customFormat="false" ht="20.1" hidden="true" customHeight="true" outlineLevel="0" collapsed="false">
      <c r="D237" s="394"/>
      <c r="E237" s="272" t="s">
        <v>278</v>
      </c>
      <c r="F237" s="272"/>
      <c r="G237" s="1"/>
      <c r="H237" s="1"/>
      <c r="I237" s="365" t="n">
        <v>-29.7</v>
      </c>
      <c r="J237" s="360"/>
      <c r="K237" s="360" t="n">
        <v>0</v>
      </c>
      <c r="L237" s="360" t="n">
        <v>6.78</v>
      </c>
      <c r="M237" s="360" t="n">
        <v>0</v>
      </c>
      <c r="N237" s="360" t="n">
        <v>0.14711434</v>
      </c>
      <c r="O237" s="360" t="n">
        <v>0</v>
      </c>
      <c r="P237" s="383" t="n">
        <v>6.92711434</v>
      </c>
      <c r="Q237" s="365" t="n">
        <v>48.30288566</v>
      </c>
      <c r="R237" s="360" t="n">
        <v>25.53</v>
      </c>
      <c r="S237" s="400"/>
    </row>
    <row r="238" customFormat="false" ht="20.1" hidden="true" customHeight="true" outlineLevel="0" collapsed="false">
      <c r="D238" s="394"/>
      <c r="E238" s="272" t="s">
        <v>279</v>
      </c>
      <c r="F238" s="272"/>
      <c r="G238" s="1"/>
      <c r="H238" s="1"/>
      <c r="I238" s="365" t="n">
        <v>-1479.01</v>
      </c>
      <c r="J238" s="151" t="n">
        <v>-308.98</v>
      </c>
      <c r="K238" s="151" t="n">
        <v>-9.78</v>
      </c>
      <c r="L238" s="151" t="n">
        <v>-80.95</v>
      </c>
      <c r="M238" s="360" t="n">
        <v>-0.757427159999992</v>
      </c>
      <c r="N238" s="360" t="n">
        <v>-3.64623828</v>
      </c>
      <c r="O238" s="360" t="n">
        <v>0.240000000000002</v>
      </c>
      <c r="P238" s="383" t="n">
        <v>-403.87366544</v>
      </c>
      <c r="Q238" s="365" t="n">
        <v>178.973665440001</v>
      </c>
      <c r="R238" s="360" t="n">
        <v>-1703.91</v>
      </c>
      <c r="S238" s="400"/>
    </row>
    <row r="239" customFormat="false" ht="20.1" hidden="true" customHeight="true" outlineLevel="0" collapsed="false">
      <c r="D239" s="52"/>
      <c r="E239" s="272" t="s">
        <v>280</v>
      </c>
      <c r="F239" s="272"/>
      <c r="G239" s="1"/>
      <c r="H239" s="1"/>
      <c r="I239" s="365" t="n">
        <v>4862.44</v>
      </c>
      <c r="J239" s="360" t="n">
        <v>869.88</v>
      </c>
      <c r="K239" s="360" t="n">
        <v>223.06</v>
      </c>
      <c r="L239" s="360" t="n">
        <v>2596.58</v>
      </c>
      <c r="M239" s="360" t="n">
        <v>86.65352199</v>
      </c>
      <c r="N239" s="360" t="n">
        <v>233.2598071</v>
      </c>
      <c r="O239" s="360" t="n">
        <v>61.22</v>
      </c>
      <c r="P239" s="383" t="n">
        <v>4070.65332909</v>
      </c>
      <c r="Q239" s="365" t="n">
        <v>-812.01332909</v>
      </c>
      <c r="R239" s="360" t="n">
        <v>8121.08</v>
      </c>
      <c r="S239" s="400"/>
    </row>
    <row r="240" customFormat="false" ht="20.1" hidden="true" customHeight="true" outlineLevel="0" collapsed="false">
      <c r="E240" s="272" t="s">
        <v>281</v>
      </c>
      <c r="F240" s="272"/>
      <c r="G240" s="1"/>
      <c r="H240" s="1"/>
      <c r="I240" s="365" t="n">
        <v>1262.23</v>
      </c>
      <c r="J240" s="360" t="n">
        <v>212.11</v>
      </c>
      <c r="K240" s="360" t="n">
        <v>51.25</v>
      </c>
      <c r="L240" s="360" t="n">
        <v>642.05</v>
      </c>
      <c r="M240" s="360" t="n">
        <v>19.68206713</v>
      </c>
      <c r="N240" s="360" t="n">
        <v>53.61179937</v>
      </c>
      <c r="O240" s="360" t="n">
        <v>2.47</v>
      </c>
      <c r="P240" s="383" t="n">
        <v>981.1738665</v>
      </c>
      <c r="Q240" s="365" t="n">
        <v>-321.0538665</v>
      </c>
      <c r="R240" s="360" t="n">
        <v>1922.35</v>
      </c>
      <c r="S240" s="400"/>
    </row>
    <row r="241" customFormat="false" ht="20.1" hidden="true" customHeight="true" outlineLevel="0" collapsed="false">
      <c r="D241" s="394"/>
      <c r="E241" s="272" t="s">
        <v>86</v>
      </c>
      <c r="F241" s="272"/>
      <c r="G241" s="1"/>
      <c r="H241" s="1"/>
      <c r="I241" s="365" t="n">
        <v>3600.21</v>
      </c>
      <c r="J241" s="360" t="n">
        <v>657.77</v>
      </c>
      <c r="K241" s="360" t="n">
        <v>171.81</v>
      </c>
      <c r="L241" s="360" t="n">
        <v>1954.53</v>
      </c>
      <c r="M241" s="360" t="n">
        <v>66.97145486</v>
      </c>
      <c r="N241" s="360" t="n">
        <v>179.64800773</v>
      </c>
      <c r="O241" s="360" t="n">
        <v>58.75</v>
      </c>
      <c r="P241" s="383" t="n">
        <v>3089.47946259</v>
      </c>
      <c r="Q241" s="365" t="n">
        <v>-490.95946259</v>
      </c>
      <c r="R241" s="360" t="n">
        <v>6198.73</v>
      </c>
      <c r="S241" s="400"/>
    </row>
    <row r="242" customFormat="false" ht="20.1" hidden="true" customHeight="true" outlineLevel="0" collapsed="false">
      <c r="D242" s="395"/>
      <c r="E242" s="272" t="s">
        <v>152</v>
      </c>
      <c r="F242" s="272"/>
      <c r="G242" s="1"/>
      <c r="H242" s="1"/>
      <c r="I242" s="365" t="n">
        <v>3600.21</v>
      </c>
      <c r="J242" s="360" t="n">
        <v>657.77</v>
      </c>
      <c r="K242" s="360" t="n">
        <v>171.81</v>
      </c>
      <c r="L242" s="360" t="n">
        <v>1955.56</v>
      </c>
      <c r="M242" s="360" t="n">
        <v>66.97145486</v>
      </c>
      <c r="N242" s="360" t="n">
        <v>179.64800773</v>
      </c>
      <c r="O242" s="360" t="n">
        <v>58.75</v>
      </c>
      <c r="P242" s="383" t="n">
        <v>3090.50946259</v>
      </c>
      <c r="Q242" s="365" t="n">
        <v>-1563.74946259</v>
      </c>
      <c r="R242" s="360" t="n">
        <v>5126.97</v>
      </c>
      <c r="S242" s="400"/>
    </row>
    <row r="243" customFormat="false" ht="20.1" hidden="true" customHeight="true" outlineLevel="0" collapsed="false">
      <c r="D243" s="394"/>
      <c r="E243" s="384" t="s">
        <v>282</v>
      </c>
      <c r="F243" s="384"/>
      <c r="G243" s="385"/>
      <c r="H243" s="385"/>
      <c r="I243" s="386" t="n">
        <v>0</v>
      </c>
      <c r="J243" s="387" t="n">
        <v>0</v>
      </c>
      <c r="K243" s="387" t="n">
        <v>0</v>
      </c>
      <c r="L243" s="387" t="n">
        <v>-1.03</v>
      </c>
      <c r="M243" s="387" t="n">
        <v>0</v>
      </c>
      <c r="N243" s="387" t="n">
        <v>0</v>
      </c>
      <c r="O243" s="387" t="n">
        <v>0</v>
      </c>
      <c r="P243" s="401" t="n">
        <v>-1.03</v>
      </c>
      <c r="Q243" s="386" t="n">
        <v>1072.79</v>
      </c>
      <c r="R243" s="389" t="n">
        <v>1071.76</v>
      </c>
      <c r="S243" s="400"/>
    </row>
    <row r="244" customFormat="false" ht="20.1" hidden="true" customHeight="true" outlineLevel="0" collapsed="false">
      <c r="D244" s="396"/>
      <c r="E244" s="272"/>
      <c r="F244" s="272"/>
      <c r="G244" s="1"/>
      <c r="H244" s="402"/>
      <c r="I244" s="403"/>
      <c r="J244" s="403"/>
      <c r="K244" s="403"/>
      <c r="L244" s="403"/>
      <c r="M244" s="403"/>
      <c r="N244" s="403"/>
      <c r="O244" s="403"/>
      <c r="P244" s="403"/>
      <c r="Q244" s="403"/>
      <c r="R244" s="360"/>
      <c r="S244" s="400"/>
    </row>
    <row r="245" customFormat="false" ht="20.1" hidden="true" customHeight="true" outlineLevel="0" collapsed="false">
      <c r="D245" s="394"/>
      <c r="E245" s="399" t="s">
        <v>297</v>
      </c>
      <c r="F245" s="272"/>
      <c r="G245" s="1"/>
      <c r="H245" s="404"/>
      <c r="I245" s="405"/>
      <c r="J245" s="405"/>
      <c r="K245" s="360"/>
      <c r="L245" s="360"/>
      <c r="M245" s="360"/>
      <c r="N245" s="360"/>
      <c r="O245" s="360"/>
      <c r="P245" s="405"/>
      <c r="Q245" s="405"/>
      <c r="R245" s="360"/>
      <c r="S245" s="400"/>
    </row>
    <row r="246" customFormat="false" ht="20.1" hidden="true" customHeight="true" outlineLevel="0" collapsed="false">
      <c r="D246" s="394"/>
      <c r="E246" s="346" t="s">
        <v>265</v>
      </c>
      <c r="F246" s="346"/>
      <c r="G246" s="346"/>
      <c r="H246" s="346"/>
      <c r="I246" s="347" t="s">
        <v>266</v>
      </c>
      <c r="J246" s="347" t="s">
        <v>267</v>
      </c>
      <c r="K246" s="347"/>
      <c r="L246" s="347"/>
      <c r="M246" s="347"/>
      <c r="N246" s="347"/>
      <c r="O246" s="347"/>
      <c r="P246" s="347"/>
      <c r="Q246" s="379" t="s">
        <v>44</v>
      </c>
      <c r="R246" s="380" t="s">
        <v>268</v>
      </c>
      <c r="S246" s="400"/>
    </row>
    <row r="247" customFormat="false" ht="20.1" hidden="true" customHeight="true" outlineLevel="0" collapsed="false">
      <c r="D247" s="394"/>
      <c r="E247" s="351"/>
      <c r="F247" s="351"/>
      <c r="G247" s="351"/>
      <c r="H247" s="351"/>
      <c r="I247" s="352" t="s">
        <v>35</v>
      </c>
      <c r="J247" s="353" t="s">
        <v>38</v>
      </c>
      <c r="K247" s="353" t="s">
        <v>39</v>
      </c>
      <c r="L247" s="354" t="s">
        <v>269</v>
      </c>
      <c r="M247" s="353" t="s">
        <v>270</v>
      </c>
      <c r="N247" s="353" t="s">
        <v>128</v>
      </c>
      <c r="O247" s="353" t="s">
        <v>155</v>
      </c>
      <c r="P247" s="355" t="s">
        <v>273</v>
      </c>
      <c r="Q247" s="381"/>
      <c r="R247" s="382"/>
      <c r="S247" s="400"/>
    </row>
    <row r="248" customFormat="false" ht="20.1" hidden="true" customHeight="true" outlineLevel="0" collapsed="false">
      <c r="D248" s="394"/>
      <c r="E248" s="272" t="s">
        <v>274</v>
      </c>
      <c r="F248" s="272"/>
      <c r="G248" s="272"/>
      <c r="H248" s="272"/>
      <c r="I248" s="358" t="n">
        <v>10761.03688213</v>
      </c>
      <c r="J248" s="360" t="n">
        <v>4284.92</v>
      </c>
      <c r="K248" s="360" t="n">
        <v>465.36</v>
      </c>
      <c r="L248" s="360" t="n">
        <v>1498.62</v>
      </c>
      <c r="M248" s="360" t="n">
        <v>3.06508294</v>
      </c>
      <c r="N248" s="360" t="n">
        <v>303.22700244</v>
      </c>
      <c r="O248" s="360" t="n">
        <v>103.33</v>
      </c>
      <c r="P248" s="383" t="n">
        <v>6658.52208538</v>
      </c>
      <c r="Q248" s="358" t="n">
        <v>-155.96896751</v>
      </c>
      <c r="R248" s="360" t="n">
        <v>17263.59</v>
      </c>
      <c r="S248" s="400"/>
    </row>
    <row r="249" customFormat="false" ht="20.1" hidden="true" customHeight="true" outlineLevel="0" collapsed="false">
      <c r="D249" s="394"/>
      <c r="E249" s="272" t="s">
        <v>275</v>
      </c>
      <c r="F249" s="272"/>
      <c r="G249" s="364"/>
      <c r="H249" s="364"/>
      <c r="I249" s="365" t="n">
        <v>1247.33601284</v>
      </c>
      <c r="J249" s="360"/>
      <c r="K249" s="360" t="n">
        <v>0</v>
      </c>
      <c r="L249" s="360" t="n">
        <v>1462.51</v>
      </c>
      <c r="M249" s="360" t="n">
        <v>78.28566943</v>
      </c>
      <c r="N249" s="360" t="n">
        <v>-17.57586065</v>
      </c>
      <c r="O249" s="360" t="n">
        <v>-4.08</v>
      </c>
      <c r="P249" s="383" t="n">
        <v>1519.13980878</v>
      </c>
      <c r="Q249" s="365" t="n">
        <v>-289.75582162</v>
      </c>
      <c r="R249" s="360" t="n">
        <v>2476.72</v>
      </c>
      <c r="S249" s="400"/>
    </row>
    <row r="250" customFormat="false" ht="20.1" hidden="true" customHeight="true" outlineLevel="0" collapsed="false">
      <c r="D250" s="394"/>
      <c r="E250" s="272" t="s">
        <v>276</v>
      </c>
      <c r="F250" s="272"/>
      <c r="G250" s="364"/>
      <c r="H250" s="364"/>
      <c r="I250" s="365" t="n">
        <v>0</v>
      </c>
      <c r="J250" s="397" t="n">
        <v>-4124.17</v>
      </c>
      <c r="K250" s="360" t="n">
        <v>-570.49</v>
      </c>
      <c r="L250" s="360" t="n">
        <v>0</v>
      </c>
      <c r="M250" s="360"/>
      <c r="N250" s="360"/>
      <c r="O250" s="360"/>
      <c r="P250" s="383" t="n">
        <v>-4694.66</v>
      </c>
      <c r="Q250" s="365" t="n">
        <v>1409.46</v>
      </c>
      <c r="R250" s="360" t="n">
        <v>-3285.2</v>
      </c>
      <c r="S250" s="400"/>
    </row>
    <row r="251" customFormat="false" ht="20.1" hidden="true" customHeight="true" outlineLevel="0" collapsed="false">
      <c r="D251" s="394"/>
      <c r="E251" s="272" t="s">
        <v>277</v>
      </c>
      <c r="F251" s="272"/>
      <c r="G251" s="364"/>
      <c r="H251" s="364"/>
      <c r="I251" s="365" t="n">
        <v>-9110.60319407</v>
      </c>
      <c r="J251" s="360" t="n">
        <v>410.25</v>
      </c>
      <c r="K251" s="360" t="n">
        <v>206.72</v>
      </c>
      <c r="L251" s="360" t="n">
        <v>-1761.05</v>
      </c>
      <c r="M251" s="360" t="n">
        <v>-47.400206</v>
      </c>
      <c r="N251" s="360" t="n">
        <v>-189.77076583</v>
      </c>
      <c r="O251" s="360" t="n">
        <v>-67.11</v>
      </c>
      <c r="P251" s="383" t="n">
        <v>-1448.36097183</v>
      </c>
      <c r="Q251" s="365" t="n">
        <v>-1521.2458341</v>
      </c>
      <c r="R251" s="360" t="n">
        <v>-12080.21</v>
      </c>
      <c r="S251" s="400"/>
    </row>
    <row r="252" customFormat="false" ht="20.1" hidden="true" customHeight="true" outlineLevel="0" collapsed="false">
      <c r="D252" s="394"/>
      <c r="E252" s="272" t="s">
        <v>85</v>
      </c>
      <c r="F252" s="272"/>
      <c r="G252" s="1"/>
      <c r="H252" s="1"/>
      <c r="I252" s="365" t="n">
        <v>2897.7697009</v>
      </c>
      <c r="J252" s="360" t="n">
        <v>571</v>
      </c>
      <c r="K252" s="360" t="n">
        <v>101.59</v>
      </c>
      <c r="L252" s="360" t="n">
        <v>1200.08</v>
      </c>
      <c r="M252" s="360" t="n">
        <v>33.95054637</v>
      </c>
      <c r="N252" s="360" t="n">
        <v>95.88037596</v>
      </c>
      <c r="O252" s="360" t="n">
        <v>32.14</v>
      </c>
      <c r="P252" s="383" t="n">
        <v>2034.64092233</v>
      </c>
      <c r="Q252" s="365" t="n">
        <v>-557.51062323</v>
      </c>
      <c r="R252" s="360" t="n">
        <v>4374.9</v>
      </c>
      <c r="S252" s="400"/>
    </row>
    <row r="253" customFormat="false" ht="20.1" hidden="true" customHeight="true" outlineLevel="0" collapsed="false">
      <c r="D253" s="394"/>
      <c r="E253" s="272" t="s">
        <v>278</v>
      </c>
      <c r="F253" s="272"/>
      <c r="G253" s="1"/>
      <c r="H253" s="1"/>
      <c r="I253" s="365" t="n">
        <v>-31.86377766</v>
      </c>
      <c r="J253" s="360"/>
      <c r="K253" s="360" t="n">
        <v>0</v>
      </c>
      <c r="L253" s="360" t="n">
        <v>4.43</v>
      </c>
      <c r="M253" s="360" t="n">
        <v>0</v>
      </c>
      <c r="N253" s="360" t="n">
        <v>0</v>
      </c>
      <c r="O253" s="360" t="n">
        <v>0</v>
      </c>
      <c r="P253" s="383" t="n">
        <v>4.43</v>
      </c>
      <c r="Q253" s="365" t="n">
        <v>20.32377766</v>
      </c>
      <c r="R253" s="360" t="n">
        <v>-7.11</v>
      </c>
      <c r="S253" s="400"/>
    </row>
    <row r="254" customFormat="false" ht="20.1" hidden="true" customHeight="true" outlineLevel="0" collapsed="false">
      <c r="D254" s="394"/>
      <c r="E254" s="272" t="s">
        <v>279</v>
      </c>
      <c r="F254" s="272"/>
      <c r="G254" s="1"/>
      <c r="H254" s="1"/>
      <c r="I254" s="365" t="n">
        <v>-771.27866182</v>
      </c>
      <c r="J254" s="151" t="n">
        <v>-148.46</v>
      </c>
      <c r="K254" s="151" t="n">
        <v>-1.15</v>
      </c>
      <c r="L254" s="151" t="n">
        <v>-41.27</v>
      </c>
      <c r="M254" s="360" t="n">
        <v>-0.950546369999998</v>
      </c>
      <c r="N254" s="360" t="n">
        <v>-1.67866633</v>
      </c>
      <c r="O254" s="360" t="n">
        <v>-0.539999999999999</v>
      </c>
      <c r="P254" s="383" t="n">
        <v>-194.0492127</v>
      </c>
      <c r="Q254" s="365" t="n">
        <v>120.06787452</v>
      </c>
      <c r="R254" s="360" t="n">
        <v>-845.26</v>
      </c>
      <c r="S254" s="400"/>
    </row>
    <row r="255" customFormat="false" ht="20.1" hidden="true" customHeight="true" outlineLevel="0" collapsed="false">
      <c r="D255" s="52"/>
      <c r="E255" s="272" t="s">
        <v>280</v>
      </c>
      <c r="F255" s="272"/>
      <c r="G255" s="1"/>
      <c r="H255" s="1"/>
      <c r="I255" s="365" t="n">
        <v>2094.62726142</v>
      </c>
      <c r="J255" s="360" t="n">
        <v>422.54</v>
      </c>
      <c r="K255" s="360" t="n">
        <v>100.44</v>
      </c>
      <c r="L255" s="360" t="n">
        <v>1163.24</v>
      </c>
      <c r="M255" s="360" t="n">
        <v>33</v>
      </c>
      <c r="N255" s="360" t="n">
        <v>94.20170963</v>
      </c>
      <c r="O255" s="360" t="n">
        <v>31.6</v>
      </c>
      <c r="P255" s="383" t="n">
        <v>1845.02170963</v>
      </c>
      <c r="Q255" s="365" t="n">
        <v>-417.11897105</v>
      </c>
      <c r="R255" s="360" t="n">
        <v>3522.53</v>
      </c>
    </row>
    <row r="256" customFormat="false" ht="20.1" hidden="true" customHeight="true" outlineLevel="0" collapsed="false">
      <c r="D256" s="394"/>
      <c r="E256" s="272" t="s">
        <v>281</v>
      </c>
      <c r="F256" s="272"/>
      <c r="G256" s="1"/>
      <c r="H256" s="1"/>
      <c r="I256" s="365" t="n">
        <v>589.96</v>
      </c>
      <c r="J256" s="360" t="n">
        <v>102.4</v>
      </c>
      <c r="K256" s="360" t="n">
        <v>23.82</v>
      </c>
      <c r="L256" s="360" t="n">
        <v>277.59</v>
      </c>
      <c r="M256" s="360" t="n">
        <v>7.50780771</v>
      </c>
      <c r="N256" s="360" t="n">
        <v>22.42466431</v>
      </c>
      <c r="O256" s="360" t="n">
        <v>1.71</v>
      </c>
      <c r="P256" s="383" t="n">
        <v>435.45247202</v>
      </c>
      <c r="Q256" s="365" t="n">
        <v>-272.25247202</v>
      </c>
      <c r="R256" s="360" t="n">
        <v>753.16</v>
      </c>
      <c r="S256" s="406"/>
    </row>
    <row r="257" customFormat="false" ht="20.1" hidden="true" customHeight="true" outlineLevel="0" collapsed="false">
      <c r="D257" s="394"/>
      <c r="E257" s="272" t="s">
        <v>86</v>
      </c>
      <c r="F257" s="272"/>
      <c r="G257" s="1"/>
      <c r="H257" s="1"/>
      <c r="I257" s="365" t="n">
        <v>1504.66365018</v>
      </c>
      <c r="J257" s="360" t="n">
        <v>320.14</v>
      </c>
      <c r="K257" s="360" t="n">
        <v>76.62</v>
      </c>
      <c r="L257" s="360" t="n">
        <v>885.65</v>
      </c>
      <c r="M257" s="360" t="n">
        <v>25.90325315</v>
      </c>
      <c r="N257" s="360" t="n">
        <v>71.77704532</v>
      </c>
      <c r="O257" s="360" t="n">
        <v>29.89</v>
      </c>
      <c r="P257" s="383" t="n">
        <v>1409.98029847</v>
      </c>
      <c r="Q257" s="365" t="n">
        <v>-145.27394865</v>
      </c>
      <c r="R257" s="360" t="n">
        <v>2769.37</v>
      </c>
      <c r="S257" s="406"/>
    </row>
    <row r="258" customFormat="false" ht="20.1" hidden="true" customHeight="true" outlineLevel="0" collapsed="false">
      <c r="E258" s="272" t="s">
        <v>152</v>
      </c>
      <c r="F258" s="272"/>
      <c r="G258" s="1"/>
      <c r="H258" s="1"/>
      <c r="I258" s="365" t="n">
        <v>1504.66365018</v>
      </c>
      <c r="J258" s="360" t="n">
        <v>320.14</v>
      </c>
      <c r="K258" s="360" t="n">
        <v>76.62</v>
      </c>
      <c r="L258" s="360" t="n">
        <v>885.68</v>
      </c>
      <c r="M258" s="360" t="n">
        <v>25.90325315</v>
      </c>
      <c r="N258" s="360" t="n">
        <v>71.77704532</v>
      </c>
      <c r="O258" s="360" t="n">
        <v>29.89</v>
      </c>
      <c r="P258" s="383" t="n">
        <v>1410.01029847</v>
      </c>
      <c r="Q258" s="365" t="n">
        <v>-698.89394865</v>
      </c>
      <c r="R258" s="360" t="n">
        <v>2215.78</v>
      </c>
      <c r="S258" s="400"/>
    </row>
    <row r="259" customFormat="false" ht="20.1" hidden="true" customHeight="true" outlineLevel="0" collapsed="false">
      <c r="D259" s="394"/>
      <c r="E259" s="384" t="s">
        <v>282</v>
      </c>
      <c r="F259" s="384"/>
      <c r="G259" s="385"/>
      <c r="H259" s="385"/>
      <c r="I259" s="386" t="n">
        <v>0</v>
      </c>
      <c r="J259" s="387" t="n">
        <v>0</v>
      </c>
      <c r="K259" s="387" t="n">
        <v>0</v>
      </c>
      <c r="L259" s="387" t="n">
        <v>-0.03</v>
      </c>
      <c r="M259" s="387" t="n">
        <v>0</v>
      </c>
      <c r="N259" s="387" t="n">
        <v>0</v>
      </c>
      <c r="O259" s="387" t="n">
        <v>0</v>
      </c>
      <c r="P259" s="401" t="n">
        <v>-0.03</v>
      </c>
      <c r="Q259" s="386" t="n">
        <v>553.62</v>
      </c>
      <c r="R259" s="389" t="n">
        <v>553.59</v>
      </c>
      <c r="S259" s="400"/>
    </row>
    <row r="260" customFormat="false" ht="20.1" hidden="true" customHeight="true" outlineLevel="0" collapsed="false">
      <c r="D260" s="394"/>
      <c r="E260" s="272"/>
      <c r="F260" s="272"/>
      <c r="G260" s="1"/>
      <c r="H260" s="402"/>
      <c r="I260" s="403"/>
      <c r="J260" s="403"/>
      <c r="K260" s="403"/>
      <c r="L260" s="403"/>
      <c r="M260" s="403"/>
      <c r="N260" s="403"/>
      <c r="O260" s="403"/>
      <c r="P260" s="403"/>
      <c r="Q260" s="403"/>
      <c r="R260" s="360"/>
      <c r="S260" s="400"/>
    </row>
    <row r="261" customFormat="false" ht="20.1" hidden="true" customHeight="true" outlineLevel="0" collapsed="false">
      <c r="D261" s="394"/>
      <c r="E261" s="399" t="s">
        <v>298</v>
      </c>
      <c r="F261" s="272"/>
      <c r="G261" s="1"/>
      <c r="H261" s="404"/>
      <c r="I261" s="405"/>
      <c r="J261" s="405"/>
      <c r="K261" s="360"/>
      <c r="L261" s="360"/>
      <c r="M261" s="360"/>
      <c r="N261" s="360"/>
      <c r="O261" s="360"/>
      <c r="P261" s="405"/>
      <c r="Q261" s="405"/>
      <c r="R261" s="360"/>
      <c r="S261" s="400"/>
    </row>
    <row r="262" customFormat="false" ht="20.1" hidden="true" customHeight="true" outlineLevel="0" collapsed="false">
      <c r="D262" s="394"/>
      <c r="E262" s="346" t="s">
        <v>265</v>
      </c>
      <c r="F262" s="346"/>
      <c r="G262" s="346"/>
      <c r="H262" s="346"/>
      <c r="I262" s="347" t="s">
        <v>266</v>
      </c>
      <c r="J262" s="347" t="s">
        <v>267</v>
      </c>
      <c r="K262" s="347"/>
      <c r="L262" s="347"/>
      <c r="M262" s="347"/>
      <c r="N262" s="347"/>
      <c r="O262" s="347"/>
      <c r="P262" s="347"/>
      <c r="Q262" s="379" t="s">
        <v>44</v>
      </c>
      <c r="R262" s="380" t="s">
        <v>268</v>
      </c>
      <c r="S262" s="400"/>
    </row>
    <row r="263" customFormat="false" ht="20.1" hidden="true" customHeight="true" outlineLevel="0" collapsed="false">
      <c r="D263" s="394"/>
      <c r="E263" s="351"/>
      <c r="F263" s="351"/>
      <c r="G263" s="351"/>
      <c r="H263" s="351"/>
      <c r="I263" s="352" t="s">
        <v>35</v>
      </c>
      <c r="J263" s="353" t="s">
        <v>38</v>
      </c>
      <c r="K263" s="353" t="s">
        <v>39</v>
      </c>
      <c r="L263" s="354" t="s">
        <v>269</v>
      </c>
      <c r="M263" s="353" t="s">
        <v>270</v>
      </c>
      <c r="N263" s="353" t="s">
        <v>128</v>
      </c>
      <c r="O263" s="353" t="s">
        <v>155</v>
      </c>
      <c r="P263" s="355" t="s">
        <v>273</v>
      </c>
      <c r="Q263" s="381"/>
      <c r="R263" s="382"/>
      <c r="S263" s="400"/>
    </row>
    <row r="264" customFormat="false" ht="20.1" hidden="true" customHeight="true" outlineLevel="0" collapsed="false">
      <c r="D264" s="394"/>
      <c r="E264" s="272" t="s">
        <v>274</v>
      </c>
      <c r="F264" s="272"/>
      <c r="G264" s="272"/>
      <c r="H264" s="272"/>
      <c r="I264" s="358" t="n">
        <v>43820.89</v>
      </c>
      <c r="J264" s="360" t="n">
        <v>16660.63</v>
      </c>
      <c r="K264" s="360" t="n">
        <v>1703.43</v>
      </c>
      <c r="L264" s="360" t="n">
        <v>6056.04</v>
      </c>
      <c r="M264" s="360" t="n">
        <v>13.79192793</v>
      </c>
      <c r="N264" s="360" t="n">
        <v>1107.71322264</v>
      </c>
      <c r="O264" s="360" t="n">
        <v>423.58</v>
      </c>
      <c r="P264" s="383" t="n">
        <v>25965.18515057</v>
      </c>
      <c r="Q264" s="358" t="n">
        <v>-2489.03515057001</v>
      </c>
      <c r="R264" s="360" t="n">
        <v>67297.04</v>
      </c>
      <c r="S264" s="400"/>
    </row>
    <row r="265" customFormat="false" ht="20.1" hidden="true" customHeight="true" outlineLevel="0" collapsed="false">
      <c r="D265" s="394"/>
      <c r="E265" s="272" t="s">
        <v>275</v>
      </c>
      <c r="F265" s="272"/>
      <c r="G265" s="364"/>
      <c r="H265" s="364"/>
      <c r="I265" s="365" t="n">
        <v>3847.96</v>
      </c>
      <c r="J265" s="360"/>
      <c r="K265" s="360" t="n">
        <v>0</v>
      </c>
      <c r="L265" s="360" t="n">
        <v>5480.07</v>
      </c>
      <c r="M265" s="360" t="n">
        <v>354.83341058</v>
      </c>
      <c r="N265" s="360" t="n">
        <v>-39.09469595</v>
      </c>
      <c r="O265" s="360" t="n">
        <v>-18.36</v>
      </c>
      <c r="P265" s="383" t="n">
        <v>5777.44871463</v>
      </c>
      <c r="Q265" s="365" t="n">
        <v>421.001285369999</v>
      </c>
      <c r="R265" s="360" t="n">
        <v>10046.41</v>
      </c>
      <c r="S265" s="400"/>
    </row>
    <row r="266" customFormat="false" ht="20.1" hidden="true" customHeight="true" outlineLevel="0" collapsed="false">
      <c r="D266" s="394"/>
      <c r="E266" s="272" t="s">
        <v>276</v>
      </c>
      <c r="F266" s="272"/>
      <c r="G266" s="364"/>
      <c r="H266" s="364"/>
      <c r="I266" s="365" t="n">
        <v>0</v>
      </c>
      <c r="J266" s="397" t="n">
        <v>-16111.23</v>
      </c>
      <c r="K266" s="360" t="n">
        <v>-1601.96</v>
      </c>
      <c r="L266" s="360" t="n">
        <v>0</v>
      </c>
      <c r="M266" s="360"/>
      <c r="N266" s="360"/>
      <c r="O266" s="360"/>
      <c r="P266" s="383" t="n">
        <v>-17713.19</v>
      </c>
      <c r="Q266" s="365" t="n">
        <v>6191.56</v>
      </c>
      <c r="R266" s="360" t="n">
        <v>-11521.63</v>
      </c>
      <c r="S266" s="400"/>
    </row>
    <row r="267" customFormat="false" ht="20.1" hidden="true" customHeight="true" outlineLevel="0" collapsed="false">
      <c r="D267" s="394"/>
      <c r="E267" s="272" t="s">
        <v>277</v>
      </c>
      <c r="F267" s="272"/>
      <c r="G267" s="364"/>
      <c r="H267" s="364"/>
      <c r="I267" s="365" t="n">
        <v>-44011.13</v>
      </c>
      <c r="J267" s="360" t="n">
        <v>1558.91</v>
      </c>
      <c r="K267" s="360" t="n">
        <v>379.71</v>
      </c>
      <c r="L267" s="360" t="n">
        <v>-8516.64</v>
      </c>
      <c r="M267" s="360" t="n">
        <v>-180.02632696</v>
      </c>
      <c r="N267" s="360" t="n">
        <v>-678.33997781</v>
      </c>
      <c r="O267" s="360" t="n">
        <v>-273.34</v>
      </c>
      <c r="P267" s="383" t="n">
        <v>-7709.72630477</v>
      </c>
      <c r="Q267" s="365" t="n">
        <v>-6593.17369522999</v>
      </c>
      <c r="R267" s="360" t="n">
        <v>-58314.03</v>
      </c>
      <c r="S267" s="400"/>
    </row>
    <row r="268" customFormat="false" ht="20.1" hidden="true" customHeight="true" outlineLevel="0" collapsed="false">
      <c r="D268" s="394"/>
      <c r="E268" s="272" t="s">
        <v>85</v>
      </c>
      <c r="F268" s="272"/>
      <c r="G268" s="1"/>
      <c r="H268" s="1"/>
      <c r="I268" s="365" t="n">
        <v>3657.72</v>
      </c>
      <c r="J268" s="360" t="n">
        <v>2108.31</v>
      </c>
      <c r="K268" s="360" t="n">
        <v>481.17</v>
      </c>
      <c r="L268" s="360" t="n">
        <v>3019.47</v>
      </c>
      <c r="M268" s="360" t="n">
        <v>188.59901155</v>
      </c>
      <c r="N268" s="360" t="n">
        <v>390.27854888</v>
      </c>
      <c r="O268" s="360" t="n">
        <v>131.88</v>
      </c>
      <c r="P268" s="383" t="n">
        <v>6319.70756043</v>
      </c>
      <c r="Q268" s="365" t="n">
        <v>-2469.63756043</v>
      </c>
      <c r="R268" s="360" t="n">
        <v>7507.79</v>
      </c>
      <c r="S268" s="400"/>
    </row>
    <row r="269" customFormat="false" ht="20.1" hidden="true" customHeight="true" outlineLevel="0" collapsed="false">
      <c r="D269" s="394"/>
      <c r="E269" s="272" t="s">
        <v>278</v>
      </c>
      <c r="F269" s="272"/>
      <c r="G269" s="1"/>
      <c r="H269" s="1"/>
      <c r="I269" s="365" t="n">
        <v>282.53</v>
      </c>
      <c r="J269" s="360"/>
      <c r="K269" s="360" t="n">
        <v>0</v>
      </c>
      <c r="L269" s="360" t="n">
        <v>132.26</v>
      </c>
      <c r="M269" s="360" t="n">
        <v>0</v>
      </c>
      <c r="N269" s="360" t="n">
        <v>0</v>
      </c>
      <c r="O269" s="360" t="n">
        <v>0</v>
      </c>
      <c r="P269" s="383" t="n">
        <v>132.26</v>
      </c>
      <c r="Q269" s="365" t="n">
        <v>495.65</v>
      </c>
      <c r="R269" s="360" t="n">
        <v>910.44</v>
      </c>
    </row>
    <row r="270" customFormat="false" ht="20.1" hidden="true" customHeight="true" outlineLevel="0" collapsed="false">
      <c r="D270" s="394"/>
      <c r="E270" s="272" t="s">
        <v>279</v>
      </c>
      <c r="F270" s="272"/>
      <c r="G270" s="1"/>
      <c r="H270" s="1"/>
      <c r="I270" s="365" t="n">
        <v>-2701.95</v>
      </c>
      <c r="J270" s="151" t="n">
        <v>-93.7900000000013</v>
      </c>
      <c r="K270" s="151" t="n">
        <v>-17.85</v>
      </c>
      <c r="L270" s="151" t="n">
        <v>-132.02</v>
      </c>
      <c r="M270" s="360" t="n">
        <v>-1.35256870000001</v>
      </c>
      <c r="N270" s="360" t="n">
        <v>-3.56178698</v>
      </c>
      <c r="O270" s="360" t="n">
        <v>-0.139999999999986</v>
      </c>
      <c r="P270" s="383" t="n">
        <v>-248.714355680001</v>
      </c>
      <c r="Q270" s="365" t="n">
        <v>-102.40564432</v>
      </c>
      <c r="R270" s="360" t="n">
        <v>-3053.07</v>
      </c>
    </row>
    <row r="271" customFormat="false" ht="20.1" hidden="true" customHeight="true" outlineLevel="0" collapsed="false">
      <c r="D271" s="394"/>
      <c r="E271" s="272" t="s">
        <v>280</v>
      </c>
      <c r="F271" s="272"/>
      <c r="G271" s="1"/>
      <c r="H271" s="1"/>
      <c r="I271" s="365" t="n">
        <v>1238.3</v>
      </c>
      <c r="J271" s="360" t="n">
        <v>2014.52</v>
      </c>
      <c r="K271" s="360" t="n">
        <v>463.32</v>
      </c>
      <c r="L271" s="360" t="n">
        <v>3019.71</v>
      </c>
      <c r="M271" s="360" t="n">
        <v>187.24644285</v>
      </c>
      <c r="N271" s="360" t="n">
        <v>386.7167619</v>
      </c>
      <c r="O271" s="360" t="n">
        <v>131.74</v>
      </c>
      <c r="P271" s="383" t="n">
        <v>6203.25320475</v>
      </c>
      <c r="Q271" s="365" t="n">
        <v>-2076.39320475</v>
      </c>
      <c r="R271" s="360" t="n">
        <v>5365.16</v>
      </c>
      <c r="S271" s="406"/>
    </row>
    <row r="272" customFormat="false" ht="20.1" hidden="true" customHeight="true" outlineLevel="0" collapsed="false">
      <c r="D272" s="394"/>
      <c r="E272" s="272" t="s">
        <v>281</v>
      </c>
      <c r="F272" s="272"/>
      <c r="G272" s="1"/>
      <c r="H272" s="1"/>
      <c r="I272" s="365" t="n">
        <v>127.04</v>
      </c>
      <c r="J272" s="360" t="n">
        <v>469.09</v>
      </c>
      <c r="K272" s="360" t="n">
        <v>110.22</v>
      </c>
      <c r="L272" s="360" t="n">
        <v>657.5</v>
      </c>
      <c r="M272" s="360" t="n">
        <v>42.3723684</v>
      </c>
      <c r="N272" s="360" t="n">
        <v>86.50023675</v>
      </c>
      <c r="O272" s="360" t="n">
        <v>0.09</v>
      </c>
      <c r="P272" s="383" t="n">
        <v>1365.77260515</v>
      </c>
      <c r="Q272" s="365" t="n">
        <v>-393.21260515</v>
      </c>
      <c r="R272" s="360" t="n">
        <v>1099.6</v>
      </c>
      <c r="S272" s="406"/>
    </row>
    <row r="273" customFormat="false" ht="20.1" hidden="true" customHeight="true" outlineLevel="0" collapsed="false">
      <c r="D273" s="394"/>
      <c r="E273" s="272" t="s">
        <v>86</v>
      </c>
      <c r="F273" s="272"/>
      <c r="G273" s="1"/>
      <c r="H273" s="1"/>
      <c r="I273" s="365" t="n">
        <v>1111.26</v>
      </c>
      <c r="J273" s="360" t="n">
        <v>1545.43</v>
      </c>
      <c r="K273" s="360" t="n">
        <v>353.11</v>
      </c>
      <c r="L273" s="360" t="n">
        <v>2362.21</v>
      </c>
      <c r="M273" s="360" t="n">
        <v>144.87407445</v>
      </c>
      <c r="N273" s="360" t="n">
        <v>300.21652515</v>
      </c>
      <c r="O273" s="360" t="n">
        <v>131.65</v>
      </c>
      <c r="P273" s="383" t="n">
        <v>4837.4905996</v>
      </c>
      <c r="Q273" s="365" t="n">
        <v>-1683.1905996</v>
      </c>
      <c r="R273" s="360" t="n">
        <v>4265.56</v>
      </c>
      <c r="S273" s="400"/>
    </row>
    <row r="274" customFormat="false" ht="20.1" hidden="true" customHeight="true" outlineLevel="0" collapsed="false">
      <c r="D274" s="394"/>
      <c r="E274" s="272" t="s">
        <v>152</v>
      </c>
      <c r="F274" s="272"/>
      <c r="G274" s="1"/>
      <c r="H274" s="1"/>
      <c r="I274" s="365" t="n">
        <v>1111.26</v>
      </c>
      <c r="J274" s="360" t="n">
        <v>1545.43</v>
      </c>
      <c r="K274" s="360" t="n">
        <v>353.11</v>
      </c>
      <c r="L274" s="360" t="n">
        <v>2360.72</v>
      </c>
      <c r="M274" s="360" t="n">
        <v>144.87407445</v>
      </c>
      <c r="N274" s="360" t="n">
        <v>300.21652515</v>
      </c>
      <c r="O274" s="360" t="n">
        <v>131.65</v>
      </c>
      <c r="P274" s="383" t="n">
        <v>4836.0005996</v>
      </c>
      <c r="Q274" s="365" t="n">
        <v>-2737.5805996</v>
      </c>
      <c r="R274" s="360" t="n">
        <v>3209.68</v>
      </c>
      <c r="S274" s="400"/>
    </row>
    <row r="275" customFormat="false" ht="20.1" hidden="true" customHeight="true" outlineLevel="0" collapsed="false">
      <c r="D275" s="394"/>
      <c r="E275" s="384" t="s">
        <v>282</v>
      </c>
      <c r="F275" s="384"/>
      <c r="G275" s="385"/>
      <c r="H275" s="385"/>
      <c r="I275" s="386" t="n">
        <v>0</v>
      </c>
      <c r="J275" s="387" t="n">
        <v>0</v>
      </c>
      <c r="K275" s="387" t="n">
        <v>0</v>
      </c>
      <c r="L275" s="387" t="n">
        <v>1.49</v>
      </c>
      <c r="M275" s="387"/>
      <c r="N275" s="387"/>
      <c r="O275" s="387"/>
      <c r="P275" s="401" t="n">
        <v>1.49</v>
      </c>
      <c r="Q275" s="386" t="n">
        <v>1054.39</v>
      </c>
      <c r="R275" s="389" t="n">
        <v>1055.88</v>
      </c>
      <c r="S275" s="400"/>
    </row>
    <row r="276" customFormat="false" ht="20.1" hidden="true" customHeight="true" outlineLevel="0" collapsed="false">
      <c r="D276" s="394"/>
      <c r="E276" s="272"/>
      <c r="F276" s="272"/>
      <c r="G276" s="1"/>
      <c r="H276" s="1"/>
      <c r="I276" s="360"/>
      <c r="J276" s="360"/>
      <c r="K276" s="360"/>
      <c r="L276" s="360"/>
      <c r="M276" s="360"/>
      <c r="N276" s="360"/>
      <c r="O276" s="360"/>
      <c r="P276" s="360"/>
      <c r="Q276" s="360"/>
      <c r="R276" s="360"/>
      <c r="S276" s="400"/>
    </row>
    <row r="277" customFormat="false" ht="20.1" hidden="true" customHeight="true" outlineLevel="0" collapsed="false">
      <c r="D277" s="394"/>
      <c r="E277" s="345" t="s">
        <v>299</v>
      </c>
      <c r="F277" s="345"/>
      <c r="G277" s="345"/>
      <c r="H277" s="345"/>
      <c r="S277" s="400"/>
    </row>
    <row r="278" customFormat="false" ht="20.1" hidden="true" customHeight="true" outlineLevel="0" collapsed="false">
      <c r="D278" s="394"/>
      <c r="E278" s="346" t="s">
        <v>265</v>
      </c>
      <c r="F278" s="346"/>
      <c r="G278" s="346"/>
      <c r="H278" s="346"/>
      <c r="I278" s="347" t="s">
        <v>266</v>
      </c>
      <c r="J278" s="347" t="s">
        <v>267</v>
      </c>
      <c r="K278" s="347"/>
      <c r="L278" s="347"/>
      <c r="M278" s="347"/>
      <c r="N278" s="347"/>
      <c r="O278" s="347"/>
      <c r="P278" s="347"/>
      <c r="Q278" s="379" t="s">
        <v>44</v>
      </c>
      <c r="R278" s="380" t="s">
        <v>268</v>
      </c>
      <c r="S278" s="400"/>
    </row>
    <row r="279" customFormat="false" ht="20.1" hidden="true" customHeight="true" outlineLevel="0" collapsed="false">
      <c r="D279" s="394"/>
      <c r="E279" s="351"/>
      <c r="F279" s="351"/>
      <c r="G279" s="351"/>
      <c r="H279" s="351"/>
      <c r="I279" s="352" t="s">
        <v>35</v>
      </c>
      <c r="J279" s="353" t="s">
        <v>38</v>
      </c>
      <c r="K279" s="353" t="s">
        <v>39</v>
      </c>
      <c r="L279" s="354" t="s">
        <v>269</v>
      </c>
      <c r="M279" s="353" t="s">
        <v>270</v>
      </c>
      <c r="N279" s="353" t="s">
        <v>128</v>
      </c>
      <c r="O279" s="353" t="s">
        <v>155</v>
      </c>
      <c r="P279" s="355" t="s">
        <v>273</v>
      </c>
      <c r="Q279" s="381"/>
      <c r="R279" s="382"/>
      <c r="S279" s="400"/>
    </row>
    <row r="280" customFormat="false" ht="20.1" hidden="true" customHeight="true" outlineLevel="0" collapsed="false">
      <c r="D280" s="394"/>
      <c r="E280" s="272" t="s">
        <v>274</v>
      </c>
      <c r="F280" s="272"/>
      <c r="G280" s="272"/>
      <c r="H280" s="272"/>
      <c r="I280" s="358" t="n">
        <v>32413.0880146</v>
      </c>
      <c r="J280" s="360" t="n">
        <v>12407.93</v>
      </c>
      <c r="K280" s="360" t="n">
        <v>1249.19</v>
      </c>
      <c r="L280" s="360" t="n">
        <v>4622.56</v>
      </c>
      <c r="M280" s="360" t="n">
        <v>10.54978725</v>
      </c>
      <c r="N280" s="360" t="n">
        <v>798.81383229</v>
      </c>
      <c r="O280" s="360" t="n">
        <v>316.15762227</v>
      </c>
      <c r="P280" s="383" t="n">
        <v>19405.20124181</v>
      </c>
      <c r="Q280" s="358" t="n">
        <v>-1854.27925641</v>
      </c>
      <c r="R280" s="360" t="n">
        <v>49964.01</v>
      </c>
      <c r="S280" s="400"/>
    </row>
    <row r="281" customFormat="false" ht="20.1" hidden="true" customHeight="true" outlineLevel="0" collapsed="false">
      <c r="D281" s="394"/>
      <c r="E281" s="272" t="s">
        <v>275</v>
      </c>
      <c r="F281" s="272"/>
      <c r="G281" s="364"/>
      <c r="H281" s="364"/>
      <c r="I281" s="365" t="n">
        <v>2814.3115491</v>
      </c>
      <c r="J281" s="360"/>
      <c r="K281" s="360" t="n">
        <v>0</v>
      </c>
      <c r="L281" s="360" t="n">
        <v>3831.7</v>
      </c>
      <c r="M281" s="360" t="n">
        <v>266.96494818</v>
      </c>
      <c r="N281" s="360" t="n">
        <v>-22.32627447</v>
      </c>
      <c r="O281" s="360" t="n">
        <v>-13.61186122</v>
      </c>
      <c r="P281" s="383" t="n">
        <v>4062.72681249</v>
      </c>
      <c r="Q281" s="365" t="n">
        <v>364.101638410001</v>
      </c>
      <c r="R281" s="360" t="n">
        <v>7241.14</v>
      </c>
      <c r="S281" s="400"/>
    </row>
    <row r="282" customFormat="false" ht="20.1" hidden="true" customHeight="true" outlineLevel="0" collapsed="false">
      <c r="D282" s="394"/>
      <c r="E282" s="272" t="s">
        <v>276</v>
      </c>
      <c r="F282" s="272"/>
      <c r="G282" s="364"/>
      <c r="H282" s="364"/>
      <c r="I282" s="365" t="n">
        <v>0</v>
      </c>
      <c r="J282" s="397" t="n">
        <v>-12121.91</v>
      </c>
      <c r="K282" s="360" t="n">
        <v>-1317.66</v>
      </c>
      <c r="L282" s="360" t="n">
        <v>0</v>
      </c>
      <c r="M282" s="360"/>
      <c r="N282" s="360"/>
      <c r="O282" s="360"/>
      <c r="P282" s="383" t="n">
        <v>-13439.57</v>
      </c>
      <c r="Q282" s="365" t="n">
        <v>4507.38</v>
      </c>
      <c r="R282" s="360" t="n">
        <v>-8932.19</v>
      </c>
      <c r="S282" s="400"/>
    </row>
    <row r="283" customFormat="false" ht="20.1" hidden="true" customHeight="true" outlineLevel="0" collapsed="false">
      <c r="D283" s="394"/>
      <c r="E283" s="272" t="s">
        <v>277</v>
      </c>
      <c r="F283" s="272"/>
      <c r="G283" s="364"/>
      <c r="H283" s="364"/>
      <c r="I283" s="365" t="n">
        <v>-34312</v>
      </c>
      <c r="J283" s="360" t="n">
        <v>1633.69</v>
      </c>
      <c r="K283" s="360" t="n">
        <v>361.24</v>
      </c>
      <c r="L283" s="360" t="n">
        <v>-5820.66</v>
      </c>
      <c r="M283" s="360" t="n">
        <v>-135.26117761</v>
      </c>
      <c r="N283" s="360" t="n">
        <v>-478.26093135</v>
      </c>
      <c r="O283" s="360" t="n">
        <v>-202.06528484</v>
      </c>
      <c r="P283" s="383" t="n">
        <v>-4641.3173938</v>
      </c>
      <c r="Q283" s="365" t="n">
        <v>-4956.08781311</v>
      </c>
      <c r="R283" s="360" t="n">
        <v>-43909.40520691</v>
      </c>
      <c r="S283" s="400"/>
    </row>
    <row r="284" customFormat="false" ht="20.1" hidden="true" customHeight="true" outlineLevel="0" collapsed="false">
      <c r="D284" s="394"/>
      <c r="E284" s="272" t="s">
        <v>85</v>
      </c>
      <c r="F284" s="272"/>
      <c r="G284" s="1"/>
      <c r="H284" s="1"/>
      <c r="I284" s="365" t="n">
        <v>1064.67011043</v>
      </c>
      <c r="J284" s="360" t="n">
        <v>1919.71</v>
      </c>
      <c r="K284" s="360" t="n">
        <v>292.78</v>
      </c>
      <c r="L284" s="360" t="n">
        <v>2633.6</v>
      </c>
      <c r="M284" s="360" t="n">
        <v>142.25355782</v>
      </c>
      <c r="N284" s="360" t="n">
        <v>298.22662647</v>
      </c>
      <c r="O284" s="360" t="n">
        <v>100.48047621</v>
      </c>
      <c r="P284" s="383" t="n">
        <v>5387.0506605</v>
      </c>
      <c r="Q284" s="365" t="n">
        <v>-2088.16597784</v>
      </c>
      <c r="R284" s="360" t="n">
        <v>4363.55479309</v>
      </c>
    </row>
    <row r="285" customFormat="false" ht="20.1" hidden="true" customHeight="true" outlineLevel="0" collapsed="false">
      <c r="E285" s="272" t="s">
        <v>278</v>
      </c>
      <c r="F285" s="272"/>
      <c r="G285" s="1"/>
      <c r="H285" s="1"/>
      <c r="I285" s="365" t="n">
        <v>44.53023088</v>
      </c>
      <c r="J285" s="360"/>
      <c r="K285" s="360" t="n">
        <v>0</v>
      </c>
      <c r="L285" s="360" t="n">
        <v>12.52</v>
      </c>
      <c r="M285" s="360" t="n">
        <v>0</v>
      </c>
      <c r="N285" s="360" t="n">
        <v>0</v>
      </c>
      <c r="O285" s="360" t="n">
        <v>0</v>
      </c>
      <c r="P285" s="383" t="n">
        <v>12.52</v>
      </c>
      <c r="Q285" s="365" t="n">
        <v>120.81976912</v>
      </c>
      <c r="R285" s="360" t="n">
        <v>177.87</v>
      </c>
    </row>
    <row r="286" customFormat="false" ht="20.1" hidden="true" customHeight="true" outlineLevel="0" collapsed="false">
      <c r="E286" s="272" t="s">
        <v>279</v>
      </c>
      <c r="F286" s="272"/>
      <c r="G286" s="1"/>
      <c r="H286" s="1"/>
      <c r="I286" s="365" t="n">
        <v>-2100.51585236</v>
      </c>
      <c r="J286" s="151" t="n">
        <v>-411.25</v>
      </c>
      <c r="K286" s="151" t="n">
        <v>-11.16</v>
      </c>
      <c r="L286" s="151" t="n">
        <v>-122.09</v>
      </c>
      <c r="M286" s="360" t="n">
        <v>-1.20515276999998</v>
      </c>
      <c r="N286" s="360" t="n">
        <v>-1.95578943</v>
      </c>
      <c r="O286" s="360" t="n">
        <v>0.793067869999987</v>
      </c>
      <c r="P286" s="383" t="n">
        <v>-546.867874330001</v>
      </c>
      <c r="Q286" s="365" t="n">
        <v>240.228933600002</v>
      </c>
      <c r="R286" s="360" t="n">
        <v>-2407.15479309</v>
      </c>
    </row>
    <row r="287" customFormat="false" ht="20.1" hidden="true" customHeight="true" outlineLevel="0" collapsed="false">
      <c r="E287" s="272" t="s">
        <v>280</v>
      </c>
      <c r="F287" s="272"/>
      <c r="G287" s="1"/>
      <c r="H287" s="1"/>
      <c r="I287" s="365" t="n">
        <v>-991.31551105</v>
      </c>
      <c r="J287" s="360" t="n">
        <v>1508.46</v>
      </c>
      <c r="K287" s="360" t="n">
        <v>281.63</v>
      </c>
      <c r="L287" s="360" t="n">
        <v>2524.03</v>
      </c>
      <c r="M287" s="360" t="n">
        <v>141.04840505</v>
      </c>
      <c r="N287" s="360" t="n">
        <v>296.27083704</v>
      </c>
      <c r="O287" s="360" t="n">
        <v>101.27354408</v>
      </c>
      <c r="P287" s="383" t="n">
        <v>538.59278617</v>
      </c>
      <c r="Q287" s="365" t="n">
        <v>2586.99272488</v>
      </c>
      <c r="R287" s="360" t="n">
        <v>2134.27</v>
      </c>
      <c r="S287" s="363"/>
    </row>
    <row r="288" customFormat="false" ht="20.1" hidden="true" customHeight="true" outlineLevel="0" collapsed="false">
      <c r="E288" s="272" t="s">
        <v>281</v>
      </c>
      <c r="F288" s="272"/>
      <c r="G288" s="1"/>
      <c r="H288" s="1"/>
      <c r="I288" s="365" t="n">
        <v>-373.72</v>
      </c>
      <c r="J288" s="360" t="n">
        <v>353.45</v>
      </c>
      <c r="K288" s="360" t="n">
        <v>65.71</v>
      </c>
      <c r="L288" s="360" t="n">
        <v>534.32</v>
      </c>
      <c r="M288" s="360" t="n">
        <v>31.8714367</v>
      </c>
      <c r="N288" s="360" t="n">
        <v>68.93085058</v>
      </c>
      <c r="O288" s="360" t="n">
        <v>0.46</v>
      </c>
      <c r="P288" s="383" t="n">
        <v>1054.74228728</v>
      </c>
      <c r="Q288" s="365" t="n">
        <v>-369.35228728</v>
      </c>
      <c r="R288" s="360" t="n">
        <v>311.67</v>
      </c>
    </row>
    <row r="289" customFormat="false" ht="20.1" hidden="true" customHeight="true" outlineLevel="0" collapsed="false">
      <c r="E289" s="272" t="s">
        <v>86</v>
      </c>
      <c r="F289" s="272"/>
      <c r="G289" s="1"/>
      <c r="H289" s="1"/>
      <c r="I289" s="365" t="n">
        <v>-617.59360134</v>
      </c>
      <c r="J289" s="360" t="n">
        <v>1155.01</v>
      </c>
      <c r="K289" s="360" t="n">
        <v>215.92</v>
      </c>
      <c r="L289" s="360" t="n">
        <v>1989.71</v>
      </c>
      <c r="M289" s="360" t="n">
        <v>109.17696835</v>
      </c>
      <c r="N289" s="360" t="n">
        <v>227.33998646</v>
      </c>
      <c r="O289" s="360" t="n">
        <v>100.81354408</v>
      </c>
      <c r="P289" s="383" t="n">
        <v>3797.97049889</v>
      </c>
      <c r="Q289" s="365" t="n">
        <v>-1357.77689755</v>
      </c>
      <c r="R289" s="360" t="n">
        <v>1822.6</v>
      </c>
    </row>
    <row r="290" customFormat="false" ht="20.1" hidden="true" customHeight="true" outlineLevel="0" collapsed="false">
      <c r="E290" s="272" t="s">
        <v>152</v>
      </c>
      <c r="F290" s="272"/>
      <c r="G290" s="1"/>
      <c r="H290" s="1"/>
      <c r="I290" s="365" t="n">
        <v>-617.59360134</v>
      </c>
      <c r="J290" s="360" t="n">
        <v>1155.01</v>
      </c>
      <c r="K290" s="360" t="n">
        <v>215.92</v>
      </c>
      <c r="L290" s="360" t="n">
        <v>1990.46</v>
      </c>
      <c r="M290" s="360" t="n">
        <v>109.17696835</v>
      </c>
      <c r="N290" s="360" t="n">
        <v>227.33998646</v>
      </c>
      <c r="O290" s="360" t="n">
        <v>100.81354408</v>
      </c>
      <c r="P290" s="383" t="n">
        <v>3798.72049889</v>
      </c>
      <c r="Q290" s="365" t="n">
        <v>-2194.29689755</v>
      </c>
      <c r="R290" s="360" t="n">
        <v>986.83</v>
      </c>
      <c r="S290" s="78"/>
    </row>
    <row r="291" customFormat="false" ht="20.1" hidden="true" customHeight="true" outlineLevel="0" collapsed="false">
      <c r="E291" s="384" t="s">
        <v>282</v>
      </c>
      <c r="F291" s="384"/>
      <c r="G291" s="385"/>
      <c r="H291" s="385"/>
      <c r="I291" s="386" t="n">
        <v>0</v>
      </c>
      <c r="J291" s="387" t="n">
        <v>0</v>
      </c>
      <c r="K291" s="387" t="n">
        <v>0</v>
      </c>
      <c r="L291" s="387" t="n">
        <v>-0.75</v>
      </c>
      <c r="M291" s="387"/>
      <c r="N291" s="387"/>
      <c r="O291" s="387"/>
      <c r="P291" s="401" t="n">
        <v>-0.75</v>
      </c>
      <c r="Q291" s="386" t="n">
        <v>836.52</v>
      </c>
      <c r="R291" s="389" t="n">
        <v>835.77</v>
      </c>
      <c r="S291" s="78"/>
    </row>
    <row r="292" customFormat="false" ht="20.1" hidden="true" customHeight="true" outlineLevel="0" collapsed="false">
      <c r="E292" s="272"/>
      <c r="F292" s="272"/>
      <c r="G292" s="1"/>
      <c r="H292" s="1"/>
      <c r="I292" s="360"/>
      <c r="J292" s="360"/>
      <c r="K292" s="360"/>
      <c r="L292" s="360"/>
      <c r="M292" s="360"/>
      <c r="N292" s="360"/>
      <c r="O292" s="360"/>
      <c r="P292" s="360"/>
      <c r="Q292" s="360"/>
      <c r="R292" s="360"/>
      <c r="S292" s="78"/>
    </row>
    <row r="293" customFormat="false" ht="20.1" hidden="true" customHeight="true" outlineLevel="0" collapsed="false">
      <c r="E293" s="345" t="s">
        <v>300</v>
      </c>
      <c r="F293" s="345"/>
      <c r="G293" s="345"/>
      <c r="H293" s="345"/>
    </row>
    <row r="294" customFormat="false" ht="20.1" hidden="true" customHeight="true" outlineLevel="0" collapsed="false">
      <c r="E294" s="346" t="s">
        <v>265</v>
      </c>
      <c r="F294" s="346"/>
      <c r="G294" s="346"/>
      <c r="H294" s="346"/>
      <c r="I294" s="347" t="s">
        <v>266</v>
      </c>
      <c r="J294" s="347" t="s">
        <v>267</v>
      </c>
      <c r="K294" s="347"/>
      <c r="L294" s="347"/>
      <c r="M294" s="347"/>
      <c r="N294" s="347"/>
      <c r="O294" s="347"/>
      <c r="P294" s="347"/>
      <c r="Q294" s="379" t="s">
        <v>44</v>
      </c>
      <c r="R294" s="380" t="s">
        <v>268</v>
      </c>
    </row>
    <row r="295" customFormat="false" ht="20.1" hidden="true" customHeight="true" outlineLevel="0" collapsed="false">
      <c r="E295" s="351"/>
      <c r="F295" s="351"/>
      <c r="G295" s="351"/>
      <c r="H295" s="351"/>
      <c r="I295" s="352" t="s">
        <v>35</v>
      </c>
      <c r="J295" s="353" t="s">
        <v>38</v>
      </c>
      <c r="K295" s="353" t="s">
        <v>39</v>
      </c>
      <c r="L295" s="354" t="s">
        <v>269</v>
      </c>
      <c r="M295" s="353" t="s">
        <v>270</v>
      </c>
      <c r="N295" s="353" t="s">
        <v>128</v>
      </c>
      <c r="O295" s="353" t="s">
        <v>155</v>
      </c>
      <c r="P295" s="355" t="s">
        <v>273</v>
      </c>
      <c r="Q295" s="381"/>
      <c r="R295" s="382"/>
    </row>
    <row r="296" customFormat="false" ht="20.1" hidden="true" customHeight="true" outlineLevel="0" collapsed="false">
      <c r="E296" s="272" t="s">
        <v>274</v>
      </c>
      <c r="F296" s="272"/>
      <c r="G296" s="272"/>
      <c r="H296" s="272"/>
      <c r="I296" s="358" t="n">
        <v>21419.01766907</v>
      </c>
      <c r="J296" s="360" t="n">
        <v>8280.29</v>
      </c>
      <c r="K296" s="360" t="n">
        <v>822.61</v>
      </c>
      <c r="L296" s="360" t="n">
        <v>3064.38</v>
      </c>
      <c r="M296" s="360" t="n">
        <v>7.07297011</v>
      </c>
      <c r="N296" s="360" t="n">
        <v>510.83797051</v>
      </c>
      <c r="O296" s="360" t="n">
        <v>213.51348665</v>
      </c>
      <c r="P296" s="383" t="n">
        <v>12898.70442727</v>
      </c>
      <c r="Q296" s="358" t="n">
        <v>-1225.09209634</v>
      </c>
      <c r="R296" s="360" t="n">
        <v>33092.63</v>
      </c>
    </row>
    <row r="297" customFormat="false" ht="20.1" hidden="true" customHeight="true" outlineLevel="0" collapsed="false">
      <c r="E297" s="272" t="s">
        <v>275</v>
      </c>
      <c r="F297" s="272"/>
      <c r="G297" s="364"/>
      <c r="H297" s="364"/>
      <c r="I297" s="365" t="n">
        <v>1782.31859041</v>
      </c>
      <c r="J297" s="360"/>
      <c r="K297" s="360" t="n">
        <v>0</v>
      </c>
      <c r="L297" s="360" t="n">
        <v>2666.71</v>
      </c>
      <c r="M297" s="360" t="n">
        <v>171.65688332</v>
      </c>
      <c r="N297" s="360" t="n">
        <v>-9.24995185</v>
      </c>
      <c r="O297" s="360" t="n">
        <v>-8.44330382</v>
      </c>
      <c r="P297" s="383" t="n">
        <v>2820.67362765</v>
      </c>
      <c r="Q297" s="365" t="n">
        <v>295.49778194</v>
      </c>
      <c r="R297" s="360" t="n">
        <v>4898.49</v>
      </c>
    </row>
    <row r="298" customFormat="false" ht="20.1" hidden="true" customHeight="true" outlineLevel="0" collapsed="false">
      <c r="E298" s="272" t="s">
        <v>276</v>
      </c>
      <c r="F298" s="272"/>
      <c r="G298" s="364"/>
      <c r="H298" s="364"/>
      <c r="I298" s="365" t="n">
        <v>0</v>
      </c>
      <c r="J298" s="397" t="n">
        <v>-8095.97</v>
      </c>
      <c r="K298" s="360" t="n">
        <v>-972.49</v>
      </c>
      <c r="L298" s="360" t="n">
        <v>0</v>
      </c>
      <c r="M298" s="360"/>
      <c r="N298" s="360"/>
      <c r="O298" s="360"/>
      <c r="P298" s="383" t="n">
        <v>-9068.46</v>
      </c>
      <c r="Q298" s="365" t="n">
        <v>2902.39</v>
      </c>
      <c r="R298" s="360" t="n">
        <v>-6166.07</v>
      </c>
    </row>
    <row r="299" customFormat="false" ht="20.1" hidden="true" customHeight="true" outlineLevel="0" collapsed="false">
      <c r="E299" s="272" t="s">
        <v>277</v>
      </c>
      <c r="F299" s="272"/>
      <c r="G299" s="364"/>
      <c r="H299" s="364"/>
      <c r="I299" s="365" t="n">
        <v>-26070.23406561</v>
      </c>
      <c r="J299" s="360" t="n">
        <v>1139.35</v>
      </c>
      <c r="K299" s="360" t="n">
        <v>433.87</v>
      </c>
      <c r="L299" s="360" t="n">
        <v>-3995.64</v>
      </c>
      <c r="M299" s="360" t="n">
        <v>-90.74026499</v>
      </c>
      <c r="N299" s="360" t="n">
        <v>-317.42359695</v>
      </c>
      <c r="O299" s="360" t="n">
        <v>-116.66354025</v>
      </c>
      <c r="P299" s="383" t="n">
        <v>-2947.24740219</v>
      </c>
      <c r="Q299" s="365" t="n">
        <v>-3070.9285322</v>
      </c>
      <c r="R299" s="360" t="n">
        <v>-32088.41</v>
      </c>
    </row>
    <row r="300" customFormat="false" ht="20.1" hidden="true" customHeight="true" outlineLevel="0" collapsed="false">
      <c r="E300" s="272" t="s">
        <v>85</v>
      </c>
      <c r="F300" s="272"/>
      <c r="G300" s="1"/>
      <c r="H300" s="1"/>
      <c r="I300" s="365" t="n">
        <v>-2868.89780613</v>
      </c>
      <c r="J300" s="360" t="n">
        <v>1323.67</v>
      </c>
      <c r="K300" s="360" t="n">
        <v>283.99</v>
      </c>
      <c r="L300" s="360" t="n">
        <v>1735.45</v>
      </c>
      <c r="M300" s="360" t="n">
        <v>87.98958844</v>
      </c>
      <c r="N300" s="360" t="n">
        <v>184.16442171</v>
      </c>
      <c r="O300" s="360" t="n">
        <v>88.40664258</v>
      </c>
      <c r="P300" s="383" t="n">
        <v>3703.67065273</v>
      </c>
      <c r="Q300" s="365" t="n">
        <v>-1098.1328466</v>
      </c>
      <c r="R300" s="360" t="n">
        <v>-263.360000000001</v>
      </c>
    </row>
    <row r="301" customFormat="false" ht="20.1" hidden="true" customHeight="true" outlineLevel="0" collapsed="false">
      <c r="E301" s="272" t="s">
        <v>278</v>
      </c>
      <c r="F301" s="272"/>
      <c r="G301" s="1"/>
      <c r="H301" s="1"/>
      <c r="I301" s="365" t="n">
        <v>79.90420915</v>
      </c>
      <c r="J301" s="360"/>
      <c r="K301" s="360" t="n">
        <v>0</v>
      </c>
      <c r="L301" s="360" t="n">
        <v>13.98</v>
      </c>
      <c r="M301" s="360" t="n">
        <v>0</v>
      </c>
      <c r="N301" s="360" t="n">
        <v>0</v>
      </c>
      <c r="O301" s="360" t="n">
        <v>0</v>
      </c>
      <c r="P301" s="383" t="n">
        <v>13.98</v>
      </c>
      <c r="Q301" s="365" t="n">
        <v>97.96579085</v>
      </c>
      <c r="R301" s="360" t="n">
        <v>191.85</v>
      </c>
    </row>
    <row r="302" customFormat="false" ht="20.1" hidden="true" customHeight="true" outlineLevel="0" collapsed="false">
      <c r="E302" s="272" t="s">
        <v>279</v>
      </c>
      <c r="F302" s="272"/>
      <c r="G302" s="1"/>
      <c r="H302" s="1"/>
      <c r="I302" s="365" t="n">
        <v>-1606.58229869</v>
      </c>
      <c r="J302" s="151" t="n">
        <v>-274.56</v>
      </c>
      <c r="K302" s="151" t="n">
        <v>-4.4</v>
      </c>
      <c r="L302" s="151" t="n">
        <v>-76.89</v>
      </c>
      <c r="M302" s="360" t="n">
        <v>-0.775080270000004</v>
      </c>
      <c r="N302" s="360" t="n">
        <v>-3.1998172</v>
      </c>
      <c r="O302" s="360" t="n">
        <v>1.09335742</v>
      </c>
      <c r="P302" s="383" t="n">
        <v>-3359.97154005</v>
      </c>
      <c r="Q302" s="365" t="n">
        <v>3109.94383874</v>
      </c>
      <c r="R302" s="360" t="n">
        <v>-1856.61</v>
      </c>
    </row>
    <row r="303" customFormat="false" ht="20.1" hidden="true" customHeight="true" outlineLevel="0" collapsed="false">
      <c r="E303" s="272" t="s">
        <v>280</v>
      </c>
      <c r="F303" s="272"/>
      <c r="G303" s="1"/>
      <c r="H303" s="1"/>
      <c r="I303" s="365" t="n">
        <v>-4395.57589567</v>
      </c>
      <c r="J303" s="360" t="n">
        <v>1049.11</v>
      </c>
      <c r="K303" s="360" t="n">
        <v>279.59</v>
      </c>
      <c r="L303" s="360" t="n">
        <v>1672.54</v>
      </c>
      <c r="M303" s="360" t="n">
        <v>87.21450817</v>
      </c>
      <c r="N303" s="360" t="n">
        <v>180.96460451</v>
      </c>
      <c r="O303" s="360" t="n">
        <v>89.5</v>
      </c>
      <c r="P303" s="383" t="n">
        <v>357.67911268</v>
      </c>
      <c r="Q303" s="365" t="n">
        <v>2109.77678299</v>
      </c>
      <c r="R303" s="360" t="n">
        <v>-1928.12</v>
      </c>
    </row>
    <row r="304" customFormat="false" ht="20.1" hidden="true" customHeight="true" outlineLevel="0" collapsed="false">
      <c r="E304" s="272" t="s">
        <v>281</v>
      </c>
      <c r="F304" s="272"/>
      <c r="G304" s="1"/>
      <c r="H304" s="1"/>
      <c r="I304" s="365" t="n">
        <v>-1105.62431355</v>
      </c>
      <c r="J304" s="360" t="n">
        <v>261.84</v>
      </c>
      <c r="K304" s="360" t="n">
        <v>65.98</v>
      </c>
      <c r="L304" s="360" t="n">
        <v>360.81</v>
      </c>
      <c r="M304" s="360" t="n">
        <v>19.67119561</v>
      </c>
      <c r="N304" s="360" t="n">
        <v>42.53314938</v>
      </c>
      <c r="O304" s="360" t="n">
        <v>0.6434705</v>
      </c>
      <c r="P304" s="383" t="n">
        <v>751.47781549</v>
      </c>
      <c r="Q304" s="365" t="n">
        <v>-184.41350194</v>
      </c>
      <c r="R304" s="360" t="n">
        <v>-538.56</v>
      </c>
    </row>
    <row r="305" customFormat="false" ht="20.1" hidden="true" customHeight="true" outlineLevel="0" collapsed="false">
      <c r="E305" s="272" t="s">
        <v>86</v>
      </c>
      <c r="F305" s="272"/>
      <c r="G305" s="1"/>
      <c r="H305" s="1"/>
      <c r="I305" s="365" t="n">
        <v>-3289.95158212</v>
      </c>
      <c r="J305" s="360" t="n">
        <v>787.27</v>
      </c>
      <c r="K305" s="360" t="n">
        <v>213.61</v>
      </c>
      <c r="L305" s="360" t="n">
        <v>1311.73</v>
      </c>
      <c r="M305" s="360" t="n">
        <v>67.54331256</v>
      </c>
      <c r="N305" s="360" t="n">
        <v>138.43145513</v>
      </c>
      <c r="O305" s="360" t="n">
        <v>88.8565295</v>
      </c>
      <c r="P305" s="383" t="n">
        <v>2607.44129719</v>
      </c>
      <c r="Q305" s="365" t="n">
        <v>-707.04971507</v>
      </c>
      <c r="R305" s="360" t="n">
        <v>-1389.56</v>
      </c>
    </row>
    <row r="306" customFormat="false" ht="20.1" hidden="true" customHeight="true" outlineLevel="0" collapsed="false">
      <c r="E306" s="272" t="s">
        <v>152</v>
      </c>
      <c r="F306" s="272"/>
      <c r="G306" s="1"/>
      <c r="H306" s="1"/>
      <c r="I306" s="365" t="n">
        <v>-3289.95158212</v>
      </c>
      <c r="J306" s="360" t="n">
        <v>787.27</v>
      </c>
      <c r="K306" s="360" t="n">
        <v>213.61</v>
      </c>
      <c r="L306" s="360" t="n">
        <v>1311.1</v>
      </c>
      <c r="M306" s="360" t="n">
        <v>67.54331256</v>
      </c>
      <c r="N306" s="360" t="n">
        <v>138.43145513</v>
      </c>
      <c r="O306" s="360" t="n">
        <v>88.8565295</v>
      </c>
      <c r="P306" s="383" t="n">
        <v>2606.81129719</v>
      </c>
      <c r="Q306" s="365" t="n">
        <v>-1329.54971507</v>
      </c>
      <c r="R306" s="360" t="n">
        <v>-2012.69</v>
      </c>
      <c r="S306" s="78"/>
    </row>
    <row r="307" customFormat="false" ht="20.1" hidden="true" customHeight="true" outlineLevel="0" collapsed="false">
      <c r="E307" s="384" t="s">
        <v>282</v>
      </c>
      <c r="F307" s="384"/>
      <c r="G307" s="385"/>
      <c r="H307" s="385"/>
      <c r="I307" s="386" t="n">
        <v>0</v>
      </c>
      <c r="J307" s="387" t="n">
        <v>0</v>
      </c>
      <c r="K307" s="387" t="n">
        <v>0</v>
      </c>
      <c r="L307" s="387" t="n">
        <v>0.63</v>
      </c>
      <c r="M307" s="387"/>
      <c r="N307" s="387"/>
      <c r="O307" s="387"/>
      <c r="P307" s="401" t="n">
        <v>0.63</v>
      </c>
      <c r="Q307" s="386" t="n">
        <v>622.5</v>
      </c>
      <c r="R307" s="389" t="n">
        <v>623.13</v>
      </c>
      <c r="S307" s="78"/>
    </row>
    <row r="308" customFormat="false" ht="20.1" hidden="true" customHeight="true" outlineLevel="0" collapsed="false">
      <c r="E308" s="12"/>
      <c r="F308" s="272"/>
      <c r="G308" s="1"/>
      <c r="H308" s="1"/>
      <c r="I308" s="360"/>
      <c r="J308" s="360"/>
      <c r="K308" s="360"/>
      <c r="L308" s="360"/>
      <c r="M308" s="360"/>
      <c r="N308" s="360"/>
      <c r="O308" s="360"/>
      <c r="P308" s="360"/>
      <c r="Q308" s="360"/>
      <c r="R308" s="360"/>
    </row>
    <row r="309" customFormat="false" ht="20.1" hidden="true" customHeight="true" outlineLevel="0" collapsed="false">
      <c r="E309" s="407" t="s">
        <v>301</v>
      </c>
      <c r="F309" s="345"/>
      <c r="G309" s="345"/>
      <c r="H309" s="345"/>
    </row>
    <row r="310" customFormat="false" ht="20.1" hidden="true" customHeight="true" outlineLevel="0" collapsed="false">
      <c r="E310" s="346" t="s">
        <v>265</v>
      </c>
      <c r="F310" s="346"/>
      <c r="G310" s="346"/>
      <c r="H310" s="346"/>
      <c r="I310" s="347" t="s">
        <v>266</v>
      </c>
      <c r="J310" s="347" t="s">
        <v>267</v>
      </c>
      <c r="K310" s="347"/>
      <c r="L310" s="347"/>
      <c r="M310" s="347"/>
      <c r="N310" s="347"/>
      <c r="O310" s="347"/>
      <c r="P310" s="347"/>
      <c r="Q310" s="379" t="s">
        <v>44</v>
      </c>
      <c r="R310" s="380" t="s">
        <v>268</v>
      </c>
    </row>
    <row r="311" customFormat="false" ht="20.1" hidden="true" customHeight="true" outlineLevel="0" collapsed="false">
      <c r="E311" s="351"/>
      <c r="F311" s="351"/>
      <c r="G311" s="351"/>
      <c r="H311" s="351"/>
      <c r="I311" s="352" t="s">
        <v>35</v>
      </c>
      <c r="J311" s="353" t="s">
        <v>38</v>
      </c>
      <c r="K311" s="353" t="s">
        <v>39</v>
      </c>
      <c r="L311" s="354" t="s">
        <v>269</v>
      </c>
      <c r="M311" s="353" t="s">
        <v>270</v>
      </c>
      <c r="N311" s="353" t="s">
        <v>128</v>
      </c>
      <c r="O311" s="353" t="s">
        <v>155</v>
      </c>
      <c r="P311" s="355" t="s">
        <v>273</v>
      </c>
      <c r="Q311" s="381"/>
      <c r="R311" s="382"/>
    </row>
    <row r="312" customFormat="false" ht="20.1" hidden="true" customHeight="true" outlineLevel="0" collapsed="false">
      <c r="E312" s="272" t="s">
        <v>274</v>
      </c>
      <c r="F312" s="272"/>
      <c r="G312" s="272"/>
      <c r="H312" s="272"/>
      <c r="I312" s="358" t="n">
        <v>10606.51351092</v>
      </c>
      <c r="J312" s="360" t="n">
        <v>4091.25</v>
      </c>
      <c r="K312" s="360" t="n">
        <v>395.56</v>
      </c>
      <c r="L312" s="360" t="n">
        <v>1503.48</v>
      </c>
      <c r="M312" s="360" t="n">
        <v>3.71423928</v>
      </c>
      <c r="N312" s="360" t="n">
        <v>244.35353456</v>
      </c>
      <c r="O312" s="360" t="n">
        <v>105.21072036</v>
      </c>
      <c r="P312" s="383" t="n">
        <v>6343.5684942</v>
      </c>
      <c r="Q312" s="358" t="n">
        <v>-611.502005120001</v>
      </c>
      <c r="R312" s="360" t="n">
        <v>16338.58</v>
      </c>
    </row>
    <row r="313" customFormat="false" ht="20.1" hidden="true" customHeight="true" outlineLevel="0" collapsed="false">
      <c r="E313" s="272" t="s">
        <v>275</v>
      </c>
      <c r="F313" s="272"/>
      <c r="G313" s="364"/>
      <c r="H313" s="364"/>
      <c r="I313" s="365" t="n">
        <v>742.43710058</v>
      </c>
      <c r="J313" s="360"/>
      <c r="K313" s="360" t="n">
        <v>0</v>
      </c>
      <c r="L313" s="360" t="n">
        <v>1328.62</v>
      </c>
      <c r="M313" s="360" t="n">
        <v>85.94401422</v>
      </c>
      <c r="N313" s="360" t="n">
        <v>-7.51055415</v>
      </c>
      <c r="O313" s="360" t="n">
        <v>-5.12081687</v>
      </c>
      <c r="P313" s="383" t="n">
        <v>1401.9326432</v>
      </c>
      <c r="Q313" s="365" t="n">
        <v>147.58025622</v>
      </c>
      <c r="R313" s="360" t="n">
        <v>2291.95</v>
      </c>
    </row>
    <row r="314" customFormat="false" ht="20.1" hidden="true" customHeight="true" outlineLevel="0" collapsed="false">
      <c r="E314" s="272" t="s">
        <v>276</v>
      </c>
      <c r="F314" s="272"/>
      <c r="G314" s="364"/>
      <c r="H314" s="364"/>
      <c r="I314" s="365" t="n">
        <v>0</v>
      </c>
      <c r="J314" s="397" t="n">
        <v>-4037.48</v>
      </c>
      <c r="K314" s="360" t="n">
        <v>-533.71</v>
      </c>
      <c r="L314" s="360" t="n">
        <v>0</v>
      </c>
      <c r="M314" s="360"/>
      <c r="N314" s="360"/>
      <c r="O314" s="360"/>
      <c r="P314" s="383" t="n">
        <v>-4571.19</v>
      </c>
      <c r="Q314" s="365" t="n">
        <v>1363.65</v>
      </c>
      <c r="R314" s="360" t="n">
        <v>-3207.54</v>
      </c>
    </row>
    <row r="315" customFormat="false" ht="20.1" hidden="true" customHeight="true" outlineLevel="0" collapsed="false">
      <c r="E315" s="272" t="s">
        <v>277</v>
      </c>
      <c r="F315" s="272"/>
      <c r="G315" s="364"/>
      <c r="H315" s="364"/>
      <c r="I315" s="365" t="n">
        <v>-10186.78583257</v>
      </c>
      <c r="J315" s="360" t="n">
        <v>599.49</v>
      </c>
      <c r="K315" s="360" t="n">
        <v>244.37</v>
      </c>
      <c r="L315" s="360" t="n">
        <v>-1975.36</v>
      </c>
      <c r="M315" s="360" t="n">
        <v>-42.72671467</v>
      </c>
      <c r="N315" s="360" t="n">
        <v>-159.95047726</v>
      </c>
      <c r="O315" s="360" t="n">
        <v>-74.62539646</v>
      </c>
      <c r="P315" s="383" t="n">
        <v>-1408.80258839</v>
      </c>
      <c r="Q315" s="365" t="n">
        <v>-1425.89157904</v>
      </c>
      <c r="R315" s="360" t="n">
        <v>-13021.48</v>
      </c>
    </row>
    <row r="316" customFormat="false" ht="20.1" hidden="true" customHeight="true" outlineLevel="0" collapsed="false">
      <c r="E316" s="272" t="s">
        <v>85</v>
      </c>
      <c r="F316" s="272"/>
      <c r="G316" s="1"/>
      <c r="H316" s="1"/>
      <c r="I316" s="365" t="n">
        <v>1162.16477893</v>
      </c>
      <c r="J316" s="360" t="n">
        <v>653.26</v>
      </c>
      <c r="K316" s="360" t="n">
        <v>106.22</v>
      </c>
      <c r="L316" s="360" t="n">
        <v>856.74</v>
      </c>
      <c r="M316" s="360" t="n">
        <v>46.93153883</v>
      </c>
      <c r="N316" s="360" t="n">
        <v>76.89250315</v>
      </c>
      <c r="O316" s="360" t="n">
        <v>25.46450703</v>
      </c>
      <c r="P316" s="383" t="n">
        <v>1765.50854901</v>
      </c>
      <c r="Q316" s="365" t="n">
        <v>-526.16332794</v>
      </c>
      <c r="R316" s="360" t="n">
        <v>2401.51</v>
      </c>
    </row>
    <row r="317" customFormat="false" ht="20.1" hidden="true" customHeight="true" outlineLevel="0" collapsed="false">
      <c r="E317" s="272" t="s">
        <v>278</v>
      </c>
      <c r="F317" s="272"/>
      <c r="G317" s="1"/>
      <c r="H317" s="1"/>
      <c r="I317" s="365" t="n">
        <v>43.88571047</v>
      </c>
      <c r="J317" s="360"/>
      <c r="K317" s="360" t="n">
        <v>0</v>
      </c>
      <c r="L317" s="360" t="n">
        <v>4.03</v>
      </c>
      <c r="M317" s="360" t="n">
        <v>0</v>
      </c>
      <c r="N317" s="360" t="n">
        <v>0</v>
      </c>
      <c r="O317" s="360" t="n">
        <v>0</v>
      </c>
      <c r="P317" s="383" t="n">
        <v>4.03</v>
      </c>
      <c r="Q317" s="365" t="n">
        <v>83.70428953</v>
      </c>
      <c r="R317" s="360" t="n">
        <v>131.62</v>
      </c>
    </row>
    <row r="318" customFormat="false" ht="20.1" hidden="true" customHeight="true" outlineLevel="0" collapsed="false">
      <c r="E318" s="272" t="s">
        <v>279</v>
      </c>
      <c r="F318" s="272"/>
      <c r="G318" s="1"/>
      <c r="H318" s="1"/>
      <c r="I318" s="365" t="n">
        <v>-803.63638712</v>
      </c>
      <c r="J318" s="360" t="n">
        <v>-132.2</v>
      </c>
      <c r="K318" s="360" t="n">
        <v>-3.68</v>
      </c>
      <c r="L318" s="360" t="n">
        <v>-36.23</v>
      </c>
      <c r="M318" s="360" t="n">
        <v>-0.438436119999999</v>
      </c>
      <c r="N318" s="360" t="n">
        <v>-1.41420195</v>
      </c>
      <c r="O318" s="360" t="n">
        <v>0.975492970000001</v>
      </c>
      <c r="P318" s="383" t="n">
        <v>-172.9871451</v>
      </c>
      <c r="Q318" s="365" t="n">
        <v>12.3235322199999</v>
      </c>
      <c r="R318" s="360" t="n">
        <v>-964.3</v>
      </c>
    </row>
    <row r="319" customFormat="false" ht="20.1" hidden="true" customHeight="true" outlineLevel="0" collapsed="false">
      <c r="E319" s="272" t="s">
        <v>280</v>
      </c>
      <c r="F319" s="272"/>
      <c r="G319" s="1"/>
      <c r="H319" s="1"/>
      <c r="I319" s="365" t="n">
        <v>402.41410228</v>
      </c>
      <c r="J319" s="360" t="n">
        <v>521.06</v>
      </c>
      <c r="K319" s="360" t="n">
        <v>102.54</v>
      </c>
      <c r="L319" s="360" t="n">
        <v>824.54</v>
      </c>
      <c r="M319" s="360" t="n">
        <v>46.49310271</v>
      </c>
      <c r="N319" s="360" t="n">
        <v>75.4783012</v>
      </c>
      <c r="O319" s="360" t="n">
        <v>26.44</v>
      </c>
      <c r="P319" s="383" t="n">
        <v>1596.55140391</v>
      </c>
      <c r="Q319" s="365" t="n">
        <v>-430.13550619</v>
      </c>
      <c r="R319" s="360" t="n">
        <v>1568.83</v>
      </c>
    </row>
    <row r="320" customFormat="false" ht="20.1" hidden="true" customHeight="true" outlineLevel="0" collapsed="false">
      <c r="E320" s="272" t="s">
        <v>281</v>
      </c>
      <c r="F320" s="272"/>
      <c r="G320" s="1"/>
      <c r="H320" s="1"/>
      <c r="I320" s="365" t="n">
        <v>80.48650142</v>
      </c>
      <c r="J320" s="360" t="n">
        <v>129.97</v>
      </c>
      <c r="K320" s="360" t="n">
        <v>24.06</v>
      </c>
      <c r="L320" s="360" t="n">
        <v>184.57</v>
      </c>
      <c r="M320" s="360" t="n">
        <v>10.34375364</v>
      </c>
      <c r="N320" s="360" t="n">
        <v>17.32973774</v>
      </c>
      <c r="O320" s="360" t="n">
        <v>0</v>
      </c>
      <c r="P320" s="383" t="n">
        <v>366.27349138</v>
      </c>
      <c r="Q320" s="365" t="n">
        <v>-82.2799928</v>
      </c>
      <c r="R320" s="360" t="n">
        <v>364.48</v>
      </c>
    </row>
    <row r="321" customFormat="false" ht="20.1" hidden="true" customHeight="true" outlineLevel="0" collapsed="false">
      <c r="E321" s="272" t="s">
        <v>86</v>
      </c>
      <c r="F321" s="272"/>
      <c r="G321" s="1"/>
      <c r="H321" s="1"/>
      <c r="I321" s="365" t="n">
        <v>321.92760086</v>
      </c>
      <c r="J321" s="360" t="n">
        <v>391.09</v>
      </c>
      <c r="K321" s="360" t="n">
        <v>78.48</v>
      </c>
      <c r="L321" s="360" t="n">
        <v>639.97</v>
      </c>
      <c r="M321" s="360" t="n">
        <v>36.14934907</v>
      </c>
      <c r="N321" s="360" t="n">
        <v>58.14856346</v>
      </c>
      <c r="O321" s="360" t="n">
        <v>26.44</v>
      </c>
      <c r="P321" s="383" t="n">
        <v>1230.27791253</v>
      </c>
      <c r="Q321" s="365" t="n">
        <v>-347.85551339</v>
      </c>
      <c r="R321" s="360" t="n">
        <v>1204.35</v>
      </c>
    </row>
    <row r="322" customFormat="false" ht="20.1" hidden="true" customHeight="true" outlineLevel="0" collapsed="false">
      <c r="E322" s="272" t="s">
        <v>152</v>
      </c>
      <c r="F322" s="272"/>
      <c r="G322" s="1"/>
      <c r="H322" s="1"/>
      <c r="I322" s="365" t="n">
        <v>321.92760086</v>
      </c>
      <c r="J322" s="360" t="n">
        <v>391.09</v>
      </c>
      <c r="K322" s="360" t="n">
        <v>78.48</v>
      </c>
      <c r="L322" s="360" t="n">
        <v>641.72</v>
      </c>
      <c r="M322" s="360" t="n">
        <v>36.14934907</v>
      </c>
      <c r="N322" s="360" t="n">
        <v>58.14856346</v>
      </c>
      <c r="O322" s="360" t="n">
        <v>26.44</v>
      </c>
      <c r="P322" s="383" t="n">
        <v>1232.02791253</v>
      </c>
      <c r="Q322" s="365" t="n">
        <v>-659.80551339</v>
      </c>
      <c r="R322" s="360" t="n">
        <v>894.15</v>
      </c>
    </row>
    <row r="323" customFormat="false" ht="20.1" hidden="true" customHeight="true" outlineLevel="0" collapsed="false">
      <c r="E323" s="384" t="s">
        <v>282</v>
      </c>
      <c r="F323" s="384"/>
      <c r="G323" s="385"/>
      <c r="H323" s="385"/>
      <c r="I323" s="386" t="n">
        <v>0</v>
      </c>
      <c r="J323" s="387" t="n">
        <v>0</v>
      </c>
      <c r="K323" s="387" t="n">
        <v>0</v>
      </c>
      <c r="L323" s="387" t="n">
        <v>-1.75</v>
      </c>
      <c r="M323" s="387"/>
      <c r="N323" s="387"/>
      <c r="O323" s="387"/>
      <c r="P323" s="401" t="n">
        <v>-1.75</v>
      </c>
      <c r="Q323" s="386" t="n">
        <v>311.95</v>
      </c>
      <c r="R323" s="389" t="n">
        <v>310.2</v>
      </c>
    </row>
    <row r="324" customFormat="false" ht="20.1" hidden="true" customHeight="true" outlineLevel="0" collapsed="false">
      <c r="E324" s="12"/>
      <c r="F324" s="272"/>
      <c r="G324" s="1"/>
      <c r="H324" s="1"/>
      <c r="I324" s="360"/>
      <c r="J324" s="360"/>
      <c r="K324" s="360"/>
      <c r="L324" s="360"/>
      <c r="M324" s="360"/>
      <c r="N324" s="360"/>
      <c r="O324" s="360"/>
      <c r="P324" s="360"/>
      <c r="Q324" s="360"/>
      <c r="R324" s="360"/>
    </row>
    <row r="325" customFormat="false" ht="20.1" hidden="true" customHeight="true" outlineLevel="0" collapsed="false">
      <c r="E325" s="345" t="s">
        <v>302</v>
      </c>
      <c r="F325" s="345"/>
      <c r="G325" s="345"/>
      <c r="H325" s="345"/>
    </row>
    <row r="326" customFormat="false" ht="20.1" hidden="true" customHeight="true" outlineLevel="0" collapsed="false">
      <c r="E326" s="346" t="s">
        <v>265</v>
      </c>
      <c r="F326" s="346"/>
      <c r="G326" s="346"/>
      <c r="H326" s="346"/>
      <c r="I326" s="347" t="s">
        <v>266</v>
      </c>
      <c r="J326" s="347" t="s">
        <v>267</v>
      </c>
      <c r="K326" s="347"/>
      <c r="L326" s="347"/>
      <c r="M326" s="347"/>
      <c r="N326" s="347"/>
      <c r="O326" s="347"/>
      <c r="P326" s="347"/>
      <c r="Q326" s="379" t="s">
        <v>44</v>
      </c>
      <c r="R326" s="380" t="s">
        <v>268</v>
      </c>
    </row>
    <row r="327" customFormat="false" ht="20.1" hidden="true" customHeight="true" outlineLevel="0" collapsed="false">
      <c r="E327" s="351"/>
      <c r="F327" s="351"/>
      <c r="G327" s="351"/>
      <c r="H327" s="351"/>
      <c r="I327" s="352" t="s">
        <v>35</v>
      </c>
      <c r="J327" s="353" t="s">
        <v>38</v>
      </c>
      <c r="K327" s="353" t="s">
        <v>39</v>
      </c>
      <c r="L327" s="354" t="s">
        <v>269</v>
      </c>
      <c r="M327" s="353" t="s">
        <v>270</v>
      </c>
      <c r="N327" s="353" t="s">
        <v>128</v>
      </c>
      <c r="O327" s="353" t="s">
        <v>155</v>
      </c>
      <c r="P327" s="355" t="s">
        <v>273</v>
      </c>
      <c r="Q327" s="381"/>
      <c r="R327" s="382"/>
    </row>
    <row r="328" customFormat="false" ht="20.1" hidden="true" customHeight="true" outlineLevel="0" collapsed="false">
      <c r="E328" s="272" t="s">
        <v>274</v>
      </c>
      <c r="F328" s="272"/>
      <c r="G328" s="272"/>
      <c r="H328" s="272"/>
      <c r="I328" s="358" t="n">
        <v>42242.85</v>
      </c>
      <c r="J328" s="360" t="n">
        <v>16154.8</v>
      </c>
      <c r="K328" s="360" t="n">
        <v>1485.45</v>
      </c>
      <c r="L328" s="360" t="n">
        <v>6209.01</v>
      </c>
      <c r="M328" s="360" t="n">
        <v>11.1573305</v>
      </c>
      <c r="N328" s="360" t="n">
        <v>865.49536765</v>
      </c>
      <c r="O328" s="360" t="n">
        <v>385.67</v>
      </c>
      <c r="P328" s="383" t="n">
        <v>25111.58269815</v>
      </c>
      <c r="Q328" s="358" t="n">
        <v>-2417.63269814999</v>
      </c>
      <c r="R328" s="360" t="n">
        <v>64936.8</v>
      </c>
    </row>
    <row r="329" customFormat="false" ht="20.1" hidden="true" customHeight="true" outlineLevel="0" collapsed="false">
      <c r="E329" s="272" t="s">
        <v>275</v>
      </c>
      <c r="F329" s="272"/>
      <c r="G329" s="364"/>
      <c r="H329" s="364"/>
      <c r="I329" s="365" t="n">
        <v>3945.4</v>
      </c>
      <c r="J329" s="360"/>
      <c r="K329" s="360" t="n">
        <v>0</v>
      </c>
      <c r="L329" s="360" t="n">
        <v>5417.67</v>
      </c>
      <c r="M329" s="360" t="n">
        <v>302.77229561</v>
      </c>
      <c r="N329" s="360" t="n">
        <v>12.86407657</v>
      </c>
      <c r="O329" s="360" t="n">
        <v>-32.93</v>
      </c>
      <c r="P329" s="383" t="n">
        <v>5700.37637218</v>
      </c>
      <c r="Q329" s="365" t="n">
        <v>399.45362782</v>
      </c>
      <c r="R329" s="360" t="n">
        <v>10045.23</v>
      </c>
    </row>
    <row r="330" customFormat="false" ht="20.1" hidden="true" customHeight="true" outlineLevel="0" collapsed="false">
      <c r="E330" s="272" t="s">
        <v>276</v>
      </c>
      <c r="F330" s="272"/>
      <c r="G330" s="364"/>
      <c r="H330" s="364"/>
      <c r="I330" s="365" t="n">
        <v>0</v>
      </c>
      <c r="J330" s="397" t="n">
        <v>-16069.93</v>
      </c>
      <c r="K330" s="360" t="n">
        <v>-1405.29</v>
      </c>
      <c r="L330" s="360" t="n">
        <v>0</v>
      </c>
      <c r="M330" s="360"/>
      <c r="N330" s="360"/>
      <c r="O330" s="360"/>
      <c r="P330" s="383" t="n">
        <v>-17475.22</v>
      </c>
      <c r="Q330" s="365" t="n">
        <v>5874.11</v>
      </c>
      <c r="R330" s="360" t="n">
        <v>-11601.11</v>
      </c>
    </row>
    <row r="331" customFormat="false" ht="20.1" hidden="true" customHeight="true" outlineLevel="0" collapsed="false">
      <c r="E331" s="272" t="s">
        <v>277</v>
      </c>
      <c r="F331" s="272"/>
      <c r="G331" s="364"/>
      <c r="H331" s="364"/>
      <c r="I331" s="365" t="n">
        <v>-41226.1</v>
      </c>
      <c r="J331" s="360" t="n">
        <v>2428.96</v>
      </c>
      <c r="K331" s="360" t="n">
        <v>422.7</v>
      </c>
      <c r="L331" s="360" t="n">
        <v>-8485.37</v>
      </c>
      <c r="M331" s="360" t="n">
        <v>-171.99946605</v>
      </c>
      <c r="N331" s="360" t="n">
        <v>-578.24414199</v>
      </c>
      <c r="O331" s="360" t="n">
        <v>-250.68</v>
      </c>
      <c r="P331" s="383" t="n">
        <v>-6634.63360804</v>
      </c>
      <c r="Q331" s="365" t="n">
        <v>-6155.76639196</v>
      </c>
      <c r="R331" s="360" t="n">
        <v>-54016.5</v>
      </c>
    </row>
    <row r="332" customFormat="false" ht="20.1" hidden="true" customHeight="true" outlineLevel="0" collapsed="false">
      <c r="E332" s="272" t="s">
        <v>85</v>
      </c>
      <c r="F332" s="272"/>
      <c r="G332" s="1"/>
      <c r="H332" s="1"/>
      <c r="I332" s="365" t="n">
        <v>4962.15</v>
      </c>
      <c r="J332" s="360" t="n">
        <v>2513.83</v>
      </c>
      <c r="K332" s="360" t="n">
        <v>502.86</v>
      </c>
      <c r="L332" s="360" t="n">
        <v>3141.31</v>
      </c>
      <c r="M332" s="360" t="n">
        <v>141.93016006</v>
      </c>
      <c r="N332" s="360" t="n">
        <v>300.11530223</v>
      </c>
      <c r="O332" s="360" t="n">
        <v>102.06</v>
      </c>
      <c r="P332" s="383" t="n">
        <v>6702.10546229</v>
      </c>
      <c r="Q332" s="365" t="n">
        <v>-2299.83546229</v>
      </c>
      <c r="R332" s="360" t="n">
        <v>9364.42</v>
      </c>
    </row>
    <row r="333" customFormat="false" ht="20.1" hidden="true" customHeight="true" outlineLevel="0" collapsed="false">
      <c r="E333" s="272" t="s">
        <v>278</v>
      </c>
      <c r="F333" s="272"/>
      <c r="G333" s="1"/>
      <c r="H333" s="1"/>
      <c r="I333" s="365" t="n">
        <v>155.44</v>
      </c>
      <c r="J333" s="360"/>
      <c r="K333" s="360" t="n">
        <v>0</v>
      </c>
      <c r="L333" s="360" t="n">
        <v>3.24</v>
      </c>
      <c r="M333" s="360"/>
      <c r="N333" s="360" t="n">
        <v>0</v>
      </c>
      <c r="O333" s="360"/>
      <c r="P333" s="383" t="n">
        <v>3.24</v>
      </c>
      <c r="Q333" s="365" t="n">
        <v>75.95</v>
      </c>
      <c r="R333" s="360" t="n">
        <v>234.63</v>
      </c>
    </row>
    <row r="334" customFormat="false" ht="20.1" hidden="true" customHeight="true" outlineLevel="0" collapsed="false">
      <c r="E334" s="272" t="s">
        <v>279</v>
      </c>
      <c r="F334" s="272"/>
      <c r="G334" s="1"/>
      <c r="H334" s="1"/>
      <c r="I334" s="365" t="n">
        <v>-2842.06</v>
      </c>
      <c r="J334" s="360" t="n">
        <v>-369.65</v>
      </c>
      <c r="K334" s="360" t="n">
        <v>-15.45</v>
      </c>
      <c r="L334" s="360" t="n">
        <v>-322.63</v>
      </c>
      <c r="M334" s="360" t="n">
        <v>-1.28389131999998</v>
      </c>
      <c r="N334" s="360" t="n">
        <v>-4.96460699</v>
      </c>
      <c r="O334" s="360" t="n">
        <v>-9.13</v>
      </c>
      <c r="P334" s="383" t="n">
        <v>-723.10849831</v>
      </c>
      <c r="Q334" s="365" t="n">
        <v>297.378498310002</v>
      </c>
      <c r="R334" s="360" t="n">
        <v>-3267.79</v>
      </c>
    </row>
    <row r="335" customFormat="false" ht="20.1" hidden="true" customHeight="true" outlineLevel="0" collapsed="false">
      <c r="E335" s="272" t="s">
        <v>280</v>
      </c>
      <c r="F335" s="272"/>
      <c r="G335" s="1"/>
      <c r="H335" s="1"/>
      <c r="I335" s="365" t="n">
        <v>2275.53</v>
      </c>
      <c r="J335" s="360" t="n">
        <v>2144.18</v>
      </c>
      <c r="K335" s="360" t="n">
        <v>487.41</v>
      </c>
      <c r="L335" s="360" t="n">
        <v>2821.92</v>
      </c>
      <c r="M335" s="360" t="n">
        <v>140.64626874</v>
      </c>
      <c r="N335" s="360" t="n">
        <v>295.15069524</v>
      </c>
      <c r="O335" s="360" t="n">
        <v>92.93</v>
      </c>
      <c r="P335" s="383" t="n">
        <v>5982.23696398</v>
      </c>
      <c r="Q335" s="365" t="n">
        <v>-1926.50696398</v>
      </c>
      <c r="R335" s="360" t="n">
        <v>6331.26</v>
      </c>
    </row>
    <row r="336" customFormat="false" ht="20.1" hidden="true" customHeight="true" outlineLevel="0" collapsed="false">
      <c r="E336" s="272" t="s">
        <v>281</v>
      </c>
      <c r="F336" s="272"/>
      <c r="G336" s="1"/>
      <c r="H336" s="1"/>
      <c r="I336" s="365" t="n">
        <v>512.6</v>
      </c>
      <c r="J336" s="360" t="n">
        <v>468.01</v>
      </c>
      <c r="K336" s="360" t="n">
        <v>110.54</v>
      </c>
      <c r="L336" s="360" t="n">
        <v>679.52</v>
      </c>
      <c r="M336" s="360" t="n">
        <v>32.30732048</v>
      </c>
      <c r="N336" s="360" t="n">
        <v>68.41310823</v>
      </c>
      <c r="O336" s="360" t="n">
        <v>3.55</v>
      </c>
      <c r="P336" s="383" t="n">
        <v>1362.34042871</v>
      </c>
      <c r="Q336" s="365" t="n">
        <v>-413.91042871</v>
      </c>
      <c r="R336" s="360" t="n">
        <v>1461.03</v>
      </c>
    </row>
    <row r="337" customFormat="false" ht="20.1" hidden="true" customHeight="true" outlineLevel="0" collapsed="false">
      <c r="E337" s="272" t="s">
        <v>86</v>
      </c>
      <c r="F337" s="272"/>
      <c r="G337" s="1"/>
      <c r="H337" s="1"/>
      <c r="I337" s="365" t="n">
        <v>1762.93</v>
      </c>
      <c r="J337" s="360" t="n">
        <v>1676.17</v>
      </c>
      <c r="K337" s="360" t="n">
        <v>376.87</v>
      </c>
      <c r="L337" s="360" t="n">
        <v>2142.4</v>
      </c>
      <c r="M337" s="360" t="n">
        <v>108.33894826</v>
      </c>
      <c r="N337" s="360" t="n">
        <v>226.73758701</v>
      </c>
      <c r="O337" s="360" t="n">
        <v>89.38</v>
      </c>
      <c r="P337" s="383" t="n">
        <v>4619.89653527</v>
      </c>
      <c r="Q337" s="365" t="n">
        <v>-1512.59653527</v>
      </c>
      <c r="R337" s="360" t="n">
        <v>4870.23</v>
      </c>
    </row>
    <row r="338" customFormat="false" ht="20.1" hidden="true" customHeight="true" outlineLevel="0" collapsed="false">
      <c r="E338" s="272" t="s">
        <v>152</v>
      </c>
      <c r="F338" s="272"/>
      <c r="G338" s="1"/>
      <c r="H338" s="1"/>
      <c r="I338" s="365" t="n">
        <v>1762.93</v>
      </c>
      <c r="J338" s="360" t="n">
        <v>1676.17</v>
      </c>
      <c r="K338" s="360" t="n">
        <v>376.87</v>
      </c>
      <c r="L338" s="360" t="n">
        <v>2150.7</v>
      </c>
      <c r="M338" s="360" t="n">
        <v>108.33894826</v>
      </c>
      <c r="N338" s="360" t="n">
        <v>226.73758701</v>
      </c>
      <c r="O338" s="360" t="n">
        <v>89.38</v>
      </c>
      <c r="P338" s="383" t="n">
        <v>4628.19653527</v>
      </c>
      <c r="Q338" s="365" t="n">
        <v>-2368.54653527</v>
      </c>
      <c r="R338" s="360" t="n">
        <v>4022.58</v>
      </c>
    </row>
    <row r="339" customFormat="false" ht="20.1" hidden="true" customHeight="true" outlineLevel="0" collapsed="false">
      <c r="E339" s="384" t="s">
        <v>282</v>
      </c>
      <c r="F339" s="384"/>
      <c r="G339" s="385"/>
      <c r="H339" s="385"/>
      <c r="I339" s="386" t="n">
        <v>0</v>
      </c>
      <c r="J339" s="387" t="n">
        <v>0</v>
      </c>
      <c r="K339" s="387" t="n">
        <v>0</v>
      </c>
      <c r="L339" s="387" t="n">
        <v>-8.3</v>
      </c>
      <c r="M339" s="387"/>
      <c r="N339" s="387"/>
      <c r="O339" s="387"/>
      <c r="P339" s="401" t="n">
        <v>-8.3</v>
      </c>
      <c r="Q339" s="386" t="n">
        <v>855.95</v>
      </c>
      <c r="R339" s="389" t="n">
        <v>847.65</v>
      </c>
    </row>
    <row r="340" customFormat="false" ht="20.1" hidden="true" customHeight="true" outlineLevel="0" collapsed="false">
      <c r="E340" s="12"/>
      <c r="F340" s="272"/>
      <c r="G340" s="1"/>
      <c r="H340" s="1"/>
      <c r="I340" s="360"/>
      <c r="J340" s="360"/>
      <c r="K340" s="360"/>
      <c r="L340" s="360"/>
      <c r="M340" s="360"/>
      <c r="N340" s="360"/>
      <c r="O340" s="360"/>
      <c r="P340" s="360"/>
      <c r="Q340" s="360"/>
      <c r="R340" s="360"/>
    </row>
    <row r="341" customFormat="false" ht="20.1" hidden="true" customHeight="true" outlineLevel="0" collapsed="false">
      <c r="E341" s="345" t="s">
        <v>303</v>
      </c>
      <c r="F341" s="12"/>
      <c r="G341" s="12"/>
      <c r="H341" s="12"/>
      <c r="I341" s="173"/>
      <c r="J341" s="173"/>
      <c r="K341" s="173"/>
      <c r="L341" s="173"/>
      <c r="M341" s="173"/>
      <c r="N341" s="173"/>
      <c r="O341" s="173"/>
      <c r="P341" s="173"/>
      <c r="Q341" s="173"/>
      <c r="R341" s="173"/>
    </row>
    <row r="342" customFormat="false" ht="20.1" hidden="true" customHeight="true" outlineLevel="0" collapsed="false">
      <c r="E342" s="346" t="s">
        <v>265</v>
      </c>
      <c r="F342" s="346"/>
      <c r="G342" s="346"/>
      <c r="H342" s="346"/>
      <c r="I342" s="347" t="s">
        <v>266</v>
      </c>
      <c r="J342" s="347" t="s">
        <v>267</v>
      </c>
      <c r="K342" s="347"/>
      <c r="L342" s="347"/>
      <c r="M342" s="347"/>
      <c r="N342" s="347"/>
      <c r="O342" s="347"/>
      <c r="P342" s="347"/>
      <c r="Q342" s="379" t="s">
        <v>44</v>
      </c>
      <c r="R342" s="380" t="s">
        <v>268</v>
      </c>
    </row>
    <row r="343" customFormat="false" ht="20.1" hidden="true" customHeight="true" outlineLevel="0" collapsed="false">
      <c r="E343" s="351"/>
      <c r="F343" s="351"/>
      <c r="G343" s="351"/>
      <c r="H343" s="351"/>
      <c r="I343" s="352" t="s">
        <v>35</v>
      </c>
      <c r="J343" s="353" t="s">
        <v>38</v>
      </c>
      <c r="K343" s="353" t="s">
        <v>39</v>
      </c>
      <c r="L343" s="354" t="s">
        <v>269</v>
      </c>
      <c r="M343" s="353" t="s">
        <v>270</v>
      </c>
      <c r="N343" s="353" t="s">
        <v>128</v>
      </c>
      <c r="O343" s="353" t="s">
        <v>155</v>
      </c>
      <c r="P343" s="355" t="s">
        <v>273</v>
      </c>
      <c r="Q343" s="381"/>
      <c r="R343" s="382"/>
    </row>
    <row r="344" customFormat="false" ht="20.1" hidden="true" customHeight="true" outlineLevel="0" collapsed="false">
      <c r="E344" s="272" t="s">
        <v>274</v>
      </c>
      <c r="F344" s="272"/>
      <c r="G344" s="272"/>
      <c r="H344" s="272"/>
      <c r="I344" s="358" t="n">
        <v>31405.64</v>
      </c>
      <c r="J344" s="360" t="n">
        <v>12070.23</v>
      </c>
      <c r="K344" s="360" t="n">
        <v>1104.61</v>
      </c>
      <c r="L344" s="360" t="n">
        <v>4700.28</v>
      </c>
      <c r="M344" s="360" t="n">
        <v>7.89035513</v>
      </c>
      <c r="N344" s="360" t="n">
        <v>632.73927301</v>
      </c>
      <c r="O344" s="360" t="n">
        <v>279.26</v>
      </c>
      <c r="P344" s="383" t="n">
        <v>18795.00962814</v>
      </c>
      <c r="Q344" s="358" t="n">
        <v>-565.929628139995</v>
      </c>
      <c r="R344" s="360" t="n">
        <v>49634.72</v>
      </c>
    </row>
    <row r="345" customFormat="false" ht="20.1" hidden="true" customHeight="true" outlineLevel="0" collapsed="false">
      <c r="E345" s="272" t="s">
        <v>275</v>
      </c>
      <c r="F345" s="272"/>
      <c r="G345" s="364"/>
      <c r="H345" s="364"/>
      <c r="I345" s="365" t="n">
        <v>2873.72</v>
      </c>
      <c r="J345" s="360"/>
      <c r="K345" s="360" t="n">
        <v>0</v>
      </c>
      <c r="L345" s="360" t="n">
        <v>4146.45</v>
      </c>
      <c r="M345" s="360" t="n">
        <v>222.75560212</v>
      </c>
      <c r="N345" s="360" t="n">
        <v>13.0149077</v>
      </c>
      <c r="O345" s="360" t="n">
        <v>-25.32</v>
      </c>
      <c r="P345" s="383" t="n">
        <v>4356.90050982</v>
      </c>
      <c r="Q345" s="365" t="n">
        <v>-917.660509819999</v>
      </c>
      <c r="R345" s="360" t="n">
        <v>6312.96</v>
      </c>
    </row>
    <row r="346" customFormat="false" ht="20.1" hidden="true" customHeight="true" outlineLevel="0" collapsed="false">
      <c r="E346" s="272" t="s">
        <v>276</v>
      </c>
      <c r="F346" s="272"/>
      <c r="G346" s="364"/>
      <c r="H346" s="364"/>
      <c r="I346" s="365" t="n">
        <v>0</v>
      </c>
      <c r="J346" s="397" t="n">
        <v>-12219.1</v>
      </c>
      <c r="K346" s="360" t="n">
        <v>-1113.46</v>
      </c>
      <c r="L346" s="360" t="n">
        <v>0</v>
      </c>
      <c r="M346" s="360"/>
      <c r="N346" s="360"/>
      <c r="O346" s="360"/>
      <c r="P346" s="383" t="n">
        <v>-13332.56</v>
      </c>
      <c r="Q346" s="365" t="n">
        <v>4341.42</v>
      </c>
      <c r="R346" s="360" t="n">
        <v>-8991.14</v>
      </c>
    </row>
    <row r="347" customFormat="false" ht="20.1" hidden="true" customHeight="true" outlineLevel="0" collapsed="false">
      <c r="E347" s="272" t="s">
        <v>277</v>
      </c>
      <c r="F347" s="272"/>
      <c r="G347" s="364"/>
      <c r="H347" s="364"/>
      <c r="I347" s="365" t="n">
        <v>-26480.49</v>
      </c>
      <c r="J347" s="360" t="n">
        <v>1929.4</v>
      </c>
      <c r="K347" s="360" t="n">
        <v>306.13</v>
      </c>
      <c r="L347" s="360" t="n">
        <v>-5600.5</v>
      </c>
      <c r="M347" s="360" t="n">
        <v>-125.07098023</v>
      </c>
      <c r="N347" s="360" t="n">
        <v>-407.12166951</v>
      </c>
      <c r="O347" s="360" t="n">
        <v>-181.21</v>
      </c>
      <c r="P347" s="383" t="n">
        <v>-4078.37264974</v>
      </c>
      <c r="Q347" s="365" t="n">
        <v>-4663.65269239999</v>
      </c>
      <c r="R347" s="360" t="n">
        <v>-35222.51534214</v>
      </c>
    </row>
    <row r="348" customFormat="false" ht="20.1" hidden="true" customHeight="true" outlineLevel="0" collapsed="false">
      <c r="E348" s="272" t="s">
        <v>85</v>
      </c>
      <c r="F348" s="272"/>
      <c r="G348" s="1"/>
      <c r="H348" s="1"/>
      <c r="I348" s="365" t="n">
        <v>7798.87</v>
      </c>
      <c r="J348" s="360" t="n">
        <v>1780.53</v>
      </c>
      <c r="K348" s="360" t="n">
        <v>297.28</v>
      </c>
      <c r="L348" s="360" t="n">
        <v>3246.23</v>
      </c>
      <c r="M348" s="360" t="n">
        <v>105.57497702</v>
      </c>
      <c r="N348" s="360" t="n">
        <v>238.6325112</v>
      </c>
      <c r="O348" s="360" t="n">
        <v>72.73</v>
      </c>
      <c r="P348" s="383" t="n">
        <v>5740.97748822</v>
      </c>
      <c r="Q348" s="365" t="n">
        <v>-1805.82283036</v>
      </c>
      <c r="R348" s="360" t="n">
        <v>11734.02465786</v>
      </c>
    </row>
    <row r="349" customFormat="false" ht="20.1" hidden="true" customHeight="true" outlineLevel="0" collapsed="false">
      <c r="E349" s="272" t="s">
        <v>278</v>
      </c>
      <c r="F349" s="272"/>
      <c r="G349" s="1"/>
      <c r="H349" s="1"/>
      <c r="I349" s="365" t="n">
        <v>98.89</v>
      </c>
      <c r="J349" s="360"/>
      <c r="K349" s="360" t="n">
        <v>0</v>
      </c>
      <c r="L349" s="360" t="n">
        <v>-3.9</v>
      </c>
      <c r="M349" s="360"/>
      <c r="N349" s="360" t="n">
        <v>0</v>
      </c>
      <c r="O349" s="360"/>
      <c r="P349" s="383" t="n">
        <v>-3.9</v>
      </c>
      <c r="Q349" s="365" t="n">
        <v>63.68</v>
      </c>
      <c r="R349" s="360" t="n">
        <v>158.67</v>
      </c>
    </row>
    <row r="350" customFormat="false" ht="20.1" hidden="true" customHeight="true" outlineLevel="0" collapsed="false">
      <c r="E350" s="272" t="s">
        <v>279</v>
      </c>
      <c r="F350" s="272"/>
      <c r="G350" s="1"/>
      <c r="H350" s="1"/>
      <c r="I350" s="365" t="n">
        <v>-2392.15</v>
      </c>
      <c r="J350" s="360" t="n">
        <v>-277</v>
      </c>
      <c r="K350" s="360" t="n">
        <v>-11.65</v>
      </c>
      <c r="L350" s="360" t="n">
        <v>-227.24</v>
      </c>
      <c r="M350" s="360" t="n">
        <v>-1.07644114</v>
      </c>
      <c r="N350" s="360" t="n">
        <v>-3.93257578</v>
      </c>
      <c r="O350" s="360" t="n">
        <v>1.08999999999999</v>
      </c>
      <c r="P350" s="383" t="n">
        <v>-519.80901692</v>
      </c>
      <c r="Q350" s="365" t="n">
        <v>328.814359059997</v>
      </c>
      <c r="R350" s="360" t="n">
        <v>-2583.14465786</v>
      </c>
    </row>
    <row r="351" customFormat="false" ht="20.1" hidden="true" customHeight="true" outlineLevel="0" collapsed="false">
      <c r="E351" s="272" t="s">
        <v>280</v>
      </c>
      <c r="F351" s="272"/>
      <c r="G351" s="1"/>
      <c r="H351" s="1"/>
      <c r="I351" s="365" t="n">
        <v>5505.61</v>
      </c>
      <c r="J351" s="360" t="n">
        <v>1503.53</v>
      </c>
      <c r="K351" s="360" t="n">
        <v>285.63</v>
      </c>
      <c r="L351" s="360" t="n">
        <v>3015.09</v>
      </c>
      <c r="M351" s="360" t="n">
        <v>104.49853588</v>
      </c>
      <c r="N351" s="360" t="n">
        <v>234.69993542</v>
      </c>
      <c r="O351" s="360" t="n">
        <v>73.82</v>
      </c>
      <c r="P351" s="383" t="n">
        <v>5217.2684713</v>
      </c>
      <c r="Q351" s="365" t="n">
        <v>-1413.3284713</v>
      </c>
      <c r="R351" s="360" t="n">
        <v>9309.55</v>
      </c>
    </row>
    <row r="352" customFormat="false" ht="20.1" hidden="true" customHeight="true" outlineLevel="0" collapsed="false">
      <c r="E352" s="272" t="s">
        <v>281</v>
      </c>
      <c r="F352" s="272"/>
      <c r="G352" s="1"/>
      <c r="H352" s="1"/>
      <c r="I352" s="365" t="n">
        <v>1189.99</v>
      </c>
      <c r="J352" s="360" t="n">
        <v>321.47</v>
      </c>
      <c r="K352" s="360" t="n">
        <v>66.1</v>
      </c>
      <c r="L352" s="360" t="n">
        <v>751.42</v>
      </c>
      <c r="M352" s="360" t="n">
        <v>23.75479639</v>
      </c>
      <c r="N352" s="360" t="n">
        <v>54.57455092</v>
      </c>
      <c r="O352" s="360" t="n">
        <v>3.54</v>
      </c>
      <c r="P352" s="383" t="n">
        <v>1220.85934731</v>
      </c>
      <c r="Q352" s="365" t="n">
        <v>-266.01934731</v>
      </c>
      <c r="R352" s="360" t="n">
        <v>2144.83</v>
      </c>
    </row>
    <row r="353" customFormat="false" ht="20.1" hidden="true" customHeight="true" outlineLevel="0" collapsed="false">
      <c r="E353" s="272" t="s">
        <v>86</v>
      </c>
      <c r="F353" s="272"/>
      <c r="G353" s="1"/>
      <c r="H353" s="1"/>
      <c r="I353" s="365" t="n">
        <v>4315.62</v>
      </c>
      <c r="J353" s="360" t="n">
        <v>1182.06</v>
      </c>
      <c r="K353" s="360" t="n">
        <v>219.53</v>
      </c>
      <c r="L353" s="360" t="n">
        <v>2263.67</v>
      </c>
      <c r="M353" s="360" t="n">
        <v>80.74373949</v>
      </c>
      <c r="N353" s="360" t="n">
        <v>180.1253845</v>
      </c>
      <c r="O353" s="360" t="n">
        <v>70.28</v>
      </c>
      <c r="P353" s="383" t="n">
        <v>3996.40912399</v>
      </c>
      <c r="Q353" s="365" t="n">
        <v>-1147.30912399</v>
      </c>
      <c r="R353" s="360" t="n">
        <v>7164.72</v>
      </c>
    </row>
    <row r="354" customFormat="false" ht="20.1" hidden="true" customHeight="true" outlineLevel="0" collapsed="false">
      <c r="E354" s="272" t="s">
        <v>152</v>
      </c>
      <c r="F354" s="272"/>
      <c r="G354" s="1"/>
      <c r="H354" s="1"/>
      <c r="I354" s="365" t="n">
        <v>4315.62</v>
      </c>
      <c r="J354" s="360" t="n">
        <v>1182.06</v>
      </c>
      <c r="K354" s="360" t="n">
        <v>219.53</v>
      </c>
      <c r="L354" s="360" t="n">
        <v>2260.5</v>
      </c>
      <c r="M354" s="360" t="n">
        <v>80.74373949</v>
      </c>
      <c r="N354" s="360" t="n">
        <v>180.1253845</v>
      </c>
      <c r="O354" s="360" t="n">
        <v>70.28</v>
      </c>
      <c r="P354" s="383" t="n">
        <v>3993.23912399</v>
      </c>
      <c r="Q354" s="365" t="n">
        <v>-2112.18912399</v>
      </c>
      <c r="R354" s="360" t="n">
        <v>6196.67</v>
      </c>
    </row>
    <row r="355" customFormat="false" ht="20.1" hidden="true" customHeight="true" outlineLevel="0" collapsed="false">
      <c r="E355" s="384" t="s">
        <v>282</v>
      </c>
      <c r="F355" s="384"/>
      <c r="G355" s="385"/>
      <c r="H355" s="385"/>
      <c r="I355" s="386" t="n">
        <v>0</v>
      </c>
      <c r="J355" s="387" t="n">
        <v>0</v>
      </c>
      <c r="K355" s="387" t="n">
        <v>0</v>
      </c>
      <c r="L355" s="387" t="n">
        <v>3.17</v>
      </c>
      <c r="M355" s="387"/>
      <c r="N355" s="387"/>
      <c r="O355" s="387"/>
      <c r="P355" s="401" t="n">
        <v>3.17</v>
      </c>
      <c r="Q355" s="386" t="n">
        <v>964.88</v>
      </c>
      <c r="R355" s="389" t="n">
        <v>968.05</v>
      </c>
    </row>
    <row r="356" customFormat="false" ht="20.1" hidden="true" customHeight="true" outlineLevel="0" collapsed="false">
      <c r="E356" s="12"/>
      <c r="F356" s="272"/>
      <c r="G356" s="1"/>
      <c r="H356" s="1"/>
      <c r="I356" s="360"/>
      <c r="J356" s="360"/>
      <c r="K356" s="360"/>
      <c r="L356" s="360"/>
      <c r="M356" s="360"/>
      <c r="N356" s="360"/>
      <c r="O356" s="360"/>
      <c r="P356" s="360"/>
      <c r="Q356" s="360"/>
      <c r="R356" s="360"/>
      <c r="S356" s="11"/>
    </row>
    <row r="357" customFormat="false" ht="20.1" hidden="true" customHeight="true" outlineLevel="0" collapsed="false">
      <c r="E357" s="345" t="s">
        <v>304</v>
      </c>
      <c r="F357" s="12"/>
      <c r="G357" s="12"/>
      <c r="H357" s="12"/>
      <c r="I357" s="173"/>
      <c r="J357" s="173"/>
      <c r="K357" s="173"/>
      <c r="L357" s="173"/>
      <c r="M357" s="173"/>
      <c r="N357" s="173"/>
      <c r="O357" s="173"/>
      <c r="P357" s="173"/>
      <c r="Q357" s="173"/>
      <c r="R357" s="173"/>
    </row>
    <row r="358" customFormat="false" ht="20.1" hidden="true" customHeight="true" outlineLevel="0" collapsed="false">
      <c r="E358" s="346" t="s">
        <v>265</v>
      </c>
      <c r="F358" s="346"/>
      <c r="G358" s="346"/>
      <c r="H358" s="408"/>
      <c r="I358" s="347" t="s">
        <v>266</v>
      </c>
      <c r="J358" s="409" t="s">
        <v>267</v>
      </c>
      <c r="K358" s="409"/>
      <c r="L358" s="409"/>
      <c r="M358" s="409"/>
      <c r="N358" s="409"/>
      <c r="O358" s="409"/>
      <c r="P358" s="409"/>
      <c r="Q358" s="409"/>
      <c r="R358" s="373" t="s">
        <v>44</v>
      </c>
      <c r="S358" s="350" t="s">
        <v>268</v>
      </c>
    </row>
    <row r="359" customFormat="false" ht="20.1" hidden="true" customHeight="true" outlineLevel="0" collapsed="false">
      <c r="E359" s="351"/>
      <c r="F359" s="351"/>
      <c r="G359" s="351"/>
      <c r="H359" s="410"/>
      <c r="I359" s="352" t="s">
        <v>35</v>
      </c>
      <c r="J359" s="353" t="s">
        <v>38</v>
      </c>
      <c r="K359" s="353" t="s">
        <v>39</v>
      </c>
      <c r="L359" s="354" t="s">
        <v>269</v>
      </c>
      <c r="M359" s="353" t="s">
        <v>270</v>
      </c>
      <c r="N359" s="353" t="s">
        <v>128</v>
      </c>
      <c r="O359" s="353" t="s">
        <v>129</v>
      </c>
      <c r="P359" s="353" t="s">
        <v>155</v>
      </c>
      <c r="Q359" s="355" t="s">
        <v>273</v>
      </c>
      <c r="R359" s="411"/>
      <c r="S359" s="412"/>
    </row>
    <row r="360" customFormat="false" ht="20.1" hidden="true" customHeight="true" outlineLevel="0" collapsed="false">
      <c r="E360" s="272" t="s">
        <v>274</v>
      </c>
      <c r="F360" s="272"/>
      <c r="G360" s="272"/>
      <c r="H360" s="272"/>
      <c r="I360" s="358" t="n">
        <v>20921.63</v>
      </c>
      <c r="J360" s="360" t="n">
        <v>7977.67</v>
      </c>
      <c r="K360" s="360" t="n">
        <v>725.96</v>
      </c>
      <c r="L360" s="360" t="n">
        <v>3031.65</v>
      </c>
      <c r="M360" s="360" t="n">
        <v>5.45027482</v>
      </c>
      <c r="N360" s="360" t="n">
        <v>425.34424514</v>
      </c>
      <c r="O360" s="360" t="n">
        <v>5</v>
      </c>
      <c r="P360" s="360" t="n">
        <v>181.97</v>
      </c>
      <c r="Q360" s="383" t="n">
        <v>12353.04451996</v>
      </c>
      <c r="R360" s="383" t="n">
        <v>-378.38451996</v>
      </c>
      <c r="S360" s="360" t="n">
        <v>32896.29</v>
      </c>
    </row>
    <row r="361" customFormat="false" ht="20.1" hidden="true" customHeight="true" outlineLevel="0" collapsed="false">
      <c r="E361" s="272" t="s">
        <v>275</v>
      </c>
      <c r="F361" s="272"/>
      <c r="G361" s="364"/>
      <c r="H361" s="364"/>
      <c r="I361" s="365" t="n">
        <v>1864.91</v>
      </c>
      <c r="J361" s="360"/>
      <c r="K361" s="360" t="n">
        <v>0</v>
      </c>
      <c r="L361" s="360" t="n">
        <v>2684.81</v>
      </c>
      <c r="M361" s="360" t="n">
        <v>147.49604689</v>
      </c>
      <c r="N361" s="360" t="n">
        <v>12.54448205</v>
      </c>
      <c r="O361" s="360" t="n">
        <v>35</v>
      </c>
      <c r="P361" s="360" t="n">
        <v>-13.87</v>
      </c>
      <c r="Q361" s="383" t="n">
        <v>2865.98052894</v>
      </c>
      <c r="R361" s="383" t="n">
        <v>-469.46052894</v>
      </c>
      <c r="S361" s="360" t="n">
        <v>4261.43</v>
      </c>
    </row>
    <row r="362" customFormat="false" ht="20.1" hidden="true" customHeight="true" outlineLevel="0" collapsed="false">
      <c r="E362" s="272" t="s">
        <v>276</v>
      </c>
      <c r="F362" s="272"/>
      <c r="G362" s="364"/>
      <c r="H362" s="364"/>
      <c r="I362" s="365" t="n">
        <v>0</v>
      </c>
      <c r="J362" s="397" t="n">
        <v>-8361.3</v>
      </c>
      <c r="K362" s="360" t="n">
        <v>-861.64</v>
      </c>
      <c r="L362" s="360" t="n">
        <v>0</v>
      </c>
      <c r="M362" s="360"/>
      <c r="N362" s="360"/>
      <c r="O362" s="360"/>
      <c r="P362" s="383"/>
      <c r="Q362" s="383" t="n">
        <v>-9222.94</v>
      </c>
      <c r="R362" s="383" t="n">
        <v>2697.06</v>
      </c>
      <c r="S362" s="360" t="n">
        <v>-6525.88</v>
      </c>
    </row>
    <row r="363" customFormat="false" ht="20.1" hidden="true" customHeight="true" outlineLevel="0" collapsed="false">
      <c r="E363" s="272" t="s">
        <v>277</v>
      </c>
      <c r="F363" s="272"/>
      <c r="G363" s="364"/>
      <c r="H363" s="364"/>
      <c r="I363" s="365" t="n">
        <v>-17517.56</v>
      </c>
      <c r="J363" s="360" t="n">
        <v>1572.72</v>
      </c>
      <c r="K363" s="360" t="n">
        <v>372.4</v>
      </c>
      <c r="L363" s="360" t="n">
        <v>-3423.99</v>
      </c>
      <c r="M363" s="360" t="n">
        <v>-84.89367765</v>
      </c>
      <c r="N363" s="360" t="n">
        <v>-292.44583147</v>
      </c>
      <c r="O363" s="360" t="n">
        <v>-35</v>
      </c>
      <c r="P363" s="360" t="n">
        <v>-128.74</v>
      </c>
      <c r="Q363" s="383" t="n">
        <v>-2019.94950912</v>
      </c>
      <c r="R363" s="383" t="n">
        <v>-3143.77049088</v>
      </c>
      <c r="S363" s="360" t="n">
        <v>-22681.28</v>
      </c>
    </row>
    <row r="364" customFormat="false" ht="20.1" hidden="true" customHeight="true" outlineLevel="0" collapsed="false">
      <c r="E364" s="272" t="s">
        <v>85</v>
      </c>
      <c r="F364" s="272"/>
      <c r="G364" s="1"/>
      <c r="H364" s="1"/>
      <c r="I364" s="365" t="n">
        <v>5268.98</v>
      </c>
      <c r="J364" s="360" t="n">
        <v>1189.09</v>
      </c>
      <c r="K364" s="360" t="n">
        <v>236.72</v>
      </c>
      <c r="L364" s="360" t="n">
        <v>2292.47</v>
      </c>
      <c r="M364" s="360" t="n">
        <v>68.05264406</v>
      </c>
      <c r="N364" s="360" t="n">
        <v>145.44289572</v>
      </c>
      <c r="O364" s="360" t="n">
        <v>5</v>
      </c>
      <c r="P364" s="360" t="n">
        <v>39.36</v>
      </c>
      <c r="Q364" s="383" t="n">
        <v>3976.13553978</v>
      </c>
      <c r="R364" s="383" t="n">
        <v>-1294.55553978</v>
      </c>
      <c r="S364" s="360" t="n">
        <v>7950.56</v>
      </c>
    </row>
    <row r="365" customFormat="false" ht="20.1" hidden="true" customHeight="true" outlineLevel="0" collapsed="false">
      <c r="E365" s="272" t="s">
        <v>278</v>
      </c>
      <c r="F365" s="272"/>
      <c r="G365" s="1"/>
      <c r="H365" s="1"/>
      <c r="I365" s="365" t="n">
        <v>145.34</v>
      </c>
      <c r="J365" s="360"/>
      <c r="K365" s="360" t="n">
        <v>0</v>
      </c>
      <c r="L365" s="360" t="n">
        <v>-0.98</v>
      </c>
      <c r="M365" s="360"/>
      <c r="N365" s="360" t="n">
        <v>0</v>
      </c>
      <c r="O365" s="360"/>
      <c r="P365" s="360"/>
      <c r="Q365" s="383" t="n">
        <v>-0.98</v>
      </c>
      <c r="R365" s="383" t="n">
        <v>50.76</v>
      </c>
      <c r="S365" s="360" t="n">
        <v>195.12</v>
      </c>
    </row>
    <row r="366" customFormat="false" ht="20.1" hidden="true" customHeight="true" outlineLevel="0" collapsed="false">
      <c r="E366" s="272" t="s">
        <v>279</v>
      </c>
      <c r="F366" s="272"/>
      <c r="G366" s="1"/>
      <c r="H366" s="1"/>
      <c r="I366" s="365" t="n">
        <v>-1570.78</v>
      </c>
      <c r="J366" s="360" t="n">
        <v>-190.28</v>
      </c>
      <c r="K366" s="360" t="n">
        <v>-8.4</v>
      </c>
      <c r="L366" s="360" t="n">
        <v>-148.75</v>
      </c>
      <c r="M366" s="360" t="n">
        <v>-0.677405230000005</v>
      </c>
      <c r="N366" s="360" t="n">
        <v>-4.16169088</v>
      </c>
      <c r="O366" s="360" t="n">
        <v>-1</v>
      </c>
      <c r="P366" s="360" t="n">
        <v>1.36</v>
      </c>
      <c r="Q366" s="383" t="n">
        <v>-351.90909611</v>
      </c>
      <c r="R366" s="383" t="n">
        <v>332.499096109998</v>
      </c>
      <c r="S366" s="360" t="n">
        <v>-1590.19</v>
      </c>
    </row>
    <row r="367" customFormat="false" ht="20.1" hidden="true" customHeight="true" outlineLevel="0" collapsed="false">
      <c r="E367" s="272" t="s">
        <v>280</v>
      </c>
      <c r="F367" s="272"/>
      <c r="G367" s="1"/>
      <c r="H367" s="1"/>
      <c r="I367" s="365" t="n">
        <v>3843.54</v>
      </c>
      <c r="J367" s="360" t="n">
        <v>998.81</v>
      </c>
      <c r="K367" s="360" t="n">
        <v>228.32</v>
      </c>
      <c r="L367" s="360" t="n">
        <v>2142.74</v>
      </c>
      <c r="M367" s="360" t="n">
        <v>67.37523883</v>
      </c>
      <c r="N367" s="360" t="n">
        <v>141.28120484</v>
      </c>
      <c r="O367" s="360" t="n">
        <v>4</v>
      </c>
      <c r="P367" s="360" t="n">
        <v>40.72</v>
      </c>
      <c r="Q367" s="383" t="n">
        <v>3623.24644367</v>
      </c>
      <c r="R367" s="383" t="n">
        <v>-911.29644367</v>
      </c>
      <c r="S367" s="360" t="n">
        <v>6555.49</v>
      </c>
    </row>
    <row r="368" customFormat="false" ht="20.1" hidden="true" customHeight="true" outlineLevel="0" collapsed="false">
      <c r="E368" s="272" t="s">
        <v>281</v>
      </c>
      <c r="F368" s="272"/>
      <c r="G368" s="1"/>
      <c r="H368" s="1"/>
      <c r="I368" s="365" t="n">
        <v>835.18</v>
      </c>
      <c r="J368" s="360" t="n">
        <v>234.78</v>
      </c>
      <c r="K368" s="360" t="n">
        <v>51.66</v>
      </c>
      <c r="L368" s="360" t="n">
        <v>525.68</v>
      </c>
      <c r="M368" s="360" t="n">
        <v>15.25046623</v>
      </c>
      <c r="N368" s="360" t="n">
        <v>33.7428685</v>
      </c>
      <c r="O368" s="360" t="n">
        <v>2</v>
      </c>
      <c r="P368" s="360" t="n">
        <v>3.11</v>
      </c>
      <c r="Q368" s="383" t="n">
        <v>866.22333473</v>
      </c>
      <c r="R368" s="383" t="n">
        <v>-177.31333473</v>
      </c>
      <c r="S368" s="360" t="n">
        <v>1524.09</v>
      </c>
    </row>
    <row r="369" customFormat="false" ht="20.1" hidden="true" customHeight="true" outlineLevel="0" collapsed="false">
      <c r="E369" s="272" t="s">
        <v>86</v>
      </c>
      <c r="F369" s="272"/>
      <c r="G369" s="1"/>
      <c r="H369" s="1"/>
      <c r="I369" s="365" t="n">
        <v>3008.36</v>
      </c>
      <c r="J369" s="360" t="n">
        <v>764.03</v>
      </c>
      <c r="K369" s="360" t="n">
        <v>176.66</v>
      </c>
      <c r="L369" s="360" t="n">
        <v>1617.06</v>
      </c>
      <c r="M369" s="360" t="n">
        <v>52.1247726</v>
      </c>
      <c r="N369" s="360" t="n">
        <v>107.53833634</v>
      </c>
      <c r="O369" s="360" t="n">
        <v>2</v>
      </c>
      <c r="P369" s="360" t="n">
        <v>37.61</v>
      </c>
      <c r="Q369" s="383" t="n">
        <v>2757.02310894</v>
      </c>
      <c r="R369" s="383" t="n">
        <v>-733.983108940001</v>
      </c>
      <c r="S369" s="360" t="n">
        <v>5031.4</v>
      </c>
    </row>
    <row r="370" customFormat="false" ht="20.1" hidden="true" customHeight="true" outlineLevel="0" collapsed="false">
      <c r="E370" s="272" t="s">
        <v>152</v>
      </c>
      <c r="F370" s="272"/>
      <c r="G370" s="1"/>
      <c r="H370" s="1"/>
      <c r="I370" s="365" t="n">
        <v>3008.36</v>
      </c>
      <c r="J370" s="360" t="n">
        <v>764.03</v>
      </c>
      <c r="K370" s="360" t="n">
        <v>176.66</v>
      </c>
      <c r="L370" s="360" t="n">
        <v>1615.64</v>
      </c>
      <c r="M370" s="360" t="n">
        <v>52.1247726</v>
      </c>
      <c r="N370" s="360" t="n">
        <v>107.53833634</v>
      </c>
      <c r="O370" s="360" t="n">
        <v>2</v>
      </c>
      <c r="P370" s="360" t="n">
        <v>37.61</v>
      </c>
      <c r="Q370" s="383" t="n">
        <v>2755.60310894</v>
      </c>
      <c r="R370" s="383" t="n">
        <v>-1394.21310894</v>
      </c>
      <c r="S370" s="360" t="n">
        <v>4369.75</v>
      </c>
    </row>
    <row r="371" customFormat="false" ht="20.1" hidden="true" customHeight="true" outlineLevel="0" collapsed="false">
      <c r="E371" s="384" t="s">
        <v>282</v>
      </c>
      <c r="F371" s="384"/>
      <c r="G371" s="385"/>
      <c r="H371" s="385"/>
      <c r="I371" s="386" t="n">
        <v>0</v>
      </c>
      <c r="J371" s="387" t="n">
        <v>0</v>
      </c>
      <c r="K371" s="387" t="n">
        <v>0</v>
      </c>
      <c r="L371" s="387" t="n">
        <v>1.42</v>
      </c>
      <c r="M371" s="387"/>
      <c r="N371" s="387"/>
      <c r="O371" s="387"/>
      <c r="P371" s="387"/>
      <c r="Q371" s="401" t="n">
        <v>1.42</v>
      </c>
      <c r="R371" s="401" t="n">
        <v>660.23</v>
      </c>
      <c r="S371" s="387" t="n">
        <v>661.65</v>
      </c>
    </row>
    <row r="372" customFormat="false" ht="20.1" hidden="true" customHeight="true" outlineLevel="0" collapsed="false">
      <c r="E372" s="12"/>
      <c r="F372" s="12"/>
      <c r="G372" s="12"/>
      <c r="H372" s="12"/>
      <c r="I372" s="173"/>
      <c r="J372" s="173"/>
      <c r="K372" s="173"/>
      <c r="L372" s="173"/>
      <c r="M372" s="173"/>
      <c r="N372" s="173"/>
      <c r="O372" s="173"/>
      <c r="P372" s="173"/>
      <c r="Q372" s="173"/>
      <c r="R372" s="173"/>
    </row>
    <row r="373" customFormat="false" ht="20.1" hidden="true" customHeight="true" outlineLevel="0" collapsed="false">
      <c r="E373" s="345" t="s">
        <v>305</v>
      </c>
      <c r="F373" s="345"/>
      <c r="G373" s="345"/>
      <c r="H373" s="345"/>
      <c r="M373" s="413"/>
      <c r="N373" s="413"/>
      <c r="O373" s="413"/>
      <c r="P373" s="413"/>
      <c r="Q373" s="173"/>
      <c r="R373" s="173"/>
    </row>
    <row r="374" customFormat="false" ht="20.1" hidden="true" customHeight="true" outlineLevel="0" collapsed="false">
      <c r="E374" s="346" t="s">
        <v>265</v>
      </c>
      <c r="F374" s="346"/>
      <c r="G374" s="346"/>
      <c r="H374" s="408"/>
      <c r="I374" s="347" t="s">
        <v>266</v>
      </c>
      <c r="J374" s="414" t="s">
        <v>267</v>
      </c>
      <c r="K374" s="415"/>
      <c r="L374" s="415"/>
      <c r="M374" s="415"/>
      <c r="N374" s="415"/>
      <c r="O374" s="415"/>
      <c r="P374" s="415"/>
      <c r="Q374" s="415"/>
      <c r="R374" s="373" t="s">
        <v>44</v>
      </c>
      <c r="S374" s="350" t="s">
        <v>268</v>
      </c>
    </row>
    <row r="375" customFormat="false" ht="20.1" hidden="true" customHeight="true" outlineLevel="0" collapsed="false">
      <c r="E375" s="351"/>
      <c r="F375" s="351"/>
      <c r="G375" s="351"/>
      <c r="H375" s="410"/>
      <c r="I375" s="352" t="s">
        <v>35</v>
      </c>
      <c r="J375" s="353" t="s">
        <v>38</v>
      </c>
      <c r="K375" s="353" t="s">
        <v>39</v>
      </c>
      <c r="L375" s="354" t="s">
        <v>269</v>
      </c>
      <c r="M375" s="353" t="s">
        <v>270</v>
      </c>
      <c r="N375" s="353" t="s">
        <v>128</v>
      </c>
      <c r="O375" s="353" t="s">
        <v>129</v>
      </c>
      <c r="P375" s="353" t="s">
        <v>155</v>
      </c>
      <c r="Q375" s="355" t="s">
        <v>273</v>
      </c>
      <c r="R375" s="411"/>
      <c r="S375" s="412"/>
    </row>
    <row r="376" customFormat="false" ht="20.1" hidden="true" customHeight="true" outlineLevel="0" collapsed="false">
      <c r="E376" s="272" t="s">
        <v>274</v>
      </c>
      <c r="F376" s="272"/>
      <c r="G376" s="272"/>
      <c r="H376" s="272"/>
      <c r="I376" s="358" t="n">
        <v>10484.75</v>
      </c>
      <c r="J376" s="360" t="n">
        <v>3997.07</v>
      </c>
      <c r="K376" s="360" t="n">
        <v>364.43</v>
      </c>
      <c r="L376" s="360" t="n">
        <v>1513.32</v>
      </c>
      <c r="M376" s="360" t="n">
        <v>2.93419726</v>
      </c>
      <c r="N376" s="360" t="n">
        <v>223.59874295</v>
      </c>
      <c r="O376" s="360" t="n">
        <v>2</v>
      </c>
      <c r="P376" s="360" t="n">
        <v>87.44</v>
      </c>
      <c r="Q376" s="383" t="n">
        <v>6190.79294021</v>
      </c>
      <c r="R376" s="383" t="n">
        <v>-188.292940209999</v>
      </c>
      <c r="S376" s="360" t="n">
        <v>16487.25</v>
      </c>
    </row>
    <row r="377" customFormat="false" ht="20.1" hidden="true" customHeight="true" outlineLevel="0" collapsed="false">
      <c r="E377" s="272" t="s">
        <v>275</v>
      </c>
      <c r="F377" s="272"/>
      <c r="G377" s="364"/>
      <c r="H377" s="364"/>
      <c r="I377" s="365" t="n">
        <v>797.41</v>
      </c>
      <c r="J377" s="360"/>
      <c r="K377" s="360" t="n">
        <v>0</v>
      </c>
      <c r="L377" s="360" t="n">
        <v>1175.18</v>
      </c>
      <c r="M377" s="360" t="n">
        <v>69.66743662</v>
      </c>
      <c r="N377" s="360" t="n">
        <v>8.5553856</v>
      </c>
      <c r="O377" s="360" t="n">
        <v>18</v>
      </c>
      <c r="P377" s="360" t="n">
        <v>-9.24</v>
      </c>
      <c r="Q377" s="383" t="n">
        <v>1262.16282222</v>
      </c>
      <c r="R377" s="383" t="n">
        <v>-210.41282222</v>
      </c>
      <c r="S377" s="360" t="n">
        <v>1849.16</v>
      </c>
    </row>
    <row r="378" customFormat="false" ht="20.1" hidden="true" customHeight="true" outlineLevel="0" collapsed="false">
      <c r="E378" s="272" t="s">
        <v>276</v>
      </c>
      <c r="F378" s="272"/>
      <c r="G378" s="364"/>
      <c r="H378" s="364"/>
      <c r="I378" s="365" t="n">
        <v>0</v>
      </c>
      <c r="J378" s="397" t="n">
        <v>-4351.85</v>
      </c>
      <c r="K378" s="360" t="n">
        <v>-543.59</v>
      </c>
      <c r="L378" s="360" t="n">
        <v>0</v>
      </c>
      <c r="M378" s="360"/>
      <c r="N378" s="360"/>
      <c r="O378" s="360"/>
      <c r="P378" s="383"/>
      <c r="Q378" s="383" t="n">
        <v>-4895.44</v>
      </c>
      <c r="R378" s="383" t="n">
        <v>1235.41</v>
      </c>
      <c r="S378" s="360" t="n">
        <v>-3660.03</v>
      </c>
    </row>
    <row r="379" customFormat="false" ht="20.1" hidden="true" customHeight="true" outlineLevel="0" collapsed="false">
      <c r="E379" s="272" t="s">
        <v>277</v>
      </c>
      <c r="F379" s="272"/>
      <c r="G379" s="364"/>
      <c r="H379" s="364"/>
      <c r="I379" s="365" t="n">
        <v>-9302.08</v>
      </c>
      <c r="J379" s="360" t="n">
        <v>652.12</v>
      </c>
      <c r="K379" s="360" t="n">
        <v>298.04</v>
      </c>
      <c r="L379" s="360" t="n">
        <v>-1455.26</v>
      </c>
      <c r="M379" s="360" t="n">
        <v>-40.25453299</v>
      </c>
      <c r="N379" s="360" t="n">
        <v>-198.78433551</v>
      </c>
      <c r="O379" s="360" t="n">
        <v>-16</v>
      </c>
      <c r="P379" s="360" t="n">
        <v>-99.03</v>
      </c>
      <c r="Q379" s="383" t="n">
        <v>-859.1688685</v>
      </c>
      <c r="R379" s="383" t="n">
        <v>-1494.8911315</v>
      </c>
      <c r="S379" s="360" t="n">
        <v>-11656.14</v>
      </c>
    </row>
    <row r="380" customFormat="false" ht="20.1" hidden="true" customHeight="true" outlineLevel="0" collapsed="false">
      <c r="E380" s="272" t="s">
        <v>85</v>
      </c>
      <c r="F380" s="272"/>
      <c r="G380" s="1"/>
      <c r="H380" s="1"/>
      <c r="I380" s="365" t="n">
        <v>1980.08</v>
      </c>
      <c r="J380" s="360" t="n">
        <v>297.34</v>
      </c>
      <c r="K380" s="360" t="n">
        <v>118.88</v>
      </c>
      <c r="L380" s="360" t="n">
        <v>1233.24</v>
      </c>
      <c r="M380" s="360" t="n">
        <v>32.34710089</v>
      </c>
      <c r="N380" s="360" t="n">
        <v>33.36979304</v>
      </c>
      <c r="O380" s="360" t="n">
        <v>4</v>
      </c>
      <c r="P380" s="360" t="n">
        <v>-20.83</v>
      </c>
      <c r="Q380" s="383" t="n">
        <v>1698.34689393</v>
      </c>
      <c r="R380" s="383" t="n">
        <v>-658.186893929998</v>
      </c>
      <c r="S380" s="360" t="n">
        <v>3020.24</v>
      </c>
    </row>
    <row r="381" customFormat="false" ht="20.1" hidden="true" customHeight="true" outlineLevel="0" collapsed="false">
      <c r="E381" s="272" t="s">
        <v>278</v>
      </c>
      <c r="F381" s="272"/>
      <c r="G381" s="1"/>
      <c r="H381" s="1"/>
      <c r="I381" s="365" t="n">
        <v>65.43</v>
      </c>
      <c r="J381" s="360"/>
      <c r="K381" s="360" t="n">
        <v>0</v>
      </c>
      <c r="L381" s="360" t="n">
        <v>-1.67</v>
      </c>
      <c r="M381" s="360"/>
      <c r="N381" s="360" t="n">
        <v>0</v>
      </c>
      <c r="O381" s="360"/>
      <c r="P381" s="360"/>
      <c r="Q381" s="383" t="n">
        <v>-1.67</v>
      </c>
      <c r="R381" s="383" t="n">
        <v>30.77</v>
      </c>
      <c r="S381" s="360" t="n">
        <v>94.53</v>
      </c>
    </row>
    <row r="382" customFormat="false" ht="20.1" hidden="true" customHeight="true" outlineLevel="0" collapsed="false">
      <c r="E382" s="272" t="s">
        <v>279</v>
      </c>
      <c r="F382" s="272"/>
      <c r="G382" s="1"/>
      <c r="H382" s="1"/>
      <c r="I382" s="365" t="n">
        <v>-891.87</v>
      </c>
      <c r="J382" s="360" t="n">
        <v>-93.17</v>
      </c>
      <c r="K382" s="360" t="n">
        <v>-3.45</v>
      </c>
      <c r="L382" s="360" t="n">
        <v>-99.57</v>
      </c>
      <c r="M382" s="360" t="n">
        <v>-0.488657</v>
      </c>
      <c r="N382" s="360" t="n">
        <v>-1.51125945</v>
      </c>
      <c r="O382" s="360" t="n">
        <v>-1</v>
      </c>
      <c r="P382" s="360" t="n">
        <v>-1.28</v>
      </c>
      <c r="Q382" s="383" t="n">
        <v>-200.46991645</v>
      </c>
      <c r="R382" s="383" t="n">
        <v>331.879916449998</v>
      </c>
      <c r="S382" s="360" t="n">
        <v>-760.460000000002</v>
      </c>
    </row>
    <row r="383" customFormat="false" ht="20.1" hidden="true" customHeight="true" outlineLevel="0" collapsed="false">
      <c r="E383" s="272" t="s">
        <v>280</v>
      </c>
      <c r="F383" s="272"/>
      <c r="G383" s="1"/>
      <c r="H383" s="1"/>
      <c r="I383" s="365" t="n">
        <v>1153.64</v>
      </c>
      <c r="J383" s="360" t="n">
        <v>204.17</v>
      </c>
      <c r="K383" s="360" t="n">
        <v>115.44</v>
      </c>
      <c r="L383" s="360" t="n">
        <v>1132</v>
      </c>
      <c r="M383" s="360" t="n">
        <v>31.85844389</v>
      </c>
      <c r="N383" s="360" t="n">
        <v>31.85853359</v>
      </c>
      <c r="O383" s="360" t="n">
        <v>3</v>
      </c>
      <c r="P383" s="360" t="n">
        <v>-22.11</v>
      </c>
      <c r="Q383" s="383" t="n">
        <v>1496.21697748</v>
      </c>
      <c r="R383" s="383" t="n">
        <v>-295.54697748</v>
      </c>
      <c r="S383" s="360" t="n">
        <v>2354.31</v>
      </c>
    </row>
    <row r="384" customFormat="false" ht="20.1" hidden="true" customHeight="true" outlineLevel="0" collapsed="false">
      <c r="E384" s="272" t="s">
        <v>281</v>
      </c>
      <c r="F384" s="272"/>
      <c r="G384" s="1"/>
      <c r="H384" s="1"/>
      <c r="I384" s="365" t="n">
        <v>253.25</v>
      </c>
      <c r="J384" s="360" t="n">
        <v>47.76</v>
      </c>
      <c r="K384" s="360" t="n">
        <v>27.89</v>
      </c>
      <c r="L384" s="360" t="n">
        <v>288.17</v>
      </c>
      <c r="M384" s="360" t="n">
        <v>7.13393414</v>
      </c>
      <c r="N384" s="360" t="n">
        <v>8.06467952</v>
      </c>
      <c r="O384" s="360" t="n">
        <v>2</v>
      </c>
      <c r="P384" s="360" t="n">
        <v>-0.86</v>
      </c>
      <c r="Q384" s="383" t="n">
        <v>380.15861366</v>
      </c>
      <c r="R384" s="383" t="n">
        <v>-33.6586136600001</v>
      </c>
      <c r="S384" s="360" t="n">
        <v>599.75</v>
      </c>
    </row>
    <row r="385" customFormat="false" ht="20.1" hidden="true" customHeight="true" outlineLevel="0" collapsed="false">
      <c r="E385" s="272" t="s">
        <v>86</v>
      </c>
      <c r="F385" s="272"/>
      <c r="G385" s="1"/>
      <c r="H385" s="1"/>
      <c r="I385" s="365" t="n">
        <v>900.39</v>
      </c>
      <c r="J385" s="360" t="n">
        <v>156.41</v>
      </c>
      <c r="K385" s="360" t="n">
        <v>87.55</v>
      </c>
      <c r="L385" s="360" t="n">
        <v>843.83</v>
      </c>
      <c r="M385" s="360" t="n">
        <v>24.72450975</v>
      </c>
      <c r="N385" s="360" t="n">
        <v>23.79385407</v>
      </c>
      <c r="O385" s="360" t="n">
        <v>1</v>
      </c>
      <c r="P385" s="360" t="n">
        <v>-21.25</v>
      </c>
      <c r="Q385" s="383" t="n">
        <v>1116.05836382</v>
      </c>
      <c r="R385" s="383" t="n">
        <v>-261.88836382</v>
      </c>
      <c r="S385" s="360" t="n">
        <v>1754.56</v>
      </c>
    </row>
    <row r="386" customFormat="false" ht="20.1" hidden="true" customHeight="true" outlineLevel="0" collapsed="false">
      <c r="E386" s="272" t="s">
        <v>152</v>
      </c>
      <c r="F386" s="272"/>
      <c r="G386" s="1"/>
      <c r="H386" s="1"/>
      <c r="I386" s="365" t="n">
        <v>900.39</v>
      </c>
      <c r="J386" s="360" t="n">
        <v>156.41</v>
      </c>
      <c r="K386" s="360" t="n">
        <v>87.55</v>
      </c>
      <c r="L386" s="360" t="n">
        <v>844.34</v>
      </c>
      <c r="M386" s="360" t="n">
        <v>24.72450975</v>
      </c>
      <c r="N386" s="360" t="n">
        <v>23.79385407</v>
      </c>
      <c r="O386" s="360" t="n">
        <v>1</v>
      </c>
      <c r="P386" s="360" t="n">
        <v>-21.25</v>
      </c>
      <c r="Q386" s="383" t="n">
        <v>1116.56836382</v>
      </c>
      <c r="R386" s="383" t="n">
        <v>-641.07836382</v>
      </c>
      <c r="S386" s="360" t="n">
        <v>1375.88</v>
      </c>
    </row>
    <row r="387" customFormat="false" ht="20.1" hidden="true" customHeight="true" outlineLevel="0" collapsed="false">
      <c r="E387" s="384" t="s">
        <v>282</v>
      </c>
      <c r="F387" s="384"/>
      <c r="G387" s="385"/>
      <c r="H387" s="385"/>
      <c r="I387" s="386" t="n">
        <v>0</v>
      </c>
      <c r="J387" s="387" t="n">
        <v>0</v>
      </c>
      <c r="K387" s="387" t="n">
        <v>0</v>
      </c>
      <c r="L387" s="387" t="n">
        <v>-0.51</v>
      </c>
      <c r="M387" s="387"/>
      <c r="N387" s="387"/>
      <c r="O387" s="387"/>
      <c r="P387" s="387"/>
      <c r="Q387" s="401" t="n">
        <v>-0.51</v>
      </c>
      <c r="R387" s="401" t="n">
        <v>379.19</v>
      </c>
      <c r="S387" s="387" t="n">
        <v>378.68</v>
      </c>
    </row>
    <row r="388" customFormat="false" ht="20.1" hidden="true" customHeight="true" outlineLevel="0" collapsed="false">
      <c r="E388" s="12"/>
      <c r="F388" s="12"/>
      <c r="G388" s="12"/>
      <c r="H388" s="12"/>
      <c r="I388" s="173"/>
      <c r="J388" s="173"/>
      <c r="K388" s="173"/>
      <c r="L388" s="173"/>
      <c r="M388" s="173"/>
      <c r="N388" s="173"/>
      <c r="O388" s="173"/>
      <c r="P388" s="173"/>
      <c r="Q388" s="173"/>
      <c r="R388" s="173"/>
    </row>
    <row r="389" customFormat="false" ht="20.1" hidden="true" customHeight="true" outlineLevel="0" collapsed="false">
      <c r="E389" s="345" t="s">
        <v>306</v>
      </c>
      <c r="F389" s="345"/>
      <c r="G389" s="345"/>
      <c r="H389" s="345"/>
      <c r="M389" s="413"/>
      <c r="N389" s="413"/>
      <c r="O389" s="413"/>
      <c r="P389" s="413"/>
      <c r="Q389" s="173"/>
      <c r="R389" s="173"/>
    </row>
    <row r="390" customFormat="false" ht="20.1" hidden="true" customHeight="true" outlineLevel="0" collapsed="false">
      <c r="E390" s="346" t="s">
        <v>265</v>
      </c>
      <c r="F390" s="346"/>
      <c r="G390" s="346"/>
      <c r="H390" s="408"/>
      <c r="I390" s="347" t="s">
        <v>266</v>
      </c>
      <c r="J390" s="414" t="s">
        <v>267</v>
      </c>
      <c r="K390" s="415"/>
      <c r="L390" s="415"/>
      <c r="M390" s="415"/>
      <c r="N390" s="415"/>
      <c r="O390" s="415"/>
      <c r="P390" s="415"/>
      <c r="Q390" s="415"/>
      <c r="R390" s="379" t="s">
        <v>44</v>
      </c>
      <c r="S390" s="380" t="s">
        <v>268</v>
      </c>
    </row>
    <row r="391" customFormat="false" ht="20.1" hidden="true" customHeight="true" outlineLevel="0" collapsed="false">
      <c r="E391" s="351"/>
      <c r="F391" s="351"/>
      <c r="G391" s="351"/>
      <c r="H391" s="410"/>
      <c r="I391" s="352" t="s">
        <v>35</v>
      </c>
      <c r="J391" s="353" t="s">
        <v>38</v>
      </c>
      <c r="K391" s="353" t="s">
        <v>39</v>
      </c>
      <c r="L391" s="354" t="s">
        <v>269</v>
      </c>
      <c r="M391" s="353" t="s">
        <v>270</v>
      </c>
      <c r="N391" s="353" t="s">
        <v>128</v>
      </c>
      <c r="O391" s="353" t="s">
        <v>129</v>
      </c>
      <c r="P391" s="353" t="s">
        <v>155</v>
      </c>
      <c r="Q391" s="355" t="s">
        <v>273</v>
      </c>
      <c r="R391" s="381"/>
      <c r="S391" s="416"/>
    </row>
    <row r="392" customFormat="false" ht="20.1" hidden="true" customHeight="true" outlineLevel="0" collapsed="false">
      <c r="E392" s="272" t="s">
        <v>274</v>
      </c>
      <c r="F392" s="272"/>
      <c r="G392" s="272"/>
      <c r="H392" s="272"/>
      <c r="I392" s="358" t="n">
        <v>41869.67</v>
      </c>
      <c r="J392" s="360" t="n">
        <v>16973.66</v>
      </c>
      <c r="K392" s="360" t="n">
        <v>1426.57</v>
      </c>
      <c r="L392" s="360" t="n">
        <v>5197.02</v>
      </c>
      <c r="M392" s="360" t="n">
        <v>12.34</v>
      </c>
      <c r="N392" s="360" t="n">
        <v>996.89975741</v>
      </c>
      <c r="O392" s="360" t="n">
        <v>20</v>
      </c>
      <c r="P392" s="360" t="n">
        <v>384.16</v>
      </c>
      <c r="Q392" s="383" t="n">
        <v>25010.64975741</v>
      </c>
      <c r="R392" s="383" t="n">
        <v>-1869.44975741</v>
      </c>
      <c r="S392" s="360" t="n">
        <v>65010.87</v>
      </c>
    </row>
    <row r="393" customFormat="false" ht="20.1" hidden="true" customHeight="true" outlineLevel="0" collapsed="false">
      <c r="E393" s="272" t="s">
        <v>275</v>
      </c>
      <c r="F393" s="272"/>
      <c r="G393" s="364"/>
      <c r="H393" s="364"/>
      <c r="I393" s="365" t="n">
        <v>3637.98</v>
      </c>
      <c r="J393" s="360"/>
      <c r="K393" s="360" t="n">
        <v>0</v>
      </c>
      <c r="L393" s="360" t="n">
        <v>3011.82</v>
      </c>
      <c r="M393" s="360" t="n">
        <v>274.84</v>
      </c>
      <c r="N393" s="360" t="n">
        <v>37.61021008</v>
      </c>
      <c r="O393" s="360" t="n">
        <v>64</v>
      </c>
      <c r="P393" s="360" t="n">
        <v>-9.74</v>
      </c>
      <c r="Q393" s="383" t="n">
        <v>3378.53021008</v>
      </c>
      <c r="R393" s="383" t="n">
        <v>-1137.02021008</v>
      </c>
      <c r="S393" s="360" t="n">
        <v>5879.49</v>
      </c>
    </row>
    <row r="394" customFormat="false" ht="20.1" hidden="true" customHeight="true" outlineLevel="0" collapsed="false">
      <c r="E394" s="272" t="s">
        <v>276</v>
      </c>
      <c r="F394" s="272"/>
      <c r="G394" s="364"/>
      <c r="H394" s="364"/>
      <c r="I394" s="365" t="n">
        <v>0</v>
      </c>
      <c r="J394" s="397" t="n">
        <v>-16914.8</v>
      </c>
      <c r="K394" s="360" t="n">
        <v>-1058.04</v>
      </c>
      <c r="L394" s="360" t="n">
        <v>0</v>
      </c>
      <c r="M394" s="360"/>
      <c r="N394" s="360"/>
      <c r="O394" s="360"/>
      <c r="P394" s="360"/>
      <c r="Q394" s="383" t="n">
        <v>-17972.84</v>
      </c>
      <c r="R394" s="383" t="n">
        <v>5284.33</v>
      </c>
      <c r="S394" s="360" t="n">
        <v>-12688.51</v>
      </c>
    </row>
    <row r="395" customFormat="false" ht="20.1" hidden="true" customHeight="true" outlineLevel="0" collapsed="false">
      <c r="E395" s="272" t="s">
        <v>277</v>
      </c>
      <c r="F395" s="272"/>
      <c r="G395" s="364"/>
      <c r="H395" s="364"/>
      <c r="I395" s="365" t="n">
        <v>-38674.02</v>
      </c>
      <c r="J395" s="360" t="n">
        <v>2172.04</v>
      </c>
      <c r="K395" s="360" t="n">
        <v>132.39</v>
      </c>
      <c r="L395" s="360" t="n">
        <v>-6954.14</v>
      </c>
      <c r="M395" s="360" t="n">
        <v>-128.61</v>
      </c>
      <c r="N395" s="360" t="n">
        <v>-799.0203818</v>
      </c>
      <c r="O395" s="360" t="n">
        <v>-75</v>
      </c>
      <c r="P395" s="360" t="n">
        <v>-224.17</v>
      </c>
      <c r="Q395" s="383" t="n">
        <v>-5876.5103818</v>
      </c>
      <c r="R395" s="383" t="n">
        <v>-1372.4496182</v>
      </c>
      <c r="S395" s="360" t="n">
        <v>-45922.98</v>
      </c>
    </row>
    <row r="396" customFormat="false" ht="20.1" hidden="true" customHeight="true" outlineLevel="0" collapsed="false">
      <c r="E396" s="272" t="s">
        <v>85</v>
      </c>
      <c r="F396" s="272"/>
      <c r="G396" s="1"/>
      <c r="H396" s="1"/>
      <c r="I396" s="365" t="n">
        <v>6833.63</v>
      </c>
      <c r="J396" s="360" t="n">
        <v>2230.9</v>
      </c>
      <c r="K396" s="360" t="n">
        <v>500.92</v>
      </c>
      <c r="L396" s="360" t="n">
        <v>1254.7</v>
      </c>
      <c r="M396" s="360" t="n">
        <v>158.57</v>
      </c>
      <c r="N396" s="360" t="n">
        <v>235.48958569</v>
      </c>
      <c r="O396" s="360" t="n">
        <v>9</v>
      </c>
      <c r="P396" s="360" t="n">
        <v>150.25</v>
      </c>
      <c r="Q396" s="383" t="n">
        <v>4539.82958569</v>
      </c>
      <c r="R396" s="383" t="n">
        <v>905.410414309995</v>
      </c>
      <c r="S396" s="360" t="n">
        <v>12278.87</v>
      </c>
    </row>
    <row r="397" customFormat="false" ht="20.1" hidden="true" customHeight="true" outlineLevel="0" collapsed="false">
      <c r="E397" s="272" t="s">
        <v>278</v>
      </c>
      <c r="F397" s="272"/>
      <c r="G397" s="1"/>
      <c r="H397" s="1"/>
      <c r="I397" s="365" t="n">
        <v>7.04</v>
      </c>
      <c r="J397" s="360"/>
      <c r="K397" s="360" t="n">
        <v>0</v>
      </c>
      <c r="L397" s="360" t="n">
        <v>-19.97</v>
      </c>
      <c r="M397" s="360"/>
      <c r="N397" s="360" t="n">
        <v>0</v>
      </c>
      <c r="O397" s="360"/>
      <c r="P397" s="360"/>
      <c r="Q397" s="383" t="n">
        <v>-19.97</v>
      </c>
      <c r="R397" s="383" t="n">
        <v>24.17</v>
      </c>
      <c r="S397" s="360" t="n">
        <v>11.24</v>
      </c>
    </row>
    <row r="398" customFormat="false" ht="20.1" hidden="true" customHeight="true" outlineLevel="0" collapsed="false">
      <c r="E398" s="272" t="s">
        <v>279</v>
      </c>
      <c r="F398" s="272"/>
      <c r="G398" s="1"/>
      <c r="H398" s="1"/>
      <c r="I398" s="365" t="n">
        <v>-2670.24</v>
      </c>
      <c r="J398" s="360" t="n">
        <v>-184</v>
      </c>
      <c r="K398" s="360" t="n">
        <v>-12.08</v>
      </c>
      <c r="L398" s="360" t="n">
        <v>-35.92</v>
      </c>
      <c r="M398" s="360" t="n">
        <v>-0.77</v>
      </c>
      <c r="N398" s="360" t="n">
        <v>-14.58952274</v>
      </c>
      <c r="O398" s="360" t="n">
        <v>-1</v>
      </c>
      <c r="P398" s="360" t="n">
        <v>-260.45</v>
      </c>
      <c r="Q398" s="383" t="n">
        <v>-508.80952274</v>
      </c>
      <c r="R398" s="383" t="n">
        <v>349.919522740004</v>
      </c>
      <c r="S398" s="360" t="n">
        <v>-2829.13</v>
      </c>
    </row>
    <row r="399" customFormat="false" ht="20.1" hidden="true" customHeight="true" outlineLevel="0" collapsed="false">
      <c r="E399" s="272" t="s">
        <v>280</v>
      </c>
      <c r="F399" s="272"/>
      <c r="G399" s="1"/>
      <c r="H399" s="1"/>
      <c r="I399" s="365" t="n">
        <v>4170.43</v>
      </c>
      <c r="J399" s="360" t="n">
        <v>2046.9</v>
      </c>
      <c r="K399" s="360" t="n">
        <v>488.84</v>
      </c>
      <c r="L399" s="360" t="n">
        <v>1198.81</v>
      </c>
      <c r="M399" s="360" t="n">
        <v>157.8</v>
      </c>
      <c r="N399" s="360" t="n">
        <v>220.90006295</v>
      </c>
      <c r="O399" s="360" t="n">
        <v>8</v>
      </c>
      <c r="P399" s="360" t="n">
        <v>-110.2</v>
      </c>
      <c r="Q399" s="383" t="n">
        <v>4011.05006295</v>
      </c>
      <c r="R399" s="383" t="n">
        <v>1279.49993705</v>
      </c>
      <c r="S399" s="360" t="n">
        <v>9460.98</v>
      </c>
    </row>
    <row r="400" customFormat="false" ht="20.1" hidden="true" customHeight="true" outlineLevel="0" collapsed="false">
      <c r="E400" s="272" t="s">
        <v>281</v>
      </c>
      <c r="F400" s="272"/>
      <c r="G400" s="1"/>
      <c r="H400" s="1"/>
      <c r="I400" s="365" t="n">
        <v>785.9</v>
      </c>
      <c r="J400" s="360" t="n">
        <v>470.38</v>
      </c>
      <c r="K400" s="360" t="n">
        <v>118.11</v>
      </c>
      <c r="L400" s="360" t="n">
        <v>386.16</v>
      </c>
      <c r="M400" s="360" t="n">
        <v>35.63</v>
      </c>
      <c r="N400" s="360" t="n">
        <v>64.27853743</v>
      </c>
      <c r="O400" s="360" t="n">
        <v>2</v>
      </c>
      <c r="P400" s="360" t="n">
        <v>4.07</v>
      </c>
      <c r="Q400" s="383" t="n">
        <v>1080.62853743</v>
      </c>
      <c r="R400" s="383" t="n">
        <v>-563.58853743</v>
      </c>
      <c r="S400" s="360" t="n">
        <v>1302.94</v>
      </c>
    </row>
    <row r="401" customFormat="false" ht="20.1" hidden="true" customHeight="true" outlineLevel="0" collapsed="false">
      <c r="E401" s="272" t="s">
        <v>307</v>
      </c>
      <c r="F401" s="272"/>
      <c r="G401" s="1"/>
      <c r="H401" s="1"/>
      <c r="I401" s="365"/>
      <c r="J401" s="360"/>
      <c r="K401" s="360" t="n">
        <v>0</v>
      </c>
      <c r="L401" s="360" t="n">
        <v>0</v>
      </c>
      <c r="M401" s="360"/>
      <c r="N401" s="360" t="n">
        <v>0</v>
      </c>
      <c r="O401" s="360"/>
      <c r="P401" s="360"/>
      <c r="Q401" s="383" t="n">
        <v>0</v>
      </c>
      <c r="R401" s="383" t="n">
        <v>-113.17</v>
      </c>
      <c r="S401" s="360" t="n">
        <v>-113.17</v>
      </c>
    </row>
    <row r="402" customFormat="false" ht="20.1" hidden="true" customHeight="true" outlineLevel="0" collapsed="false">
      <c r="E402" s="272" t="s">
        <v>86</v>
      </c>
      <c r="F402" s="272"/>
      <c r="G402" s="1"/>
      <c r="H402" s="1"/>
      <c r="I402" s="365" t="n">
        <v>3384.53</v>
      </c>
      <c r="J402" s="360" t="n">
        <v>1576.52</v>
      </c>
      <c r="K402" s="360" t="n">
        <v>370.73</v>
      </c>
      <c r="L402" s="360" t="n">
        <v>812.65</v>
      </c>
      <c r="M402" s="360" t="n">
        <v>122.17</v>
      </c>
      <c r="N402" s="360" t="n">
        <v>156.62152552</v>
      </c>
      <c r="O402" s="360" t="n">
        <v>6</v>
      </c>
      <c r="P402" s="360" t="n">
        <v>-114.27</v>
      </c>
      <c r="Q402" s="383" t="n">
        <v>2930.42152552</v>
      </c>
      <c r="R402" s="383" t="n">
        <v>1729.91847448</v>
      </c>
      <c r="S402" s="360" t="n">
        <v>8044.87</v>
      </c>
    </row>
    <row r="403" customFormat="false" ht="20.1" hidden="true" customHeight="true" outlineLevel="0" collapsed="false">
      <c r="E403" s="272" t="s">
        <v>152</v>
      </c>
      <c r="F403" s="272"/>
      <c r="G403" s="1"/>
      <c r="H403" s="1"/>
      <c r="I403" s="365" t="n">
        <v>3384.53</v>
      </c>
      <c r="J403" s="360" t="n">
        <v>1576.52</v>
      </c>
      <c r="K403" s="360" t="n">
        <v>370.73</v>
      </c>
      <c r="L403" s="360" t="n">
        <v>810.84</v>
      </c>
      <c r="M403" s="360" t="n">
        <v>122.17</v>
      </c>
      <c r="N403" s="360" t="n">
        <v>156.62152552</v>
      </c>
      <c r="O403" s="360" t="n">
        <v>6</v>
      </c>
      <c r="P403" s="360" t="n">
        <v>-114.27</v>
      </c>
      <c r="Q403" s="383" t="n">
        <v>2928.61152552</v>
      </c>
      <c r="R403" s="383" t="n">
        <v>1371.73847448</v>
      </c>
      <c r="S403" s="360" t="n">
        <v>7684.88</v>
      </c>
    </row>
    <row r="404" customFormat="false" ht="20.1" hidden="true" customHeight="true" outlineLevel="0" collapsed="false">
      <c r="E404" s="384" t="s">
        <v>282</v>
      </c>
      <c r="F404" s="384"/>
      <c r="G404" s="385"/>
      <c r="H404" s="385"/>
      <c r="I404" s="417" t="n">
        <v>0</v>
      </c>
      <c r="J404" s="387"/>
      <c r="K404" s="387" t="n">
        <v>0</v>
      </c>
      <c r="L404" s="387" t="n">
        <v>1.81</v>
      </c>
      <c r="M404" s="387"/>
      <c r="N404" s="387"/>
      <c r="O404" s="387"/>
      <c r="P404" s="387"/>
      <c r="Q404" s="401" t="n">
        <v>1.81</v>
      </c>
      <c r="R404" s="401" t="n">
        <v>358.18</v>
      </c>
      <c r="S404" s="387" t="n">
        <v>359.99</v>
      </c>
    </row>
    <row r="405" customFormat="false" ht="20.1" hidden="true" customHeight="true" outlineLevel="0" collapsed="false">
      <c r="E405" s="12"/>
      <c r="F405" s="12"/>
      <c r="G405" s="12"/>
      <c r="H405" s="12"/>
      <c r="I405" s="173"/>
      <c r="J405" s="173"/>
      <c r="K405" s="173"/>
      <c r="L405" s="173"/>
      <c r="M405" s="173"/>
      <c r="N405" s="173"/>
      <c r="O405" s="173"/>
      <c r="P405" s="173"/>
      <c r="Q405" s="173"/>
      <c r="R405" s="173"/>
    </row>
    <row r="406" customFormat="false" ht="20.1" hidden="true" customHeight="true" outlineLevel="0" collapsed="false">
      <c r="E406" s="345" t="s">
        <v>308</v>
      </c>
      <c r="F406" s="345"/>
      <c r="G406" s="345"/>
      <c r="H406" s="345"/>
      <c r="M406" s="413"/>
      <c r="N406" s="413"/>
      <c r="O406" s="413"/>
      <c r="P406" s="413"/>
      <c r="Q406" s="173"/>
      <c r="R406" s="173"/>
    </row>
    <row r="407" customFormat="false" ht="20.1" hidden="true" customHeight="true" outlineLevel="0" collapsed="false">
      <c r="E407" s="346" t="s">
        <v>265</v>
      </c>
      <c r="F407" s="346"/>
      <c r="G407" s="346"/>
      <c r="H407" s="408"/>
      <c r="I407" s="347" t="s">
        <v>266</v>
      </c>
      <c r="J407" s="414" t="s">
        <v>267</v>
      </c>
      <c r="K407" s="415"/>
      <c r="L407" s="415"/>
      <c r="M407" s="415"/>
      <c r="N407" s="415"/>
      <c r="O407" s="418"/>
      <c r="P407" s="379" t="s">
        <v>44</v>
      </c>
      <c r="Q407" s="419" t="s">
        <v>268</v>
      </c>
      <c r="R407" s="173"/>
    </row>
    <row r="408" customFormat="false" ht="20.1" hidden="true" customHeight="true" outlineLevel="0" collapsed="false">
      <c r="E408" s="351"/>
      <c r="F408" s="351"/>
      <c r="G408" s="351"/>
      <c r="H408" s="410"/>
      <c r="I408" s="352" t="s">
        <v>35</v>
      </c>
      <c r="J408" s="353" t="s">
        <v>38</v>
      </c>
      <c r="K408" s="353" t="s">
        <v>39</v>
      </c>
      <c r="L408" s="354" t="s">
        <v>309</v>
      </c>
      <c r="M408" s="353" t="s">
        <v>128</v>
      </c>
      <c r="N408" s="353" t="s">
        <v>129</v>
      </c>
      <c r="O408" s="355" t="s">
        <v>273</v>
      </c>
      <c r="P408" s="381"/>
      <c r="Q408" s="420"/>
      <c r="R408" s="173"/>
      <c r="S408" s="3" t="n">
        <v>0</v>
      </c>
    </row>
    <row r="409" customFormat="false" ht="20.1" hidden="true" customHeight="true" outlineLevel="0" collapsed="false">
      <c r="E409" s="272" t="s">
        <v>274</v>
      </c>
      <c r="F409" s="272"/>
      <c r="G409" s="272"/>
      <c r="H409" s="272"/>
      <c r="I409" s="358" t="n">
        <v>41991.67</v>
      </c>
      <c r="J409" s="360" t="n">
        <v>15892.84</v>
      </c>
      <c r="K409" s="360" t="n">
        <v>1090.43</v>
      </c>
      <c r="L409" s="360" t="n">
        <v>831.32</v>
      </c>
      <c r="M409" s="360" t="n">
        <v>897.30837808</v>
      </c>
      <c r="N409" s="360" t="n">
        <v>27</v>
      </c>
      <c r="O409" s="383" t="n">
        <v>18738.89837808</v>
      </c>
      <c r="P409" s="421" t="n">
        <v>-276.008378080001</v>
      </c>
      <c r="Q409" s="360" t="n">
        <v>60454.56</v>
      </c>
      <c r="R409" s="173"/>
    </row>
    <row r="410" customFormat="false" ht="20.1" hidden="true" customHeight="true" outlineLevel="0" collapsed="false">
      <c r="E410" s="272" t="s">
        <v>275</v>
      </c>
      <c r="F410" s="272"/>
      <c r="G410" s="364"/>
      <c r="H410" s="364"/>
      <c r="I410" s="365" t="n">
        <v>3196.38</v>
      </c>
      <c r="J410" s="360"/>
      <c r="K410" s="360" t="n">
        <v>0</v>
      </c>
      <c r="L410" s="360" t="n">
        <v>1107.68</v>
      </c>
      <c r="M410" s="360" t="n">
        <v>48.10435401</v>
      </c>
      <c r="N410" s="360" t="n">
        <v>87</v>
      </c>
      <c r="O410" s="383" t="n">
        <v>1242.78435401</v>
      </c>
      <c r="P410" s="422" t="n">
        <v>-728.18435401</v>
      </c>
      <c r="Q410" s="360" t="n">
        <v>3710.98</v>
      </c>
      <c r="R410" s="173"/>
      <c r="S410" s="3" t="n">
        <v>0</v>
      </c>
    </row>
    <row r="411" customFormat="false" ht="20.1" hidden="true" customHeight="true" outlineLevel="0" collapsed="false">
      <c r="E411" s="272" t="s">
        <v>276</v>
      </c>
      <c r="F411" s="272"/>
      <c r="G411" s="364"/>
      <c r="H411" s="364"/>
      <c r="I411" s="365" t="n">
        <v>0</v>
      </c>
      <c r="J411" s="397" t="n">
        <v>-15175.51</v>
      </c>
      <c r="K411" s="360" t="n">
        <v>-266.28</v>
      </c>
      <c r="L411" s="360" t="n">
        <v>0</v>
      </c>
      <c r="M411" s="360"/>
      <c r="N411" s="360"/>
      <c r="O411" s="383" t="n">
        <v>-15441.79</v>
      </c>
      <c r="P411" s="422" t="n">
        <v>5615.72</v>
      </c>
      <c r="Q411" s="360" t="n">
        <v>-9826.07</v>
      </c>
      <c r="R411" s="360"/>
    </row>
    <row r="412" customFormat="false" ht="20.1" hidden="true" customHeight="true" outlineLevel="0" collapsed="false">
      <c r="E412" s="272" t="s">
        <v>277</v>
      </c>
      <c r="F412" s="272"/>
      <c r="G412" s="364"/>
      <c r="H412" s="364"/>
      <c r="I412" s="365" t="n">
        <v>-38741.61</v>
      </c>
      <c r="J412" s="360" t="n">
        <v>1230.06</v>
      </c>
      <c r="K412" s="360" t="n">
        <v>-19.09</v>
      </c>
      <c r="L412" s="360" t="n">
        <v>-1646.42</v>
      </c>
      <c r="M412" s="360" t="n">
        <v>-758.65540779</v>
      </c>
      <c r="N412" s="360" t="n">
        <v>-108</v>
      </c>
      <c r="O412" s="383" t="n">
        <v>-1302.10540779</v>
      </c>
      <c r="P412" s="422" t="n">
        <v>-5004.63459221001</v>
      </c>
      <c r="Q412" s="360" t="n">
        <v>-45048.35</v>
      </c>
      <c r="R412" s="173"/>
      <c r="S412" s="3" t="n">
        <v>0</v>
      </c>
    </row>
    <row r="413" customFormat="false" ht="20.1" hidden="true" customHeight="true" outlineLevel="0" collapsed="false">
      <c r="E413" s="272" t="s">
        <v>85</v>
      </c>
      <c r="F413" s="272"/>
      <c r="G413" s="1"/>
      <c r="H413" s="1"/>
      <c r="I413" s="365" t="n">
        <v>6446.44</v>
      </c>
      <c r="J413" s="360" t="n">
        <v>1947.39</v>
      </c>
      <c r="K413" s="360" t="n">
        <v>805.06</v>
      </c>
      <c r="L413" s="360" t="n">
        <v>292.58</v>
      </c>
      <c r="M413" s="360" t="n">
        <v>186.7573243</v>
      </c>
      <c r="N413" s="360" t="n">
        <v>6</v>
      </c>
      <c r="O413" s="383" t="n">
        <v>3237.7873243</v>
      </c>
      <c r="P413" s="422" t="n">
        <v>-393.107324300001</v>
      </c>
      <c r="Q413" s="360" t="n">
        <v>9291.12</v>
      </c>
      <c r="R413" s="173"/>
    </row>
    <row r="414" customFormat="false" ht="20.1" hidden="true" customHeight="true" outlineLevel="0" collapsed="false">
      <c r="E414" s="272" t="s">
        <v>278</v>
      </c>
      <c r="F414" s="272"/>
      <c r="G414" s="1"/>
      <c r="H414" s="1"/>
      <c r="I414" s="365" t="n">
        <v>66.46</v>
      </c>
      <c r="J414" s="360"/>
      <c r="K414" s="360" t="n">
        <v>0</v>
      </c>
      <c r="L414" s="360" t="n">
        <v>-11.66</v>
      </c>
      <c r="M414" s="360" t="n">
        <v>0</v>
      </c>
      <c r="N414" s="360"/>
      <c r="O414" s="383" t="n">
        <v>-11.66</v>
      </c>
      <c r="P414" s="422" t="n">
        <v>66.28</v>
      </c>
      <c r="Q414" s="360" t="n">
        <v>121.08</v>
      </c>
      <c r="R414" s="173"/>
    </row>
    <row r="415" customFormat="false" ht="20.1" hidden="true" customHeight="true" outlineLevel="0" collapsed="false">
      <c r="E415" s="272" t="s">
        <v>279</v>
      </c>
      <c r="F415" s="272"/>
      <c r="G415" s="1"/>
      <c r="H415" s="1"/>
      <c r="I415" s="365" t="n">
        <v>-4248.6</v>
      </c>
      <c r="J415" s="360" t="n">
        <v>-282.69</v>
      </c>
      <c r="K415" s="360" t="n">
        <v>-9.3</v>
      </c>
      <c r="L415" s="360" t="n">
        <v>-13.24</v>
      </c>
      <c r="M415" s="360" t="n">
        <v>-4.74522556</v>
      </c>
      <c r="N415" s="360" t="n">
        <v>-1</v>
      </c>
      <c r="O415" s="383" t="n">
        <v>-310.97522556</v>
      </c>
      <c r="P415" s="422" t="n">
        <v>-141.46477444</v>
      </c>
      <c r="Q415" s="360" t="n">
        <v>-4701.04</v>
      </c>
      <c r="R415" s="173"/>
      <c r="S415" s="3" t="n">
        <v>0</v>
      </c>
    </row>
    <row r="416" customFormat="false" ht="20.1" hidden="true" customHeight="true" outlineLevel="0" collapsed="false">
      <c r="E416" s="272" t="s">
        <v>280</v>
      </c>
      <c r="F416" s="272"/>
      <c r="G416" s="1"/>
      <c r="H416" s="1"/>
      <c r="I416" s="365" t="n">
        <v>2264.3</v>
      </c>
      <c r="J416" s="360" t="n">
        <v>1664.7</v>
      </c>
      <c r="K416" s="360" t="n">
        <v>795.76</v>
      </c>
      <c r="L416" s="360" t="n">
        <v>267.68</v>
      </c>
      <c r="M416" s="360" t="n">
        <v>182.01209874</v>
      </c>
      <c r="N416" s="360" t="n">
        <v>5</v>
      </c>
      <c r="O416" s="383" t="n">
        <v>2915.15209874</v>
      </c>
      <c r="P416" s="422" t="n">
        <v>-468.29209874</v>
      </c>
      <c r="Q416" s="360" t="n">
        <v>4711.16</v>
      </c>
      <c r="S416" s="3" t="n">
        <v>0</v>
      </c>
    </row>
    <row r="417" customFormat="false" ht="20.1" hidden="true" customHeight="true" outlineLevel="0" collapsed="false">
      <c r="E417" s="272" t="s">
        <v>281</v>
      </c>
      <c r="F417" s="272"/>
      <c r="G417" s="1"/>
      <c r="H417" s="1"/>
      <c r="I417" s="365" t="n">
        <v>528.71</v>
      </c>
      <c r="J417" s="360" t="n">
        <v>655.37</v>
      </c>
      <c r="K417" s="360" t="n">
        <v>216.42</v>
      </c>
      <c r="L417" s="360" t="n">
        <v>66.58</v>
      </c>
      <c r="M417" s="360" t="n">
        <v>41.04275996</v>
      </c>
      <c r="N417" s="360" t="n">
        <v>2</v>
      </c>
      <c r="O417" s="383" t="n">
        <v>981.41275996</v>
      </c>
      <c r="P417" s="422" t="n">
        <v>-39.0027599600002</v>
      </c>
      <c r="Q417" s="360" t="n">
        <v>1471.12</v>
      </c>
      <c r="S417" s="3" t="n">
        <v>0</v>
      </c>
    </row>
    <row r="418" customFormat="false" ht="20.1" hidden="true" customHeight="true" outlineLevel="0" collapsed="false">
      <c r="E418" s="272" t="s">
        <v>86</v>
      </c>
      <c r="F418" s="272"/>
      <c r="G418" s="1"/>
      <c r="H418" s="1"/>
      <c r="I418" s="365" t="n">
        <v>1735.59</v>
      </c>
      <c r="J418" s="360" t="n">
        <v>1009.33</v>
      </c>
      <c r="K418" s="360" t="n">
        <v>579.34</v>
      </c>
      <c r="L418" s="360" t="n">
        <v>201.1</v>
      </c>
      <c r="M418" s="360" t="n">
        <v>140.96933878</v>
      </c>
      <c r="N418" s="360" t="n">
        <v>3</v>
      </c>
      <c r="O418" s="383" t="n">
        <v>1933.73933878</v>
      </c>
      <c r="P418" s="422" t="n">
        <v>-429.28933878</v>
      </c>
      <c r="Q418" s="360" t="n">
        <v>3240.04</v>
      </c>
      <c r="S418" s="3" t="n">
        <v>0</v>
      </c>
    </row>
    <row r="419" customFormat="false" ht="20.1" hidden="true" customHeight="true" outlineLevel="0" collapsed="false">
      <c r="E419" s="272" t="s">
        <v>152</v>
      </c>
      <c r="F419" s="272"/>
      <c r="G419" s="1"/>
      <c r="H419" s="1"/>
      <c r="I419" s="365" t="n">
        <v>1735.59</v>
      </c>
      <c r="J419" s="360" t="n">
        <v>1009.33</v>
      </c>
      <c r="K419" s="360" t="n">
        <v>579.34</v>
      </c>
      <c r="L419" s="360" t="n">
        <v>201.1</v>
      </c>
      <c r="M419" s="360" t="n">
        <v>140.96933878</v>
      </c>
      <c r="N419" s="360" t="n">
        <v>3</v>
      </c>
      <c r="O419" s="383" t="n">
        <v>1933.73933878</v>
      </c>
      <c r="P419" s="422" t="n">
        <v>-739.47933878</v>
      </c>
      <c r="Q419" s="360" t="n">
        <v>2929.85</v>
      </c>
      <c r="S419" s="3" t="n">
        <v>0</v>
      </c>
    </row>
    <row r="420" customFormat="false" ht="20.1" hidden="true" customHeight="true" outlineLevel="0" collapsed="false">
      <c r="E420" s="384" t="s">
        <v>282</v>
      </c>
      <c r="F420" s="384"/>
      <c r="G420" s="385"/>
      <c r="H420" s="385"/>
      <c r="I420" s="365" t="n">
        <v>0</v>
      </c>
      <c r="J420" s="387" t="n">
        <v>0</v>
      </c>
      <c r="K420" s="387" t="n">
        <v>0</v>
      </c>
      <c r="L420" s="387" t="n">
        <v>0</v>
      </c>
      <c r="M420" s="387"/>
      <c r="N420" s="387"/>
      <c r="O420" s="388" t="n">
        <v>0</v>
      </c>
      <c r="P420" s="386" t="n">
        <v>310.19</v>
      </c>
      <c r="Q420" s="387" t="n">
        <v>310.19</v>
      </c>
    </row>
    <row r="421" customFormat="false" ht="20.1" hidden="true" customHeight="true" outlineLevel="0" collapsed="false">
      <c r="E421" s="12"/>
      <c r="F421" s="12"/>
      <c r="G421" s="12"/>
      <c r="H421" s="12"/>
      <c r="I421" s="403"/>
      <c r="J421" s="173"/>
      <c r="K421" s="173"/>
      <c r="L421" s="173"/>
      <c r="M421" s="173"/>
      <c r="N421" s="173"/>
      <c r="O421" s="173"/>
      <c r="P421" s="173"/>
      <c r="Q421" s="173"/>
    </row>
    <row r="422" customFormat="false" ht="20.1" hidden="true" customHeight="true" outlineLevel="0" collapsed="false">
      <c r="E422" s="345" t="s">
        <v>310</v>
      </c>
      <c r="F422" s="345"/>
      <c r="G422" s="345"/>
      <c r="H422" s="345"/>
      <c r="M422" s="413"/>
      <c r="N422" s="413"/>
      <c r="O422" s="413"/>
      <c r="P422" s="413"/>
      <c r="Q422" s="173"/>
    </row>
    <row r="423" customFormat="false" ht="20.1" hidden="true" customHeight="true" outlineLevel="0" collapsed="false">
      <c r="E423" s="346" t="s">
        <v>265</v>
      </c>
      <c r="F423" s="346"/>
      <c r="G423" s="346"/>
      <c r="H423" s="346"/>
      <c r="I423" s="347" t="s">
        <v>266</v>
      </c>
      <c r="J423" s="348" t="s">
        <v>267</v>
      </c>
      <c r="K423" s="415"/>
      <c r="L423" s="415"/>
      <c r="M423" s="415"/>
      <c r="N423" s="415"/>
      <c r="O423" s="418"/>
      <c r="P423" s="379" t="s">
        <v>44</v>
      </c>
      <c r="Q423" s="419" t="s">
        <v>268</v>
      </c>
    </row>
    <row r="424" customFormat="false" ht="20.1" hidden="true" customHeight="true" outlineLevel="0" collapsed="false">
      <c r="E424" s="351"/>
      <c r="F424" s="351"/>
      <c r="G424" s="351"/>
      <c r="H424" s="351"/>
      <c r="I424" s="352" t="s">
        <v>35</v>
      </c>
      <c r="J424" s="353" t="s">
        <v>38</v>
      </c>
      <c r="K424" s="353" t="s">
        <v>39</v>
      </c>
      <c r="L424" s="354" t="s">
        <v>309</v>
      </c>
      <c r="M424" s="353" t="s">
        <v>128</v>
      </c>
      <c r="N424" s="353" t="s">
        <v>129</v>
      </c>
      <c r="O424" s="355" t="s">
        <v>273</v>
      </c>
      <c r="P424" s="381"/>
      <c r="Q424" s="420"/>
    </row>
    <row r="425" customFormat="false" ht="20.1" hidden="true" customHeight="true" outlineLevel="0" collapsed="false">
      <c r="E425" s="272" t="s">
        <v>274</v>
      </c>
      <c r="F425" s="272"/>
      <c r="G425" s="272"/>
      <c r="H425" s="272"/>
      <c r="I425" s="358" t="n">
        <v>36284.33</v>
      </c>
      <c r="J425" s="360" t="n">
        <v>13424.36</v>
      </c>
      <c r="K425" s="360" t="n">
        <v>682.15</v>
      </c>
      <c r="L425" s="360" t="n">
        <v>568.99</v>
      </c>
      <c r="M425" s="360" t="n">
        <v>881.37198954</v>
      </c>
      <c r="N425" s="360" t="n">
        <v>25</v>
      </c>
      <c r="O425" s="383" t="n">
        <v>15581.87198954</v>
      </c>
      <c r="P425" s="421" t="n">
        <v>-11.4019895399979</v>
      </c>
      <c r="Q425" s="360" t="n">
        <v>51854.8</v>
      </c>
    </row>
    <row r="426" customFormat="false" ht="20.1" hidden="true" customHeight="true" outlineLevel="0" collapsed="false">
      <c r="E426" s="272" t="s">
        <v>275</v>
      </c>
      <c r="F426" s="272"/>
      <c r="G426" s="364"/>
      <c r="H426" s="364"/>
      <c r="I426" s="365" t="n">
        <v>2833.97</v>
      </c>
      <c r="J426" s="360"/>
      <c r="K426" s="360" t="n">
        <v>0</v>
      </c>
      <c r="L426" s="360" t="n">
        <v>1125.85</v>
      </c>
      <c r="M426" s="360" t="n">
        <v>31.23003409</v>
      </c>
      <c r="N426" s="360" t="n">
        <v>72</v>
      </c>
      <c r="O426" s="383" t="n">
        <v>1229.08003409</v>
      </c>
      <c r="P426" s="422" t="n">
        <v>-613.36003409</v>
      </c>
      <c r="Q426" s="360" t="n">
        <v>3449.69</v>
      </c>
    </row>
    <row r="427" customFormat="false" ht="20.1" hidden="true" customHeight="true" outlineLevel="0" collapsed="false">
      <c r="E427" s="272" t="s">
        <v>276</v>
      </c>
      <c r="F427" s="272"/>
      <c r="G427" s="364"/>
      <c r="H427" s="364"/>
      <c r="I427" s="365" t="n">
        <v>0</v>
      </c>
      <c r="J427" s="397" t="n">
        <v>-12455.89</v>
      </c>
      <c r="K427" s="360" t="n">
        <v>-565.06</v>
      </c>
      <c r="L427" s="360" t="n">
        <v>0</v>
      </c>
      <c r="M427" s="360"/>
      <c r="N427" s="360"/>
      <c r="O427" s="383" t="n">
        <v>-13020.95</v>
      </c>
      <c r="P427" s="422" t="n">
        <v>4137.39</v>
      </c>
      <c r="Q427" s="360" t="n">
        <v>-8883.56</v>
      </c>
      <c r="R427" s="360"/>
    </row>
    <row r="428" customFormat="false" ht="20.1" hidden="true" customHeight="true" outlineLevel="0" collapsed="false">
      <c r="E428" s="272" t="s">
        <v>277</v>
      </c>
      <c r="F428" s="272"/>
      <c r="G428" s="364"/>
      <c r="H428" s="364"/>
      <c r="I428" s="365" t="n">
        <v>-30099.78</v>
      </c>
      <c r="J428" s="360" t="n">
        <v>51.12</v>
      </c>
      <c r="K428" s="360" t="n">
        <v>69.47</v>
      </c>
      <c r="L428" s="360" t="n">
        <v>-1455.73</v>
      </c>
      <c r="M428" s="360" t="n">
        <v>-813.6012279</v>
      </c>
      <c r="N428" s="360" t="n">
        <v>-90</v>
      </c>
      <c r="O428" s="383" t="n">
        <v>-2238.7412279</v>
      </c>
      <c r="P428" s="422" t="n">
        <v>-3850.12877210001</v>
      </c>
      <c r="Q428" s="360" t="n">
        <v>-36188.65</v>
      </c>
    </row>
    <row r="429" customFormat="false" ht="20.1" hidden="true" customHeight="true" outlineLevel="0" collapsed="false">
      <c r="E429" s="272" t="s">
        <v>85</v>
      </c>
      <c r="F429" s="272"/>
      <c r="G429" s="1"/>
      <c r="H429" s="1"/>
      <c r="I429" s="365" t="n">
        <v>9018.52</v>
      </c>
      <c r="J429" s="360" t="n">
        <v>1019.59</v>
      </c>
      <c r="K429" s="360" t="n">
        <v>186.55</v>
      </c>
      <c r="L429" s="360" t="n">
        <v>239.11</v>
      </c>
      <c r="M429" s="360" t="n">
        <v>99.00079573</v>
      </c>
      <c r="N429" s="360" t="n">
        <v>7</v>
      </c>
      <c r="O429" s="383" t="n">
        <v>1551.25079573</v>
      </c>
      <c r="P429" s="422" t="n">
        <v>-337.490795730003</v>
      </c>
      <c r="Q429" s="360" t="n">
        <v>10232.28</v>
      </c>
    </row>
    <row r="430" customFormat="false" ht="20.1" hidden="true" customHeight="true" outlineLevel="0" collapsed="false">
      <c r="E430" s="272" t="s">
        <v>278</v>
      </c>
      <c r="F430" s="272"/>
      <c r="G430" s="1"/>
      <c r="H430" s="1"/>
      <c r="I430" s="365" t="n">
        <v>11.64</v>
      </c>
      <c r="J430" s="360"/>
      <c r="K430" s="360" t="n">
        <v>0</v>
      </c>
      <c r="L430" s="360" t="n">
        <v>-14.78</v>
      </c>
      <c r="M430" s="360" t="n">
        <v>0</v>
      </c>
      <c r="N430" s="360"/>
      <c r="O430" s="383" t="n">
        <v>-14.78</v>
      </c>
      <c r="P430" s="422" t="n">
        <v>-41.31</v>
      </c>
      <c r="Q430" s="360" t="n">
        <v>-44.45</v>
      </c>
    </row>
    <row r="431" customFormat="false" ht="20.1" hidden="true" customHeight="true" outlineLevel="0" collapsed="false">
      <c r="E431" s="272" t="s">
        <v>279</v>
      </c>
      <c r="F431" s="272"/>
      <c r="G431" s="1"/>
      <c r="H431" s="1"/>
      <c r="I431" s="365" t="n">
        <v>-4149.08</v>
      </c>
      <c r="J431" s="360" t="n">
        <v>321.36</v>
      </c>
      <c r="K431" s="360" t="n">
        <v>-5.28</v>
      </c>
      <c r="L431" s="360" t="n">
        <v>-103.13</v>
      </c>
      <c r="M431" s="360" t="n">
        <v>-8.92045805</v>
      </c>
      <c r="N431" s="360" t="n">
        <v>-1</v>
      </c>
      <c r="O431" s="383" t="n">
        <v>203.02954195</v>
      </c>
      <c r="P431" s="422" t="n">
        <v>-95.7495419499985</v>
      </c>
      <c r="Q431" s="360" t="n">
        <v>-4041.8</v>
      </c>
    </row>
    <row r="432" customFormat="false" ht="20.1" hidden="true" customHeight="true" outlineLevel="0" collapsed="false">
      <c r="E432" s="272" t="s">
        <v>280</v>
      </c>
      <c r="F432" s="272"/>
      <c r="G432" s="1"/>
      <c r="H432" s="1"/>
      <c r="I432" s="365" t="n">
        <v>4881.08</v>
      </c>
      <c r="J432" s="360" t="n">
        <v>1340.95</v>
      </c>
      <c r="K432" s="360" t="n">
        <v>181.28</v>
      </c>
      <c r="L432" s="360" t="n">
        <v>121.2</v>
      </c>
      <c r="M432" s="360" t="n">
        <v>90.08033768</v>
      </c>
      <c r="N432" s="360" t="n">
        <v>6</v>
      </c>
      <c r="O432" s="383" t="n">
        <v>1739.51033768</v>
      </c>
      <c r="P432" s="422" t="n">
        <v>-474.56033768</v>
      </c>
      <c r="Q432" s="360" t="n">
        <v>6146.03</v>
      </c>
      <c r="R432" s="140"/>
    </row>
    <row r="433" customFormat="false" ht="20.1" hidden="true" customHeight="true" outlineLevel="0" collapsed="false">
      <c r="E433" s="272" t="s">
        <v>281</v>
      </c>
      <c r="F433" s="272"/>
      <c r="G433" s="1"/>
      <c r="H433" s="1"/>
      <c r="I433" s="365" t="n">
        <v>935.53</v>
      </c>
      <c r="J433" s="360" t="n">
        <v>135.61</v>
      </c>
      <c r="K433" s="360" t="n">
        <v>38.81</v>
      </c>
      <c r="L433" s="360" t="n">
        <v>12.91</v>
      </c>
      <c r="M433" s="360" t="n">
        <v>20.89838157</v>
      </c>
      <c r="N433" s="360" t="n">
        <v>2</v>
      </c>
      <c r="O433" s="383" t="n">
        <v>210.22838157</v>
      </c>
      <c r="P433" s="422" t="n">
        <v>-127.82838157</v>
      </c>
      <c r="Q433" s="360" t="n">
        <v>1017.93</v>
      </c>
      <c r="R433" s="140"/>
    </row>
    <row r="434" customFormat="false" ht="20.1" hidden="true" customHeight="true" outlineLevel="0" collapsed="false">
      <c r="E434" s="272" t="s">
        <v>86</v>
      </c>
      <c r="F434" s="272"/>
      <c r="G434" s="1"/>
      <c r="H434" s="1"/>
      <c r="I434" s="365" t="n">
        <v>3945.55</v>
      </c>
      <c r="J434" s="360" t="n">
        <v>1205.34</v>
      </c>
      <c r="K434" s="360" t="n">
        <v>142.47</v>
      </c>
      <c r="L434" s="360" t="n">
        <v>108.28</v>
      </c>
      <c r="M434" s="360" t="n">
        <v>69.18195611</v>
      </c>
      <c r="N434" s="360" t="n">
        <v>4</v>
      </c>
      <c r="O434" s="383" t="n">
        <v>1529.27195611</v>
      </c>
      <c r="P434" s="422" t="n">
        <v>-346.72195611</v>
      </c>
      <c r="Q434" s="360" t="n">
        <v>5128.1</v>
      </c>
      <c r="R434" s="140"/>
    </row>
    <row r="435" customFormat="false" ht="20.1" hidden="true" customHeight="true" outlineLevel="0" collapsed="false">
      <c r="E435" s="272" t="s">
        <v>152</v>
      </c>
      <c r="F435" s="272"/>
      <c r="G435" s="1"/>
      <c r="H435" s="1"/>
      <c r="I435" s="365" t="n">
        <v>3945.55</v>
      </c>
      <c r="J435" s="360" t="n">
        <v>1205.34</v>
      </c>
      <c r="K435" s="360" t="n">
        <v>142.47</v>
      </c>
      <c r="L435" s="360" t="n">
        <v>108.28</v>
      </c>
      <c r="M435" s="360" t="n">
        <v>69.18195611</v>
      </c>
      <c r="N435" s="360" t="n">
        <v>4</v>
      </c>
      <c r="O435" s="383" t="n">
        <v>1529.27195611</v>
      </c>
      <c r="P435" s="422" t="n">
        <v>-556.81195611</v>
      </c>
      <c r="Q435" s="360" t="n">
        <v>4918.01</v>
      </c>
      <c r="R435" s="140"/>
    </row>
    <row r="436" customFormat="false" ht="20.1" hidden="true" customHeight="true" outlineLevel="0" collapsed="false">
      <c r="E436" s="384" t="s">
        <v>282</v>
      </c>
      <c r="F436" s="384"/>
      <c r="G436" s="385"/>
      <c r="H436" s="385"/>
      <c r="I436" s="386" t="n">
        <v>0</v>
      </c>
      <c r="J436" s="387" t="n">
        <v>0</v>
      </c>
      <c r="K436" s="387" t="n">
        <v>0</v>
      </c>
      <c r="L436" s="387" t="n">
        <v>0</v>
      </c>
      <c r="M436" s="387"/>
      <c r="N436" s="387"/>
      <c r="O436" s="388" t="n">
        <v>0</v>
      </c>
      <c r="P436" s="386" t="n">
        <v>210.09</v>
      </c>
      <c r="Q436" s="387" t="n">
        <v>210.09</v>
      </c>
      <c r="R436" s="140"/>
    </row>
    <row r="437" customFormat="false" ht="20.1" hidden="true" customHeight="true" outlineLevel="0" collapsed="false"/>
    <row r="438" customFormat="false" ht="20.1" hidden="true" customHeight="true" outlineLevel="0" collapsed="false"/>
    <row r="439" customFormat="false" ht="20.1" hidden="true" customHeight="true" outlineLevel="0" collapsed="false"/>
    <row r="440" customFormat="false" ht="20.1" hidden="true" customHeight="true" outlineLevel="0" collapsed="false"/>
    <row r="441" customFormat="false" ht="20.1" hidden="true" customHeight="true" outlineLevel="0" collapsed="false"/>
    <row r="442" customFormat="false" ht="20.1" hidden="true" customHeight="true" outlineLevel="0" collapsed="false"/>
    <row r="443" customFormat="false" ht="20.1" hidden="true" customHeight="true" outlineLevel="0" collapsed="false"/>
    <row r="444" customFormat="false" ht="20.1" hidden="true" customHeight="true" outlineLevel="0" collapsed="false"/>
    <row r="445" customFormat="false" ht="20.1" hidden="true" customHeight="true" outlineLevel="0" collapsed="false"/>
    <row r="446" customFormat="false" ht="20.1" hidden="true" customHeight="true" outlineLevel="0" collapsed="false"/>
    <row r="447" customFormat="false" ht="20.1" hidden="true" customHeight="true" outlineLevel="0" collapsed="false"/>
    <row r="448" customFormat="false" ht="20.1" hidden="true" customHeight="true" outlineLevel="0" collapsed="false"/>
    <row r="449" customFormat="false" ht="20.1" hidden="true" customHeight="true" outlineLevel="0" collapsed="false"/>
    <row r="450" customFormat="false" ht="20.1" hidden="true" customHeight="true" outlineLevel="0" collapsed="false"/>
    <row r="451" customFormat="false" ht="20.1" hidden="true" customHeight="true" outlineLevel="0" collapsed="false"/>
    <row r="452" customFormat="false" ht="20.1" hidden="true" customHeight="true" outlineLevel="0" collapsed="false"/>
    <row r="453" customFormat="false" ht="20.1" hidden="true" customHeight="true" outlineLevel="0" collapsed="false"/>
    <row r="454" customFormat="false" ht="20.1" hidden="true" customHeight="true" outlineLevel="0" collapsed="false"/>
    <row r="455" customFormat="false" ht="20.1" hidden="true" customHeight="true" outlineLevel="0" collapsed="false"/>
    <row r="456" customFormat="false" ht="20.1" hidden="true" customHeight="true" outlineLevel="0" collapsed="false"/>
    <row r="457" customFormat="false" ht="20.1" hidden="true" customHeight="true" outlineLevel="0" collapsed="false"/>
    <row r="458" customFormat="false" ht="20.1" hidden="true" customHeight="true" outlineLevel="0" collapsed="false"/>
    <row r="459" customFormat="false" ht="20.1" hidden="true" customHeight="true" outlineLevel="0" collapsed="false"/>
    <row r="460" customFormat="false" ht="20.1" hidden="true" customHeight="true" outlineLevel="0" collapsed="false"/>
    <row r="461" customFormat="false" ht="20.1" hidden="true" customHeight="true" outlineLevel="0" collapsed="false"/>
    <row r="462" customFormat="false" ht="20.1" hidden="true" customHeight="true" outlineLevel="0" collapsed="false"/>
    <row r="463" customFormat="false" ht="20.1" hidden="true" customHeight="true" outlineLevel="0" collapsed="false"/>
    <row r="464" customFormat="false" ht="20.1" hidden="true" customHeight="true" outlineLevel="0" collapsed="false"/>
    <row r="465" customFormat="false" ht="20.1" hidden="true" customHeight="true" outlineLevel="0" collapsed="false"/>
    <row r="466" customFormat="false" ht="20.1" hidden="true" customHeight="true" outlineLevel="0" collapsed="false"/>
    <row r="467" customFormat="false" ht="20.1" hidden="true" customHeight="true" outlineLevel="0" collapsed="false"/>
    <row r="468" customFormat="false" ht="20.1" hidden="true" customHeight="true" outlineLevel="0" collapsed="false"/>
    <row r="469" customFormat="false" ht="20.1" hidden="true" customHeight="true" outlineLevel="0" collapsed="false"/>
    <row r="470" customFormat="false" ht="20.1" hidden="true" customHeight="true" outlineLevel="0" collapsed="false"/>
    <row r="471" customFormat="false" ht="20.1" hidden="true" customHeight="true" outlineLevel="0" collapsed="false"/>
    <row r="472" customFormat="false" ht="20.1" hidden="true" customHeight="true" outlineLevel="0" collapsed="false"/>
    <row r="473" customFormat="false" ht="20.1" hidden="true" customHeight="true" outlineLevel="0" collapsed="false"/>
    <row r="474" customFormat="false" ht="20.1" hidden="true" customHeight="true" outlineLevel="0" collapsed="false"/>
    <row r="475" customFormat="false" ht="20.1" hidden="true" customHeight="true" outlineLevel="0" collapsed="false"/>
    <row r="476" customFormat="false" ht="20.1" hidden="true" customHeight="true" outlineLevel="0" collapsed="false"/>
    <row r="477" customFormat="false" ht="20.1" hidden="true" customHeight="true" outlineLevel="0" collapsed="false"/>
    <row r="478" customFormat="false" ht="20.1" hidden="true" customHeight="true" outlineLevel="0" collapsed="false"/>
    <row r="479" customFormat="false" ht="20.1" hidden="true" customHeight="true" outlineLevel="0" collapsed="false"/>
    <row r="480" customFormat="false" ht="20.1" hidden="true" customHeight="true" outlineLevel="0" collapsed="false"/>
    <row r="481" customFormat="false" ht="20.1" hidden="true" customHeight="true" outlineLevel="0" collapsed="false"/>
    <row r="482" customFormat="false" ht="20.1" hidden="true" customHeight="true" outlineLevel="0" collapsed="false"/>
    <row r="483" customFormat="false" ht="20.1" hidden="true" customHeight="true" outlineLevel="0" collapsed="false"/>
    <row r="484" customFormat="false" ht="20.1" hidden="true" customHeight="true" outlineLevel="0" collapsed="false"/>
    <row r="485" customFormat="false" ht="20.1" hidden="true" customHeight="true" outlineLevel="0" collapsed="false"/>
    <row r="486" customFormat="false" ht="20.1" hidden="true" customHeight="true" outlineLevel="0" collapsed="false"/>
    <row r="487" customFormat="false" ht="20.1" hidden="true" customHeight="true" outlineLevel="0" collapsed="false"/>
    <row r="488" customFormat="false" ht="20.1" hidden="true" customHeight="true" outlineLevel="0" collapsed="false"/>
    <row r="489" customFormat="false" ht="20.1" hidden="true" customHeight="true" outlineLevel="0" collapsed="false"/>
    <row r="490" customFormat="false" ht="20.1" hidden="true" customHeight="true" outlineLevel="0" collapsed="false"/>
    <row r="491" customFormat="false" ht="20.1" hidden="true" customHeight="true" outlineLevel="0" collapsed="false"/>
    <row r="492" customFormat="false" ht="20.1" hidden="false" customHeight="true" outlineLevel="0" collapsed="false"/>
  </sheetData>
  <mergeCells count="23">
    <mergeCell ref="J6:R6"/>
    <mergeCell ref="J22:R22"/>
    <mergeCell ref="J38:R38"/>
    <mergeCell ref="J54:R54"/>
    <mergeCell ref="J70:P70"/>
    <mergeCell ref="J86:P86"/>
    <mergeCell ref="J102:P102"/>
    <mergeCell ref="J118:P118"/>
    <mergeCell ref="J134:P134"/>
    <mergeCell ref="J150:P150"/>
    <mergeCell ref="J166:P166"/>
    <mergeCell ref="J182:P182"/>
    <mergeCell ref="J198:P198"/>
    <mergeCell ref="J214:P214"/>
    <mergeCell ref="J230:P230"/>
    <mergeCell ref="J246:P246"/>
    <mergeCell ref="J262:P262"/>
    <mergeCell ref="J278:P278"/>
    <mergeCell ref="J294:P294"/>
    <mergeCell ref="J310:P310"/>
    <mergeCell ref="J326:P326"/>
    <mergeCell ref="J342:P342"/>
    <mergeCell ref="J358:Q358"/>
  </mergeCells>
  <hyperlinks>
    <hyperlink ref="A6" location="목차!A1" display="Table of  Contents"/>
    <hyperlink ref="B9" location="공지사항!A1" display="공지사항"/>
    <hyperlink ref="B10" location="주요경영실적!A1" display="농협금융 "/>
    <hyperlink ref="B11" location="주요경영실적!A1" display="주요경영실적"/>
    <hyperlink ref="B12" location="개황Ⅰ!A1" display="개황 Ⅰ"/>
    <hyperlink ref="B13" location="개황Ⅱ!A1" display="개황 Ⅱ"/>
    <hyperlink ref="B14" location="연결BS!A1" display="연결BS"/>
    <hyperlink ref="B15" location="연결IS!A1" display="연결IS"/>
    <hyperlink ref="B16" location="연결손익Ⅰ!A1" display="연결손익Ⅰ"/>
    <hyperlink ref="B17" location="연결손익Ⅱ!A1" display="연결손익Ⅱ"/>
    <hyperlink ref="B18" location="수익성!A1" display="수익성"/>
    <hyperlink ref="B19" location="비이자이익!A1" display="비이자이익"/>
    <hyperlink ref="B20" location="관리비!A1" display="관리비"/>
    <hyperlink ref="B21" location="농업지원사업비!Print_Titles" display="농업지원사업비"/>
    <hyperlink ref="B22" location="대출채권!A1" display="대출채권"/>
    <hyperlink ref="B23" location="예수부채!A1" display="예수부채"/>
    <hyperlink ref="B24" location="자본적정성!A1" display="자본적정성"/>
    <hyperlink ref="B25" location="자산건전성Ⅰ!A1" display="자산건전성 Ⅰ"/>
    <hyperlink ref="B26" location="자산건전성Ⅱ!A1" display="자산건전성 Ⅱ"/>
    <hyperlink ref="B27" location="IS_은행!A1" display="농협은행"/>
    <hyperlink ref="B28" location="은행_BS!A1" display="연결BS"/>
    <hyperlink ref="B29" location="은행_IS!A1" display="연결IS"/>
    <hyperlink ref="B30" location="은행_NIM!A1" display="이자이익/NIM"/>
    <hyperlink ref="B31" location="은행_주요계수!A1" display="주요계수"/>
    <hyperlink ref="B32" location="생명!A1" display="농협생명"/>
    <hyperlink ref="B33" location="손해!A1" display="농협손해"/>
    <hyperlink ref="B34" location="증권!A1" display="NH투자증권"/>
    <hyperlink ref="B35" location="자산운용!A1" display="NH-Amundi자산운용"/>
    <hyperlink ref="B36" location="캐피탈!A1" display="NH농협캐피탈"/>
    <hyperlink ref="B37" location="저축은행!A1" display="NH저축은행"/>
    <hyperlink ref="B38" location="현황!A1" display="기타"/>
    <hyperlink ref="B39" location="현황!A1" display="현황"/>
    <hyperlink ref="B40" location="주식수!A1" display="주식수"/>
    <hyperlink ref="B41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4" manualBreakCount="4">
    <brk id="53" man="true" max="16383" min="0"/>
    <brk id="134" man="true" max="16383" min="0"/>
    <brk id="198" man="true" max="16383" min="0"/>
    <brk id="262" man="true" max="16383" min="0"/>
  </rowBreak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R42"/>
  <sheetViews>
    <sheetView showFormulas="false" showGridLines="false" showRowColHeaders="true" showZeros="true" rightToLeft="false" tabSelected="false" showOutlineSymbols="false" defaultGridColor="true" view="pageBreakPreview" topLeftCell="A1" colorId="64" zoomScale="100" zoomScaleNormal="100" zoomScalePageLayoutView="100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24.11"/>
    <col collapsed="false" customWidth="true" hidden="true" outlineLevel="0" max="9" min="9" style="140" width="6.55"/>
    <col collapsed="false" customWidth="true" hidden="true" outlineLevel="0" max="11" min="10" style="140" width="7.34"/>
    <col collapsed="false" customWidth="true" hidden="true" outlineLevel="0" max="12" min="12" style="140" width="8.33"/>
    <col collapsed="false" customWidth="true" hidden="true" outlineLevel="0" max="31" min="13" style="140" width="7.55"/>
    <col collapsed="false" customWidth="false" hidden="true" outlineLevel="0" max="32" min="32" style="3" width="7.1"/>
    <col collapsed="false" customWidth="true" hidden="false" outlineLevel="0" max="33" min="33" style="3" width="7.55"/>
    <col collapsed="false" customWidth="false" hidden="false" outlineLevel="0" max="38" min="34" style="3" width="7.1"/>
    <col collapsed="false" customWidth="true" hidden="false" outlineLevel="0" max="40" min="39" style="12" width="7.55"/>
    <col collapsed="false" customWidth="false" hidden="false" outlineLevel="0" max="1024" min="41" style="12" width="7.1"/>
  </cols>
  <sheetData>
    <row r="1" s="13" customFormat="true" ht="36" hidden="false" customHeight="true" outlineLevel="0" collapsed="false">
      <c r="B1" s="14"/>
      <c r="C1" s="14"/>
      <c r="D1" s="16" t="s">
        <v>311</v>
      </c>
      <c r="E1" s="62"/>
      <c r="F1" s="62"/>
      <c r="G1" s="62"/>
      <c r="H1" s="6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</row>
    <row r="2" s="18" customFormat="true" ht="7.5" hidden="false" customHeight="true" outlineLevel="0" collapsed="false">
      <c r="B2" s="19"/>
      <c r="C2" s="20"/>
      <c r="D2" s="21"/>
      <c r="I2" s="144"/>
      <c r="J2" s="144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</row>
    <row r="3" s="27" customFormat="true" ht="20.25" hidden="false" customHeight="true" outlineLevel="0" collapsed="false">
      <c r="A3" s="22"/>
      <c r="B3" s="23"/>
      <c r="C3" s="24"/>
      <c r="D3" s="423" t="s">
        <v>222</v>
      </c>
      <c r="E3" s="423"/>
      <c r="F3" s="423"/>
      <c r="G3" s="423"/>
      <c r="H3" s="423"/>
      <c r="I3" s="147" t="s">
        <v>49</v>
      </c>
      <c r="J3" s="147" t="s">
        <v>50</v>
      </c>
      <c r="K3" s="147" t="s">
        <v>51</v>
      </c>
      <c r="L3" s="147" t="s">
        <v>52</v>
      </c>
      <c r="M3" s="147" t="s">
        <v>53</v>
      </c>
      <c r="N3" s="147" t="s">
        <v>54</v>
      </c>
      <c r="O3" s="147" t="s">
        <v>55</v>
      </c>
      <c r="P3" s="147" t="s">
        <v>56</v>
      </c>
      <c r="Q3" s="147" t="s">
        <v>57</v>
      </c>
      <c r="R3" s="147" t="s">
        <v>58</v>
      </c>
      <c r="S3" s="147" t="s">
        <v>59</v>
      </c>
      <c r="T3" s="147" t="s">
        <v>60</v>
      </c>
      <c r="U3" s="147" t="s">
        <v>61</v>
      </c>
      <c r="V3" s="147" t="s">
        <v>62</v>
      </c>
      <c r="W3" s="147" t="s">
        <v>63</v>
      </c>
      <c r="X3" s="147" t="s">
        <v>123</v>
      </c>
      <c r="Y3" s="147" t="s">
        <v>64</v>
      </c>
      <c r="Z3" s="147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customFormat="false" ht="20.1" hidden="false" customHeight="true" outlineLevel="0" collapsed="false">
      <c r="A4" s="28" t="s">
        <v>2</v>
      </c>
      <c r="B4" s="35"/>
      <c r="C4" s="424"/>
      <c r="D4" s="1" t="s">
        <v>312</v>
      </c>
      <c r="E4" s="1"/>
      <c r="F4" s="1"/>
      <c r="G4" s="1"/>
      <c r="H4" s="1"/>
      <c r="I4" s="151" t="n">
        <v>545.53</v>
      </c>
      <c r="J4" s="151" t="n">
        <v>1909.23</v>
      </c>
      <c r="K4" s="151" t="n">
        <v>3341.42</v>
      </c>
      <c r="L4" s="151" t="n">
        <v>3945.55</v>
      </c>
      <c r="M4" s="151" t="n">
        <v>1109.03</v>
      </c>
      <c r="N4" s="151" t="n">
        <v>662.52</v>
      </c>
      <c r="O4" s="151" t="n">
        <v>2205.11</v>
      </c>
      <c r="P4" s="151" t="n">
        <v>1735.59</v>
      </c>
      <c r="Q4" s="151" t="n">
        <v>-266.35</v>
      </c>
      <c r="R4" s="151" t="n">
        <v>1202.67</v>
      </c>
      <c r="S4" s="151" t="n">
        <v>2799.17</v>
      </c>
      <c r="T4" s="151" t="n">
        <v>3384.53</v>
      </c>
      <c r="U4" s="151" t="n">
        <v>900.39</v>
      </c>
      <c r="V4" s="151" t="n">
        <v>3008.36</v>
      </c>
      <c r="W4" s="151" t="n">
        <v>4315.62</v>
      </c>
      <c r="X4" s="151" t="n">
        <v>1762.93</v>
      </c>
      <c r="Y4" s="151" t="n">
        <v>321.93</v>
      </c>
      <c r="Z4" s="151" t="n">
        <v>-3289.95</v>
      </c>
      <c r="AA4" s="151" t="n">
        <v>-617.59</v>
      </c>
      <c r="AB4" s="151" t="n">
        <v>1111.26</v>
      </c>
      <c r="AC4" s="151" t="n">
        <v>1504.66</v>
      </c>
      <c r="AD4" s="151" t="n">
        <v>3600.21</v>
      </c>
      <c r="AE4" s="151" t="n">
        <v>5159.99</v>
      </c>
      <c r="AF4" s="151" t="n">
        <v>6520.73</v>
      </c>
      <c r="AG4" s="151" t="n">
        <v>3175.65</v>
      </c>
      <c r="AH4" s="151" t="n">
        <v>6684.04</v>
      </c>
      <c r="AI4" s="151" t="n">
        <v>9339.35</v>
      </c>
      <c r="AJ4" s="151" t="n">
        <v>12225.69</v>
      </c>
      <c r="AK4" s="151" t="n">
        <v>3662.26</v>
      </c>
      <c r="AL4" s="151" t="n">
        <v>8456.14</v>
      </c>
      <c r="AM4" s="151" t="n">
        <v>11921.6</v>
      </c>
      <c r="AN4" s="151" t="n">
        <v>15170.75</v>
      </c>
      <c r="AO4" s="151" t="n">
        <v>3162</v>
      </c>
      <c r="AP4" s="151" t="n">
        <v>7267.52</v>
      </c>
      <c r="AQ4" s="151" t="n">
        <v>11154.95</v>
      </c>
      <c r="AR4" s="151" t="n">
        <v>13707.17</v>
      </c>
    </row>
    <row r="5" customFormat="false" ht="20.1" hidden="false" customHeight="true" outlineLevel="0" collapsed="false">
      <c r="A5" s="34"/>
      <c r="B5" s="35"/>
      <c r="C5" s="425"/>
      <c r="D5" s="426"/>
      <c r="E5" s="427" t="s">
        <v>35</v>
      </c>
      <c r="F5" s="428"/>
      <c r="G5" s="428"/>
      <c r="H5" s="428"/>
      <c r="I5" s="190" t="n">
        <v>545.53</v>
      </c>
      <c r="J5" s="190" t="n">
        <v>1909.23</v>
      </c>
      <c r="K5" s="190" t="n">
        <v>3341.42</v>
      </c>
      <c r="L5" s="190" t="n">
        <v>3945.55</v>
      </c>
      <c r="M5" s="190" t="n">
        <v>1109.03</v>
      </c>
      <c r="N5" s="190" t="n">
        <v>662.52</v>
      </c>
      <c r="O5" s="190" t="n">
        <v>2205.11</v>
      </c>
      <c r="P5" s="190" t="n">
        <v>1735.59</v>
      </c>
      <c r="Q5" s="190" t="n">
        <v>-266.35</v>
      </c>
      <c r="R5" s="190" t="n">
        <v>1202.67</v>
      </c>
      <c r="S5" s="190" t="n">
        <v>2799.17</v>
      </c>
      <c r="T5" s="190" t="n">
        <v>3384.53</v>
      </c>
      <c r="U5" s="190" t="n">
        <v>900.39</v>
      </c>
      <c r="V5" s="190" t="n">
        <v>3008.36</v>
      </c>
      <c r="W5" s="190" t="n">
        <v>4315.62</v>
      </c>
      <c r="X5" s="190" t="n">
        <v>1762.93</v>
      </c>
      <c r="Y5" s="190" t="n">
        <v>321.93</v>
      </c>
      <c r="Z5" s="190" t="n">
        <v>-3289.95</v>
      </c>
      <c r="AA5" s="190" t="n">
        <v>-617.59</v>
      </c>
      <c r="AB5" s="190" t="n">
        <v>1111.26</v>
      </c>
      <c r="AC5" s="190" t="n">
        <v>1504.66</v>
      </c>
      <c r="AD5" s="190" t="n">
        <v>3600.21</v>
      </c>
      <c r="AE5" s="190" t="n">
        <v>5159.99</v>
      </c>
      <c r="AF5" s="190" t="n">
        <v>6520.73</v>
      </c>
      <c r="AG5" s="190" t="n">
        <v>3175.65</v>
      </c>
      <c r="AH5" s="190" t="n">
        <v>6684.04</v>
      </c>
      <c r="AI5" s="190" t="n">
        <v>9339.35</v>
      </c>
      <c r="AJ5" s="190" t="n">
        <v>12225.69</v>
      </c>
      <c r="AK5" s="190" t="n">
        <v>3662.26</v>
      </c>
      <c r="AL5" s="190" t="n">
        <v>8456.14</v>
      </c>
      <c r="AM5" s="190" t="n">
        <v>11921.6</v>
      </c>
      <c r="AN5" s="190" t="n">
        <v>15170.75</v>
      </c>
      <c r="AO5" s="190" t="n">
        <v>3162</v>
      </c>
      <c r="AP5" s="190" t="n">
        <v>7267.52</v>
      </c>
      <c r="AQ5" s="190" t="n">
        <v>11154.95</v>
      </c>
      <c r="AR5" s="190" t="n">
        <v>13707.17</v>
      </c>
    </row>
    <row r="6" customFormat="false" ht="20.1" hidden="false" customHeight="true" outlineLevel="0" collapsed="false">
      <c r="A6" s="37" t="s">
        <v>4</v>
      </c>
      <c r="B6" s="38"/>
      <c r="C6" s="425"/>
      <c r="D6" s="154" t="s">
        <v>313</v>
      </c>
      <c r="E6" s="155"/>
      <c r="F6" s="155"/>
      <c r="G6" s="155"/>
      <c r="H6" s="155"/>
      <c r="I6" s="151" t="n">
        <v>283.671932389301</v>
      </c>
      <c r="J6" s="151" t="n">
        <v>634.703177479672</v>
      </c>
      <c r="K6" s="151" t="n">
        <v>870.890438229903</v>
      </c>
      <c r="L6" s="151" t="n">
        <v>1520.40906020176</v>
      </c>
      <c r="M6" s="151" t="n">
        <v>708.898565066002</v>
      </c>
      <c r="N6" s="151" t="n">
        <v>1158.709031564</v>
      </c>
      <c r="O6" s="151" t="n">
        <v>1216.67912794199</v>
      </c>
      <c r="P6" s="151" t="n">
        <v>1900.74556328</v>
      </c>
      <c r="Q6" s="151" t="n">
        <v>596.753573278</v>
      </c>
      <c r="R6" s="151" t="n">
        <v>688.542842455999</v>
      </c>
      <c r="S6" s="151" t="n">
        <v>1751.385572428</v>
      </c>
      <c r="T6" s="151" t="n">
        <v>2443.27243524199</v>
      </c>
      <c r="U6" s="151" t="n">
        <v>652.172337920004</v>
      </c>
      <c r="V6" s="151" t="n">
        <v>1865.04518790001</v>
      </c>
      <c r="W6" s="151" t="n">
        <v>2744.116478194</v>
      </c>
      <c r="X6" s="151" t="n">
        <v>3427.134145966</v>
      </c>
      <c r="Y6" s="151" t="n">
        <v>806.693231809</v>
      </c>
      <c r="Z6" s="151" t="n">
        <v>1880.786643922</v>
      </c>
      <c r="AA6" s="151" t="n">
        <v>2694.49824630499</v>
      </c>
      <c r="AB6" s="151" t="n">
        <v>3521.332801265</v>
      </c>
      <c r="AC6" s="151" t="n">
        <v>925.476778525</v>
      </c>
      <c r="AD6" s="151" t="n">
        <v>2017.736078132</v>
      </c>
      <c r="AE6" s="151" t="n">
        <v>2854.08082079699</v>
      </c>
      <c r="AF6" s="151" t="n">
        <v>3279.33252128801</v>
      </c>
      <c r="AG6" s="151" t="n">
        <v>1081.067786216</v>
      </c>
      <c r="AH6" s="151" t="n">
        <v>2229.32571993493</v>
      </c>
      <c r="AI6" s="151" t="n">
        <v>2506.95514316138</v>
      </c>
      <c r="AJ6" s="151" t="n">
        <v>1245.88644712702</v>
      </c>
      <c r="AK6" s="151" t="n">
        <v>1014.155065102</v>
      </c>
      <c r="AL6" s="151" t="n">
        <v>1883.93904573149</v>
      </c>
      <c r="AM6" s="151" t="n">
        <v>2562.683483362</v>
      </c>
      <c r="AN6" s="151" t="n">
        <v>3502.900916342</v>
      </c>
      <c r="AO6" s="151" t="n">
        <v>491.023844285</v>
      </c>
      <c r="AP6" s="151" t="n">
        <v>2496.21177051583</v>
      </c>
      <c r="AQ6" s="151" t="n">
        <v>4158.66811927681</v>
      </c>
      <c r="AR6" s="151" t="n">
        <v>4554.49504037195</v>
      </c>
    </row>
    <row r="7" customFormat="false" ht="20.1" hidden="false" customHeight="true" outlineLevel="0" collapsed="false">
      <c r="A7" s="42"/>
      <c r="B7" s="42" t="s">
        <v>1</v>
      </c>
      <c r="C7" s="424"/>
      <c r="D7" s="1"/>
      <c r="E7" s="1" t="s">
        <v>38</v>
      </c>
      <c r="F7" s="1"/>
      <c r="G7" s="1"/>
      <c r="H7" s="1"/>
      <c r="I7" s="151" t="n">
        <v>155.86</v>
      </c>
      <c r="J7" s="151" t="n">
        <v>365.069999999997</v>
      </c>
      <c r="K7" s="151" t="n">
        <v>713.280000000017</v>
      </c>
      <c r="L7" s="151" t="n">
        <v>1205.34</v>
      </c>
      <c r="M7" s="151" t="n">
        <v>481.240000000002</v>
      </c>
      <c r="N7" s="151" t="n">
        <v>701.630000000003</v>
      </c>
      <c r="O7" s="151" t="n">
        <v>627.339999999992</v>
      </c>
      <c r="P7" s="151" t="n">
        <v>1009.33</v>
      </c>
      <c r="Q7" s="151" t="n">
        <v>352.73</v>
      </c>
      <c r="R7" s="151" t="n">
        <v>715.069999999999</v>
      </c>
      <c r="S7" s="151" t="n">
        <v>1105.33</v>
      </c>
      <c r="T7" s="151" t="n">
        <v>1576.51999999999</v>
      </c>
      <c r="U7" s="151" t="n">
        <v>156.410000000004</v>
      </c>
      <c r="V7" s="151" t="n">
        <v>764.030000000011</v>
      </c>
      <c r="W7" s="151" t="n">
        <v>1182.06</v>
      </c>
      <c r="X7" s="151" t="n">
        <v>1676.17</v>
      </c>
      <c r="Y7" s="151" t="n">
        <v>322.04</v>
      </c>
      <c r="Z7" s="151" t="n">
        <v>787.269999999998</v>
      </c>
      <c r="AA7" s="151" t="n">
        <v>1155.00999999999</v>
      </c>
      <c r="AB7" s="151" t="n">
        <v>1545</v>
      </c>
      <c r="AC7" s="151" t="n">
        <v>320.14</v>
      </c>
      <c r="AD7" s="151" t="n">
        <v>657.770000000001</v>
      </c>
      <c r="AE7" s="151" t="n">
        <v>951.269999999993</v>
      </c>
      <c r="AF7" s="151" t="n">
        <v>854.110000000006</v>
      </c>
      <c r="AG7" s="151" t="n">
        <v>232.518219850001</v>
      </c>
      <c r="AH7" s="151" t="n">
        <v>501.290162550001</v>
      </c>
      <c r="AI7" s="151" t="n">
        <v>268.07896773</v>
      </c>
      <c r="AJ7" s="151" t="n">
        <v>-1141.11934611</v>
      </c>
      <c r="AK7" s="151" t="n">
        <v>6.04063473</v>
      </c>
      <c r="AL7" s="151" t="n">
        <v>120.94201967</v>
      </c>
      <c r="AM7" s="151" t="n">
        <v>247.14234445</v>
      </c>
      <c r="AN7" s="151" t="n">
        <v>400.54842222</v>
      </c>
      <c r="AO7" s="151" t="n">
        <v>50.70037581</v>
      </c>
      <c r="AP7" s="151" t="n">
        <v>403.66747466</v>
      </c>
      <c r="AQ7" s="151" t="n">
        <v>643.21838099</v>
      </c>
      <c r="AR7" s="151" t="n">
        <v>611.99259111</v>
      </c>
    </row>
    <row r="8" s="43" customFormat="true" ht="20.1" hidden="false" customHeight="true" outlineLevel="0" collapsed="false">
      <c r="A8" s="41"/>
      <c r="B8" s="42" t="s">
        <v>5</v>
      </c>
      <c r="C8" s="55"/>
      <c r="D8" s="1"/>
      <c r="E8" s="1" t="s">
        <v>39</v>
      </c>
      <c r="F8" s="1"/>
      <c r="G8" s="1"/>
      <c r="H8" s="1"/>
      <c r="I8" s="151" t="n">
        <v>65.91</v>
      </c>
      <c r="J8" s="151" t="n">
        <v>113.1</v>
      </c>
      <c r="K8" s="151" t="n">
        <v>39.51</v>
      </c>
      <c r="L8" s="151" t="n">
        <v>142.47</v>
      </c>
      <c r="M8" s="151" t="n">
        <v>122.42</v>
      </c>
      <c r="N8" s="151" t="n">
        <v>285.37</v>
      </c>
      <c r="O8" s="151" t="n">
        <v>355.81</v>
      </c>
      <c r="P8" s="151" t="n">
        <v>579.338</v>
      </c>
      <c r="Q8" s="151" t="n">
        <v>148.048</v>
      </c>
      <c r="R8" s="151" t="n">
        <v>197.13</v>
      </c>
      <c r="S8" s="151" t="n">
        <v>272.719</v>
      </c>
      <c r="T8" s="151" t="n">
        <v>370.733</v>
      </c>
      <c r="U8" s="151" t="n">
        <v>87.552</v>
      </c>
      <c r="V8" s="151" t="n">
        <v>176.661</v>
      </c>
      <c r="W8" s="151" t="n">
        <v>219.532</v>
      </c>
      <c r="X8" s="151" t="n">
        <v>376.865</v>
      </c>
      <c r="Y8" s="151" t="n">
        <v>78.478</v>
      </c>
      <c r="Z8" s="151" t="n">
        <v>213.61</v>
      </c>
      <c r="AA8" s="151" t="n">
        <v>215.919</v>
      </c>
      <c r="AB8" s="151" t="n">
        <v>353.11</v>
      </c>
      <c r="AC8" s="151" t="n">
        <v>76.619</v>
      </c>
      <c r="AD8" s="151" t="n">
        <v>171.806</v>
      </c>
      <c r="AE8" s="151" t="n">
        <v>167.218</v>
      </c>
      <c r="AF8" s="151" t="n">
        <v>264.844</v>
      </c>
      <c r="AG8" s="151" t="n">
        <v>86.979</v>
      </c>
      <c r="AH8" s="151" t="n">
        <v>205.08</v>
      </c>
      <c r="AI8" s="151" t="n">
        <v>28.43901325</v>
      </c>
      <c r="AJ8" s="151" t="n">
        <v>19.66929031</v>
      </c>
      <c r="AK8" s="151" t="n">
        <v>19.65882153</v>
      </c>
      <c r="AL8" s="151" t="n">
        <v>58.72818992</v>
      </c>
      <c r="AM8" s="151" t="n">
        <v>39.75715078</v>
      </c>
      <c r="AN8" s="151" t="n">
        <v>68.46288751</v>
      </c>
      <c r="AO8" s="151" t="n">
        <v>89.22173156</v>
      </c>
      <c r="AP8" s="151" t="n">
        <v>419.00434614</v>
      </c>
      <c r="AQ8" s="151" t="n">
        <v>491.57221554</v>
      </c>
      <c r="AR8" s="151" t="n">
        <v>463.42358109</v>
      </c>
    </row>
    <row r="9" s="43" customFormat="true" ht="20.1" hidden="false" customHeight="true" outlineLevel="0" collapsed="false">
      <c r="A9" s="41"/>
      <c r="B9" s="44" t="s">
        <v>7</v>
      </c>
      <c r="C9" s="55"/>
      <c r="D9" s="1"/>
      <c r="E9" s="1" t="s">
        <v>314</v>
      </c>
      <c r="F9" s="1"/>
      <c r="G9" s="1"/>
      <c r="H9" s="1"/>
      <c r="I9" s="151" t="n">
        <v>9.91</v>
      </c>
      <c r="J9" s="151" t="n">
        <v>74.49</v>
      </c>
      <c r="K9" s="151" t="n">
        <v>52.65</v>
      </c>
      <c r="L9" s="151" t="n">
        <v>56.54</v>
      </c>
      <c r="M9" s="151" t="n">
        <v>66.44</v>
      </c>
      <c r="N9" s="151" t="n">
        <v>56.81</v>
      </c>
      <c r="O9" s="151" t="n">
        <v>72.02</v>
      </c>
      <c r="P9" s="151" t="n">
        <v>105.01</v>
      </c>
      <c r="Q9" s="151" t="n">
        <v>43.11</v>
      </c>
      <c r="R9" s="151" t="n">
        <v>-33.92</v>
      </c>
      <c r="S9" s="151" t="n">
        <v>26.76</v>
      </c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</row>
    <row r="10" s="43" customFormat="true" ht="20.1" hidden="false" customHeight="true" outlineLevel="0" collapsed="false">
      <c r="A10" s="41"/>
      <c r="B10" s="44" t="s">
        <v>9</v>
      </c>
      <c r="C10" s="424"/>
      <c r="D10" s="1"/>
      <c r="E10" s="150" t="s">
        <v>315</v>
      </c>
      <c r="F10" s="1"/>
      <c r="G10" s="1"/>
      <c r="H10" s="1"/>
      <c r="I10" s="156"/>
      <c r="J10" s="156"/>
      <c r="K10" s="156"/>
      <c r="L10" s="156"/>
      <c r="M10" s="156"/>
      <c r="N10" s="156"/>
      <c r="O10" s="156"/>
      <c r="P10" s="156"/>
      <c r="Q10" s="156"/>
      <c r="R10" s="151" t="n">
        <v>-85.409883</v>
      </c>
      <c r="S10" s="151" t="n">
        <v>273.035529</v>
      </c>
      <c r="T10" s="151" t="n">
        <v>374.364828</v>
      </c>
      <c r="U10" s="151" t="n">
        <v>389.831778</v>
      </c>
      <c r="V10" s="151" t="n">
        <v>745.940988</v>
      </c>
      <c r="W10" s="151" t="n">
        <v>1043.67285</v>
      </c>
      <c r="X10" s="151" t="n">
        <v>992.97819</v>
      </c>
      <c r="Y10" s="151" t="n">
        <v>296.282124</v>
      </c>
      <c r="Z10" s="151" t="n">
        <v>605.33487</v>
      </c>
      <c r="AA10" s="151" t="n">
        <v>918.995382</v>
      </c>
      <c r="AB10" s="151" t="n">
        <v>1089.944424</v>
      </c>
      <c r="AC10" s="151" t="n">
        <v>408.918456</v>
      </c>
      <c r="AD10" s="151" t="n">
        <v>902.882052</v>
      </c>
      <c r="AE10" s="151" t="n">
        <v>1302.400296</v>
      </c>
      <c r="AF10" s="151" t="n">
        <v>1616.453253</v>
      </c>
      <c r="AG10" s="151" t="n">
        <v>591.571593</v>
      </c>
      <c r="AH10" s="151" t="n">
        <v>1130.61955292493</v>
      </c>
      <c r="AI10" s="151" t="n">
        <v>1618.11297345738</v>
      </c>
      <c r="AJ10" s="151" t="n">
        <v>1666.10029354302</v>
      </c>
      <c r="AK10" s="151" t="n">
        <v>790.167231</v>
      </c>
      <c r="AL10" s="151" t="n">
        <v>1284.68636851449</v>
      </c>
      <c r="AM10" s="151" t="n">
        <v>1656.5283</v>
      </c>
      <c r="AN10" s="151" t="n">
        <v>2193.4815</v>
      </c>
      <c r="AO10" s="151" t="n">
        <v>148.5386</v>
      </c>
      <c r="AP10" s="151" t="n">
        <v>1207.13526581983</v>
      </c>
      <c r="AQ10" s="151" t="n">
        <v>2312.90546738081</v>
      </c>
      <c r="AR10" s="151" t="n">
        <v>2661.57056811695</v>
      </c>
    </row>
    <row r="11" s="43" customFormat="true" ht="20.1" hidden="false" customHeight="true" outlineLevel="0" collapsed="false">
      <c r="A11" s="41"/>
      <c r="B11" s="44" t="s">
        <v>11</v>
      </c>
      <c r="C11" s="424"/>
      <c r="D11" s="1"/>
      <c r="E11" s="150" t="s">
        <v>316</v>
      </c>
      <c r="F11" s="1"/>
      <c r="G11" s="1"/>
      <c r="H11" s="1"/>
      <c r="I11" s="151" t="n">
        <v>11.680214388</v>
      </c>
      <c r="J11" s="151" t="n">
        <v>25.83259728</v>
      </c>
      <c r="K11" s="151" t="n">
        <v>38.337828012</v>
      </c>
      <c r="L11" s="151" t="n">
        <v>49.945170966</v>
      </c>
      <c r="M11" s="151" t="n">
        <v>17.129095536</v>
      </c>
      <c r="N11" s="151" t="n">
        <v>32.827891164</v>
      </c>
      <c r="O11" s="151" t="n">
        <v>48.897603192</v>
      </c>
      <c r="P11" s="151" t="n">
        <v>63.0982245</v>
      </c>
      <c r="Q11" s="151" t="n">
        <v>19.357291098</v>
      </c>
      <c r="R11" s="151" t="n">
        <v>38.860824216</v>
      </c>
      <c r="S11" s="151" t="n">
        <v>57.925582128</v>
      </c>
      <c r="T11" s="151" t="n">
        <v>73.303081722</v>
      </c>
      <c r="U11" s="151" t="n">
        <v>14.83470585</v>
      </c>
      <c r="V11" s="151" t="n">
        <v>31.27486356</v>
      </c>
      <c r="W11" s="151" t="n">
        <v>48.446243694</v>
      </c>
      <c r="X11" s="151" t="n">
        <v>65.003368956</v>
      </c>
      <c r="Y11" s="151" t="n">
        <v>25.304544349</v>
      </c>
      <c r="Z11" s="151" t="n">
        <v>47.280318792</v>
      </c>
      <c r="AA11" s="151" t="n">
        <v>76.423877845</v>
      </c>
      <c r="AB11" s="151" t="n">
        <v>101.411852115</v>
      </c>
      <c r="AC11" s="151" t="n">
        <v>18.132277205</v>
      </c>
      <c r="AD11" s="151" t="n">
        <v>46.880018402</v>
      </c>
      <c r="AE11" s="151" t="n">
        <v>70.655458167</v>
      </c>
      <c r="AF11" s="151" t="n">
        <v>94.659307638</v>
      </c>
      <c r="AG11" s="151" t="n">
        <v>26.547419696</v>
      </c>
      <c r="AH11" s="151" t="n">
        <v>63.25095511</v>
      </c>
      <c r="AI11" s="151" t="n">
        <v>89.247338824</v>
      </c>
      <c r="AJ11" s="151" t="n">
        <v>115.890539394</v>
      </c>
      <c r="AK11" s="151" t="n">
        <v>30.575508502</v>
      </c>
      <c r="AL11" s="151" t="n">
        <v>63.151754967</v>
      </c>
      <c r="AM11" s="151" t="n">
        <v>94.426258332</v>
      </c>
      <c r="AN11" s="151" t="n">
        <v>152.207084302</v>
      </c>
      <c r="AO11" s="151" t="n">
        <v>42.475323275</v>
      </c>
      <c r="AP11" s="151" t="n">
        <v>80.158543906</v>
      </c>
      <c r="AQ11" s="151" t="n">
        <v>111.131308386</v>
      </c>
      <c r="AR11" s="151" t="n">
        <v>143.204009305</v>
      </c>
    </row>
    <row r="12" customFormat="false" ht="20.1" hidden="false" customHeight="true" outlineLevel="0" collapsed="false">
      <c r="A12" s="41"/>
      <c r="B12" s="44" t="s">
        <v>13</v>
      </c>
      <c r="C12" s="55"/>
      <c r="D12" s="1"/>
      <c r="E12" s="1" t="s">
        <v>128</v>
      </c>
      <c r="F12" s="1"/>
      <c r="G12" s="1"/>
      <c r="H12" s="1"/>
      <c r="I12" s="151" t="n">
        <v>36.3117180013008</v>
      </c>
      <c r="J12" s="151" t="n">
        <v>52.2105801996748</v>
      </c>
      <c r="K12" s="151" t="n">
        <v>21.1126102178862</v>
      </c>
      <c r="L12" s="151" t="n">
        <v>62.1138892357614</v>
      </c>
      <c r="M12" s="151" t="n">
        <v>19.66946953</v>
      </c>
      <c r="N12" s="151" t="n">
        <v>80.0711404</v>
      </c>
      <c r="O12" s="151" t="n">
        <v>109.61152475</v>
      </c>
      <c r="P12" s="151" t="n">
        <v>140.96933878</v>
      </c>
      <c r="Q12" s="151" t="n">
        <v>32.50828218</v>
      </c>
      <c r="R12" s="151" t="n">
        <v>98.52190124</v>
      </c>
      <c r="S12" s="151" t="n">
        <v>141.0854613</v>
      </c>
      <c r="T12" s="151" t="n">
        <v>156.62152552</v>
      </c>
      <c r="U12" s="151" t="n">
        <v>23.79385407</v>
      </c>
      <c r="V12" s="151" t="n">
        <v>107.53833634</v>
      </c>
      <c r="W12" s="151" t="n">
        <v>180.1253845</v>
      </c>
      <c r="X12" s="151" t="n">
        <v>226.73758701</v>
      </c>
      <c r="Y12" s="151" t="n">
        <v>58.14856346</v>
      </c>
      <c r="Z12" s="151" t="n">
        <v>138.43145513</v>
      </c>
      <c r="AA12" s="151" t="n">
        <v>227.33998646</v>
      </c>
      <c r="AB12" s="151" t="n">
        <v>300.21652515</v>
      </c>
      <c r="AC12" s="151" t="n">
        <v>71.77704532</v>
      </c>
      <c r="AD12" s="151" t="n">
        <v>179.64800773</v>
      </c>
      <c r="AE12" s="151" t="n">
        <v>285.81706663</v>
      </c>
      <c r="AF12" s="151" t="n">
        <v>353.03596065</v>
      </c>
      <c r="AG12" s="151" t="n">
        <v>115.39723365</v>
      </c>
      <c r="AH12" s="151" t="n">
        <v>266.62504935</v>
      </c>
      <c r="AI12" s="151" t="n">
        <v>415.7368499</v>
      </c>
      <c r="AJ12" s="151" t="n">
        <v>470.14566999</v>
      </c>
      <c r="AK12" s="151" t="n">
        <v>125.17286934</v>
      </c>
      <c r="AL12" s="151" t="n">
        <v>277.43071266</v>
      </c>
      <c r="AM12" s="151" t="n">
        <v>401.6894298</v>
      </c>
      <c r="AN12" s="151" t="n">
        <v>503.41102231</v>
      </c>
      <c r="AO12" s="151" t="n">
        <v>105.06103524</v>
      </c>
      <c r="AP12" s="151" t="n">
        <v>285.18917049</v>
      </c>
      <c r="AQ12" s="151" t="n">
        <v>447.4338162</v>
      </c>
      <c r="AR12" s="151" t="n">
        <v>583.71366656</v>
      </c>
    </row>
    <row r="13" customFormat="false" ht="20.1" hidden="false" customHeight="true" outlineLevel="0" collapsed="false">
      <c r="A13" s="41"/>
      <c r="B13" s="44" t="s">
        <v>15</v>
      </c>
      <c r="C13" s="424"/>
      <c r="D13" s="1"/>
      <c r="E13" s="1" t="s">
        <v>129</v>
      </c>
      <c r="F13" s="1"/>
      <c r="G13" s="1"/>
      <c r="H13" s="1"/>
      <c r="I13" s="151" t="n">
        <v>4</v>
      </c>
      <c r="J13" s="151" t="n">
        <v>4</v>
      </c>
      <c r="K13" s="151" t="n">
        <v>6</v>
      </c>
      <c r="L13" s="151" t="n">
        <v>4</v>
      </c>
      <c r="M13" s="151" t="n">
        <v>2</v>
      </c>
      <c r="N13" s="151" t="n">
        <v>2</v>
      </c>
      <c r="O13" s="151" t="n">
        <v>3</v>
      </c>
      <c r="P13" s="151" t="n">
        <v>3</v>
      </c>
      <c r="Q13" s="151" t="n">
        <v>1</v>
      </c>
      <c r="R13" s="151" t="n">
        <v>2</v>
      </c>
      <c r="S13" s="151" t="n">
        <v>3</v>
      </c>
      <c r="T13" s="151" t="n">
        <v>6</v>
      </c>
      <c r="U13" s="151" t="n">
        <v>1</v>
      </c>
      <c r="V13" s="151" t="n">
        <v>2</v>
      </c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6"/>
      <c r="AJ13" s="156"/>
      <c r="AK13" s="156"/>
      <c r="AL13" s="156"/>
      <c r="AM13" s="156"/>
      <c r="AN13" s="156"/>
      <c r="AO13" s="156"/>
      <c r="AP13" s="156"/>
      <c r="AQ13" s="156"/>
      <c r="AR13" s="156"/>
    </row>
    <row r="14" customFormat="false" ht="20.1" hidden="false" customHeight="true" outlineLevel="0" collapsed="false">
      <c r="A14" s="41"/>
      <c r="B14" s="44" t="s">
        <v>17</v>
      </c>
      <c r="C14" s="424"/>
      <c r="D14" s="1"/>
      <c r="E14" s="150" t="s">
        <v>130</v>
      </c>
      <c r="F14" s="1"/>
      <c r="G14" s="1"/>
      <c r="H14" s="1"/>
      <c r="I14" s="156"/>
      <c r="J14" s="156"/>
      <c r="K14" s="156"/>
      <c r="L14" s="156"/>
      <c r="M14" s="156"/>
      <c r="N14" s="156"/>
      <c r="O14" s="156"/>
      <c r="P14" s="156"/>
      <c r="Q14" s="156"/>
      <c r="R14" s="151" t="n">
        <v>-243.71</v>
      </c>
      <c r="S14" s="151" t="n">
        <v>-128.47</v>
      </c>
      <c r="T14" s="151" t="n">
        <v>-114.27</v>
      </c>
      <c r="U14" s="151" t="n">
        <v>-21.25</v>
      </c>
      <c r="V14" s="151" t="n">
        <v>37.6</v>
      </c>
      <c r="W14" s="151" t="n">
        <v>70.28</v>
      </c>
      <c r="X14" s="151" t="n">
        <v>89.38</v>
      </c>
      <c r="Y14" s="151" t="n">
        <v>26.44</v>
      </c>
      <c r="Z14" s="151" t="n">
        <v>88.86</v>
      </c>
      <c r="AA14" s="151" t="n">
        <v>100.81</v>
      </c>
      <c r="AB14" s="151" t="n">
        <v>131.65</v>
      </c>
      <c r="AC14" s="151" t="n">
        <v>29.89</v>
      </c>
      <c r="AD14" s="151" t="n">
        <v>58.75</v>
      </c>
      <c r="AE14" s="151" t="n">
        <v>76.72</v>
      </c>
      <c r="AF14" s="151" t="n">
        <v>96.23</v>
      </c>
      <c r="AG14" s="151" t="n">
        <v>28.05432002</v>
      </c>
      <c r="AH14" s="151" t="n">
        <v>62.46</v>
      </c>
      <c r="AI14" s="151" t="n">
        <v>96.34</v>
      </c>
      <c r="AJ14" s="151" t="n">
        <v>128.2</v>
      </c>
      <c r="AK14" s="151" t="n">
        <v>43.54</v>
      </c>
      <c r="AL14" s="151" t="n">
        <v>84</v>
      </c>
      <c r="AM14" s="151" t="n">
        <v>130.14</v>
      </c>
      <c r="AN14" s="151" t="n">
        <v>180.79</v>
      </c>
      <c r="AO14" s="151" t="n">
        <v>51.58</v>
      </c>
      <c r="AP14" s="151" t="n">
        <v>107.04</v>
      </c>
      <c r="AQ14" s="151" t="n">
        <v>162.12</v>
      </c>
      <c r="AR14" s="151" t="n">
        <v>97.85</v>
      </c>
    </row>
    <row r="15" customFormat="false" ht="20.1" hidden="false" customHeight="true" outlineLevel="0" collapsed="false">
      <c r="A15" s="41"/>
      <c r="B15" s="44"/>
      <c r="C15" s="424"/>
      <c r="D15" s="1"/>
      <c r="E15" s="150" t="s">
        <v>131</v>
      </c>
      <c r="F15" s="1"/>
      <c r="G15" s="1"/>
      <c r="H15" s="1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1" t="n">
        <v>-9</v>
      </c>
      <c r="AJ15" s="151" t="n">
        <v>-13</v>
      </c>
      <c r="AK15" s="151" t="n">
        <v>-1</v>
      </c>
      <c r="AL15" s="151" t="n">
        <v>-5</v>
      </c>
      <c r="AM15" s="151" t="n">
        <v>-7</v>
      </c>
      <c r="AN15" s="151" t="n">
        <v>4</v>
      </c>
      <c r="AO15" s="151" t="n">
        <v>6</v>
      </c>
      <c r="AP15" s="224" t="n">
        <v>0</v>
      </c>
      <c r="AQ15" s="153" t="n">
        <v>-0.42103107</v>
      </c>
      <c r="AR15" s="153" t="n">
        <v>6.36</v>
      </c>
    </row>
    <row r="16" customFormat="false" ht="20.1" hidden="false" customHeight="true" outlineLevel="0" collapsed="false">
      <c r="A16" s="41"/>
      <c r="B16" s="72" t="s">
        <v>19</v>
      </c>
      <c r="C16" s="424"/>
      <c r="D16" s="428"/>
      <c r="E16" s="428" t="s">
        <v>132</v>
      </c>
      <c r="F16" s="429"/>
      <c r="G16" s="429"/>
      <c r="H16" s="429"/>
      <c r="I16" s="429"/>
      <c r="J16" s="429"/>
      <c r="K16" s="429"/>
      <c r="L16" s="429"/>
      <c r="M16" s="429"/>
      <c r="N16" s="429"/>
      <c r="O16" s="429"/>
      <c r="P16" s="429"/>
      <c r="Q16" s="429"/>
      <c r="R16" s="429"/>
      <c r="S16" s="429"/>
      <c r="T16" s="429"/>
      <c r="U16" s="429"/>
      <c r="V16" s="429"/>
      <c r="W16" s="429"/>
      <c r="X16" s="429"/>
      <c r="Y16" s="429"/>
      <c r="Z16" s="429"/>
      <c r="AA16" s="429"/>
      <c r="AB16" s="429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190" t="n">
        <v>-2.5532216</v>
      </c>
      <c r="AP16" s="430" t="n">
        <v>-5.9830305</v>
      </c>
      <c r="AQ16" s="430" t="n">
        <v>-9.29203815</v>
      </c>
      <c r="AR16" s="430" t="n">
        <v>-13.61937581</v>
      </c>
    </row>
    <row r="17" customFormat="false" ht="20.1" hidden="false" customHeight="true" outlineLevel="0" collapsed="false">
      <c r="A17" s="41"/>
      <c r="B17" s="44" t="s">
        <v>21</v>
      </c>
      <c r="C17" s="425"/>
      <c r="D17" s="431" t="s">
        <v>317</v>
      </c>
      <c r="E17" s="428"/>
      <c r="F17" s="428"/>
      <c r="G17" s="428"/>
      <c r="H17" s="428"/>
      <c r="I17" s="190" t="n">
        <v>829.201932389301</v>
      </c>
      <c r="J17" s="190" t="n">
        <v>2543.93317747967</v>
      </c>
      <c r="K17" s="190" t="n">
        <v>4212.3104382299</v>
      </c>
      <c r="L17" s="190" t="n">
        <v>5465.95906020176</v>
      </c>
      <c r="M17" s="190" t="n">
        <v>1817.928565066</v>
      </c>
      <c r="N17" s="190" t="n">
        <v>1821.229031564</v>
      </c>
      <c r="O17" s="190" t="n">
        <v>3421.78912794199</v>
      </c>
      <c r="P17" s="190" t="n">
        <v>3636.33556328</v>
      </c>
      <c r="Q17" s="190" t="n">
        <v>330.403573278</v>
      </c>
      <c r="R17" s="190" t="n">
        <v>1891.212842456</v>
      </c>
      <c r="S17" s="190" t="n">
        <v>4550.555572428</v>
      </c>
      <c r="T17" s="190" t="n">
        <v>5827.80243524199</v>
      </c>
      <c r="U17" s="190" t="n">
        <v>1552.56233792</v>
      </c>
      <c r="V17" s="190" t="n">
        <v>4873.40518790001</v>
      </c>
      <c r="W17" s="190" t="n">
        <v>7059.736478194</v>
      </c>
      <c r="X17" s="190" t="n">
        <v>5190.064145966</v>
      </c>
      <c r="Y17" s="190" t="n">
        <v>1128.623231809</v>
      </c>
      <c r="Z17" s="190" t="n">
        <v>-1409.163356078</v>
      </c>
      <c r="AA17" s="190" t="n">
        <v>2076.90824630499</v>
      </c>
      <c r="AB17" s="190" t="n">
        <v>4632.592801265</v>
      </c>
      <c r="AC17" s="190" t="n">
        <v>2430.136778525</v>
      </c>
      <c r="AD17" s="190" t="n">
        <v>5617.946078132</v>
      </c>
      <c r="AE17" s="190" t="n">
        <v>8014.07082079699</v>
      </c>
      <c r="AF17" s="190" t="n">
        <v>9800.06252128801</v>
      </c>
      <c r="AG17" s="190" t="n">
        <v>4256.717786216</v>
      </c>
      <c r="AH17" s="190" t="n">
        <v>8913.36571993493</v>
      </c>
      <c r="AI17" s="190" t="n">
        <v>11846.3051431614</v>
      </c>
      <c r="AJ17" s="190" t="n">
        <v>13471.576447127</v>
      </c>
      <c r="AK17" s="190" t="n">
        <v>4676.415065102</v>
      </c>
      <c r="AL17" s="190" t="n">
        <v>10340.0790457315</v>
      </c>
      <c r="AM17" s="190" t="n">
        <v>14484.283483362</v>
      </c>
      <c r="AN17" s="190" t="n">
        <v>18673.650916342</v>
      </c>
      <c r="AO17" s="190" t="n">
        <v>3653.023844285</v>
      </c>
      <c r="AP17" s="190" t="n">
        <v>9763.73177051583</v>
      </c>
      <c r="AQ17" s="190" t="n">
        <v>15313.6181192768</v>
      </c>
      <c r="AR17" s="190" t="n">
        <v>18261.665040372</v>
      </c>
    </row>
    <row r="18" customFormat="false" ht="20.1" hidden="false" customHeight="true" outlineLevel="0" collapsed="false">
      <c r="A18" s="41"/>
      <c r="B18" s="44" t="s">
        <v>23</v>
      </c>
      <c r="C18" s="425"/>
      <c r="D18" s="431" t="s">
        <v>318</v>
      </c>
      <c r="E18" s="428"/>
      <c r="F18" s="428"/>
      <c r="G18" s="428"/>
      <c r="H18" s="428"/>
      <c r="I18" s="190" t="n">
        <v>-144.521932389301</v>
      </c>
      <c r="J18" s="190" t="n">
        <v>-373.093177479672</v>
      </c>
      <c r="K18" s="190" t="n">
        <v>-569.150438229903</v>
      </c>
      <c r="L18" s="190" t="n">
        <v>-547.949060201758</v>
      </c>
      <c r="M18" s="190" t="n">
        <v>-47.9685650660019</v>
      </c>
      <c r="N18" s="190" t="n">
        <v>-287.609031564003</v>
      </c>
      <c r="O18" s="190" t="n">
        <v>-523.779127941992</v>
      </c>
      <c r="P18" s="190" t="n">
        <v>-706.48556328</v>
      </c>
      <c r="Q18" s="190" t="n">
        <v>-300.073573278</v>
      </c>
      <c r="R18" s="190" t="n">
        <v>3359.137157544</v>
      </c>
      <c r="S18" s="190" t="n">
        <v>2479.854427572</v>
      </c>
      <c r="T18" s="190" t="n">
        <v>1857.07756475801</v>
      </c>
      <c r="U18" s="190" t="n">
        <v>-176.682337920004</v>
      </c>
      <c r="V18" s="190" t="n">
        <v>-503.655187900011</v>
      </c>
      <c r="W18" s="190" t="n">
        <v>-863.066478193999</v>
      </c>
      <c r="X18" s="190" t="n">
        <v>-1167.484145966</v>
      </c>
      <c r="Y18" s="190" t="n">
        <v>-234.473231809</v>
      </c>
      <c r="Z18" s="190" t="n">
        <v>-603.526643921998</v>
      </c>
      <c r="AA18" s="190" t="n">
        <v>-1090.07824630499</v>
      </c>
      <c r="AB18" s="190" t="n">
        <v>-1422.912801265</v>
      </c>
      <c r="AC18" s="190" t="n">
        <v>-214.356778525</v>
      </c>
      <c r="AD18" s="190" t="n">
        <v>-490.976078132</v>
      </c>
      <c r="AE18" s="190" t="n">
        <v>-729.420820796993</v>
      </c>
      <c r="AF18" s="190" t="n">
        <v>-1202.22252128801</v>
      </c>
      <c r="AG18" s="190" t="n">
        <v>-355.907786216002</v>
      </c>
      <c r="AH18" s="190" t="n">
        <v>-618.513540715425</v>
      </c>
      <c r="AI18" s="190" t="n">
        <v>-1074.84514316138</v>
      </c>
      <c r="AJ18" s="190" t="n">
        <v>-1282.99644712702</v>
      </c>
      <c r="AK18" s="190" t="n">
        <v>-349.415065102</v>
      </c>
      <c r="AL18" s="190" t="n">
        <v>-368.829045731485</v>
      </c>
      <c r="AM18" s="190" t="n">
        <v>-547.393483362001</v>
      </c>
      <c r="AN18" s="190" t="n">
        <v>-877.650916342001</v>
      </c>
      <c r="AO18" s="190" t="n">
        <v>-266.253844285</v>
      </c>
      <c r="AP18" s="190" t="n">
        <v>-661.351770515827</v>
      </c>
      <c r="AQ18" s="190" t="n">
        <v>-705.97811927681</v>
      </c>
      <c r="AR18" s="190" t="n">
        <v>-902.87504037195</v>
      </c>
    </row>
    <row r="19" customFormat="false" ht="20.1" hidden="false" customHeight="true" outlineLevel="0" collapsed="false">
      <c r="A19" s="41"/>
      <c r="B19" s="44" t="s">
        <v>25</v>
      </c>
      <c r="C19" s="425"/>
      <c r="D19" s="432" t="s">
        <v>268</v>
      </c>
      <c r="E19" s="158"/>
      <c r="F19" s="158"/>
      <c r="G19" s="158"/>
      <c r="H19" s="158"/>
      <c r="I19" s="161" t="n">
        <v>684.68</v>
      </c>
      <c r="J19" s="161" t="n">
        <v>2170.84</v>
      </c>
      <c r="K19" s="161" t="n">
        <v>3643.16</v>
      </c>
      <c r="L19" s="161" t="n">
        <v>4918.01</v>
      </c>
      <c r="M19" s="161" t="n">
        <v>1769.96</v>
      </c>
      <c r="N19" s="161" t="n">
        <v>1533.62</v>
      </c>
      <c r="O19" s="161" t="n">
        <v>2898.01</v>
      </c>
      <c r="P19" s="161" t="n">
        <v>2929.85</v>
      </c>
      <c r="Q19" s="161" t="n">
        <v>30.33</v>
      </c>
      <c r="R19" s="161" t="n">
        <v>5250.35</v>
      </c>
      <c r="S19" s="161" t="n">
        <v>7030.41</v>
      </c>
      <c r="T19" s="161" t="n">
        <v>7684.88</v>
      </c>
      <c r="U19" s="161" t="n">
        <v>1375.88</v>
      </c>
      <c r="V19" s="161" t="n">
        <v>4369.75</v>
      </c>
      <c r="W19" s="161" t="n">
        <v>6196.67</v>
      </c>
      <c r="X19" s="161" t="n">
        <v>4022.58</v>
      </c>
      <c r="Y19" s="161" t="n">
        <v>894.15</v>
      </c>
      <c r="Z19" s="161" t="n">
        <v>-2012.69</v>
      </c>
      <c r="AA19" s="161" t="n">
        <v>986.83</v>
      </c>
      <c r="AB19" s="161" t="n">
        <v>3209.68</v>
      </c>
      <c r="AC19" s="161" t="n">
        <v>2215.78</v>
      </c>
      <c r="AD19" s="161" t="n">
        <v>5126.97</v>
      </c>
      <c r="AE19" s="161" t="n">
        <v>7284.65</v>
      </c>
      <c r="AF19" s="161" t="n">
        <v>8597.84</v>
      </c>
      <c r="AG19" s="161" t="n">
        <v>3900.81</v>
      </c>
      <c r="AH19" s="161" t="n">
        <v>8294.85217921951</v>
      </c>
      <c r="AI19" s="161" t="n">
        <v>10771.46</v>
      </c>
      <c r="AJ19" s="161" t="n">
        <v>12188.58</v>
      </c>
      <c r="AK19" s="161" t="n">
        <v>4327</v>
      </c>
      <c r="AL19" s="161" t="n">
        <v>9971.25</v>
      </c>
      <c r="AM19" s="161" t="n">
        <v>13936.89</v>
      </c>
      <c r="AN19" s="161" t="n">
        <v>17796</v>
      </c>
      <c r="AO19" s="161" t="n">
        <v>3386.77</v>
      </c>
      <c r="AP19" s="161" t="n">
        <v>9102.38</v>
      </c>
      <c r="AQ19" s="161" t="n">
        <v>14607.64</v>
      </c>
      <c r="AR19" s="161" t="n">
        <v>17358.79</v>
      </c>
    </row>
    <row r="20" customFormat="false" ht="20.1" hidden="false" customHeight="true" outlineLevel="0" collapsed="false">
      <c r="A20" s="41"/>
      <c r="B20" s="44" t="s">
        <v>27</v>
      </c>
      <c r="C20" s="425"/>
      <c r="D20" s="432" t="s">
        <v>319</v>
      </c>
      <c r="E20" s="158"/>
      <c r="F20" s="158"/>
      <c r="G20" s="158"/>
      <c r="H20" s="158"/>
      <c r="I20" s="433" t="n">
        <v>0.342102353249365</v>
      </c>
      <c r="J20" s="433" t="n">
        <v>0.249496796180977</v>
      </c>
      <c r="K20" s="433" t="n">
        <v>0.206748873569695</v>
      </c>
      <c r="L20" s="433" t="n">
        <v>0.278159613611456</v>
      </c>
      <c r="M20" s="433" t="n">
        <v>0.389948526409928</v>
      </c>
      <c r="N20" s="433" t="n">
        <v>0.636223677243354</v>
      </c>
      <c r="O20" s="433" t="n">
        <v>0.355568120199667</v>
      </c>
      <c r="P20" s="433" t="n">
        <v>0.522709065267209</v>
      </c>
      <c r="Q20" s="433" t="n">
        <v>1.80613534943793</v>
      </c>
      <c r="R20" s="433" t="n">
        <v>0.364074749810726</v>
      </c>
      <c r="S20" s="433" t="n">
        <v>0.384872911571439</v>
      </c>
      <c r="T20" s="433" t="n">
        <v>0.419244211242816</v>
      </c>
      <c r="U20" s="433" t="n">
        <v>0.420061933740922</v>
      </c>
      <c r="V20" s="433" t="n">
        <v>0.382698568247651</v>
      </c>
      <c r="W20" s="433" t="n">
        <v>0.388699562181957</v>
      </c>
      <c r="X20" s="433" t="n">
        <v>0.660325970851392</v>
      </c>
      <c r="Y20" s="433" t="n">
        <v>0.714758662654854</v>
      </c>
      <c r="Z20" s="433" t="n">
        <v>3.33468319042628</v>
      </c>
      <c r="AA20" s="433" t="n">
        <v>1.29736027149911</v>
      </c>
      <c r="AB20" s="433" t="n">
        <v>0.760121373133302</v>
      </c>
      <c r="AC20" s="433" t="n">
        <v>0.380833205234945</v>
      </c>
      <c r="AD20" s="433" t="n">
        <v>0.359159032512984</v>
      </c>
      <c r="AE20" s="433" t="n">
        <v>0.356133715887621</v>
      </c>
      <c r="AF20" s="433" t="n">
        <v>0.334623632672193</v>
      </c>
      <c r="AG20" s="433" t="n">
        <v>0.253967455798148</v>
      </c>
      <c r="AH20" s="433" t="n">
        <v>0.250110428538683</v>
      </c>
      <c r="AI20" s="433" t="n">
        <v>0.211623380696773</v>
      </c>
      <c r="AJ20" s="433" t="n">
        <v>0.092482602315835</v>
      </c>
      <c r="AK20" s="433" t="n">
        <v>0.216865922075691</v>
      </c>
      <c r="AL20" s="433" t="n">
        <v>0.182197741177733</v>
      </c>
      <c r="AM20" s="433" t="n">
        <v>0.176928564419893</v>
      </c>
      <c r="AN20" s="433" t="n">
        <v>0.187585220053379</v>
      </c>
      <c r="AO20" s="433" t="n">
        <v>0.134415723853866</v>
      </c>
      <c r="AP20" s="433" t="n">
        <v>0.255661649580932</v>
      </c>
      <c r="AQ20" s="433" t="n">
        <v>0.271566659615331</v>
      </c>
      <c r="AR20" s="433" t="n">
        <v>0.249401959257445</v>
      </c>
    </row>
    <row r="21" s="12" customFormat="true" ht="20.1" hidden="false" customHeight="true" outlineLevel="0" collapsed="false">
      <c r="A21" s="41"/>
      <c r="B21" s="44" t="s">
        <v>29</v>
      </c>
      <c r="C21" s="425"/>
      <c r="D21" s="434" t="s">
        <v>320</v>
      </c>
      <c r="E21" s="1"/>
      <c r="F21" s="1"/>
      <c r="G21" s="1"/>
      <c r="H21" s="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G21" s="435" t="n">
        <v>13.8973646530106</v>
      </c>
      <c r="AH21" s="436" t="n">
        <v>12.684541265891</v>
      </c>
      <c r="AI21" s="436" t="n">
        <v>13.6592207773027</v>
      </c>
      <c r="AJ21" s="436" t="n">
        <v>12.3675228365596</v>
      </c>
      <c r="AK21" s="436" t="n">
        <v>16.8968583840358</v>
      </c>
      <c r="AL21" s="436" t="n">
        <v>12.4243379845807</v>
      </c>
      <c r="AM21" s="436" t="n">
        <v>11.4367293480747</v>
      </c>
      <c r="AN21" s="436" t="n">
        <v>11.7463987616926</v>
      </c>
      <c r="AO21" s="436" t="n">
        <v>4.06618205441999</v>
      </c>
      <c r="AP21" s="436" t="n">
        <v>12.3634619855606</v>
      </c>
      <c r="AQ21" s="436" t="n">
        <v>15.1035859022063</v>
      </c>
      <c r="AR21" s="436" t="n">
        <v>14.5746325005572</v>
      </c>
    </row>
    <row r="22" s="12" customFormat="true" ht="20.1" hidden="false" customHeight="true" outlineLevel="0" collapsed="false">
      <c r="A22" s="41"/>
      <c r="B22" s="44" t="s">
        <v>31</v>
      </c>
      <c r="C22" s="425"/>
      <c r="D22" s="434" t="s">
        <v>321</v>
      </c>
      <c r="E22" s="1"/>
      <c r="F22" s="1"/>
      <c r="G22" s="1"/>
      <c r="H22" s="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G22" s="435" t="n">
        <v>7.50571768898068</v>
      </c>
      <c r="AH22" s="436" t="n">
        <v>7.92484213870176</v>
      </c>
      <c r="AI22" s="436" t="n">
        <v>2.50304189700173</v>
      </c>
      <c r="AJ22" s="437" t="n">
        <v>-8.32456439082275</v>
      </c>
      <c r="AK22" s="436" t="n">
        <v>0.549554646074588</v>
      </c>
      <c r="AL22" s="436" t="n">
        <v>1.73760963330517</v>
      </c>
      <c r="AM22" s="436" t="n">
        <v>1.98076415419209</v>
      </c>
      <c r="AN22" s="436" t="n">
        <v>2.51162084924459</v>
      </c>
      <c r="AO22" s="436" t="n">
        <v>3.83030917219175</v>
      </c>
      <c r="AP22" s="436" t="n">
        <v>8.42579292565447</v>
      </c>
      <c r="AQ22" s="436" t="n">
        <v>7.41033626208508</v>
      </c>
      <c r="AR22" s="436" t="n">
        <v>5.8889272682558</v>
      </c>
    </row>
    <row r="23" s="12" customFormat="true" ht="20.1" hidden="false" customHeight="true" outlineLevel="0" collapsed="false">
      <c r="A23" s="41"/>
      <c r="B23" s="44" t="s">
        <v>32</v>
      </c>
      <c r="C23" s="425"/>
      <c r="D23" s="438"/>
      <c r="E23" s="434"/>
      <c r="F23" s="438"/>
      <c r="G23" s="438"/>
      <c r="H23" s="438"/>
      <c r="I23" s="439"/>
      <c r="J23" s="439"/>
      <c r="K23" s="439"/>
      <c r="L23" s="439"/>
      <c r="M23" s="439"/>
      <c r="N23" s="439"/>
      <c r="O23" s="439"/>
      <c r="P23" s="439"/>
      <c r="Q23" s="439"/>
      <c r="R23" s="439"/>
      <c r="S23" s="439"/>
      <c r="T23" s="439"/>
      <c r="U23" s="439"/>
      <c r="V23" s="439"/>
      <c r="W23" s="439"/>
      <c r="X23" s="439"/>
      <c r="Y23" s="439"/>
      <c r="Z23" s="439"/>
      <c r="AA23" s="439"/>
      <c r="AB23" s="439"/>
      <c r="AC23" s="439"/>
      <c r="AD23" s="439"/>
      <c r="AE23" s="439"/>
    </row>
    <row r="24" customFormat="false" ht="20.1" hidden="false" customHeight="true" outlineLevel="0" collapsed="false">
      <c r="A24" s="41"/>
      <c r="B24" s="44" t="s">
        <v>33</v>
      </c>
      <c r="D24" s="423" t="s">
        <v>242</v>
      </c>
      <c r="E24" s="423"/>
      <c r="F24" s="423"/>
      <c r="G24" s="423"/>
      <c r="H24" s="423"/>
      <c r="I24" s="147" t="s">
        <v>49</v>
      </c>
      <c r="J24" s="147" t="s">
        <v>50</v>
      </c>
      <c r="K24" s="147" t="s">
        <v>51</v>
      </c>
      <c r="L24" s="147" t="s">
        <v>243</v>
      </c>
      <c r="M24" s="147" t="s">
        <v>53</v>
      </c>
      <c r="N24" s="147" t="s">
        <v>54</v>
      </c>
      <c r="O24" s="147" t="s">
        <v>55</v>
      </c>
      <c r="P24" s="147" t="s">
        <v>159</v>
      </c>
      <c r="Q24" s="147" t="s">
        <v>57</v>
      </c>
      <c r="R24" s="147" t="s">
        <v>58</v>
      </c>
      <c r="S24" s="147" t="s">
        <v>59</v>
      </c>
      <c r="T24" s="147" t="s">
        <v>160</v>
      </c>
      <c r="U24" s="147" t="s">
        <v>61</v>
      </c>
      <c r="V24" s="147" t="s">
        <v>62</v>
      </c>
      <c r="W24" s="147" t="s">
        <v>63</v>
      </c>
      <c r="X24" s="147" t="s">
        <v>161</v>
      </c>
      <c r="Y24" s="147" t="s">
        <v>64</v>
      </c>
      <c r="Z24" s="147" t="s">
        <v>65</v>
      </c>
      <c r="AA24" s="65" t="s">
        <v>66</v>
      </c>
      <c r="AB24" s="65" t="s">
        <v>162</v>
      </c>
      <c r="AC24" s="65" t="s">
        <v>68</v>
      </c>
      <c r="AD24" s="65" t="s">
        <v>69</v>
      </c>
      <c r="AE24" s="65" t="s">
        <v>70</v>
      </c>
      <c r="AF24" s="65" t="s">
        <v>163</v>
      </c>
      <c r="AG24" s="65" t="s">
        <v>71</v>
      </c>
      <c r="AH24" s="65" t="s">
        <v>72</v>
      </c>
      <c r="AI24" s="65" t="s">
        <v>73</v>
      </c>
      <c r="AJ24" s="65" t="s">
        <v>164</v>
      </c>
      <c r="AK24" s="65" t="s">
        <v>75</v>
      </c>
      <c r="AL24" s="65" t="s">
        <v>76</v>
      </c>
      <c r="AM24" s="65" t="s">
        <v>77</v>
      </c>
      <c r="AN24" s="65" t="s">
        <v>78</v>
      </c>
      <c r="AO24" s="65" t="s">
        <v>79</v>
      </c>
      <c r="AP24" s="65" t="s">
        <v>80</v>
      </c>
      <c r="AQ24" s="65" t="s">
        <v>81</v>
      </c>
      <c r="AR24" s="65" t="s">
        <v>82</v>
      </c>
    </row>
    <row r="25" customFormat="false" ht="20.1" hidden="false" customHeight="true" outlineLevel="0" collapsed="false">
      <c r="A25" s="41"/>
      <c r="B25" s="44" t="s">
        <v>34</v>
      </c>
      <c r="C25" s="424"/>
      <c r="D25" s="1" t="s">
        <v>312</v>
      </c>
      <c r="E25" s="1"/>
      <c r="F25" s="1"/>
      <c r="G25" s="1"/>
      <c r="H25" s="1"/>
      <c r="I25" s="151" t="n">
        <v>545.53</v>
      </c>
      <c r="J25" s="151" t="n">
        <v>1363.7</v>
      </c>
      <c r="K25" s="151" t="n">
        <v>1432.19</v>
      </c>
      <c r="L25" s="151" t="n">
        <v>604.13</v>
      </c>
      <c r="M25" s="151" t="n">
        <v>1109.03</v>
      </c>
      <c r="N25" s="151" t="n">
        <v>-446.51</v>
      </c>
      <c r="O25" s="151" t="n">
        <v>1542.59</v>
      </c>
      <c r="P25" s="151" t="n">
        <v>-469.52</v>
      </c>
      <c r="Q25" s="151" t="n">
        <v>-266.35</v>
      </c>
      <c r="R25" s="151" t="n">
        <v>1469.02</v>
      </c>
      <c r="S25" s="151" t="n">
        <v>1596.5</v>
      </c>
      <c r="T25" s="151" t="n">
        <v>585.36</v>
      </c>
      <c r="U25" s="151" t="n">
        <v>900.39</v>
      </c>
      <c r="V25" s="151" t="n">
        <v>2107.97</v>
      </c>
      <c r="W25" s="151" t="n">
        <v>1307.26</v>
      </c>
      <c r="X25" s="151" t="n">
        <v>-2552.69</v>
      </c>
      <c r="Y25" s="151" t="n">
        <v>321.93</v>
      </c>
      <c r="Z25" s="151" t="n">
        <v>-3611.88</v>
      </c>
      <c r="AA25" s="151" t="n">
        <v>2672.36</v>
      </c>
      <c r="AB25" s="151" t="n">
        <v>1728.85</v>
      </c>
      <c r="AC25" s="151" t="n">
        <v>1504.66</v>
      </c>
      <c r="AD25" s="151" t="n">
        <v>2095.55</v>
      </c>
      <c r="AE25" s="151" t="n">
        <v>1559.78</v>
      </c>
      <c r="AF25" s="151" t="n">
        <v>1360.74</v>
      </c>
      <c r="AG25" s="151" t="n">
        <v>3175.65</v>
      </c>
      <c r="AH25" s="151" t="n">
        <v>3508.39</v>
      </c>
      <c r="AI25" s="151" t="n">
        <v>2655.31</v>
      </c>
      <c r="AJ25" s="151" t="n">
        <v>2886.34</v>
      </c>
      <c r="AK25" s="151" t="n">
        <v>3662.26</v>
      </c>
      <c r="AL25" s="151" t="n">
        <v>4793.88</v>
      </c>
      <c r="AM25" s="151" t="n">
        <v>3465.46</v>
      </c>
      <c r="AN25" s="151" t="n">
        <v>3249.15</v>
      </c>
      <c r="AO25" s="440" t="n">
        <v>3162</v>
      </c>
      <c r="AP25" s="153" t="n">
        <v>4105.52</v>
      </c>
      <c r="AQ25" s="153" t="n">
        <v>3887.43</v>
      </c>
      <c r="AR25" s="153" t="n">
        <v>2552.22</v>
      </c>
    </row>
    <row r="26" customFormat="false" ht="20.1" hidden="false" customHeight="true" outlineLevel="0" collapsed="false">
      <c r="A26" s="41"/>
      <c r="B26" s="42" t="s">
        <v>35</v>
      </c>
      <c r="C26" s="425"/>
      <c r="D26" s="426"/>
      <c r="E26" s="427" t="s">
        <v>35</v>
      </c>
      <c r="F26" s="428"/>
      <c r="G26" s="428"/>
      <c r="H26" s="428"/>
      <c r="I26" s="190" t="n">
        <v>545.53</v>
      </c>
      <c r="J26" s="190" t="n">
        <v>1363.7</v>
      </c>
      <c r="K26" s="190" t="n">
        <v>1432.19</v>
      </c>
      <c r="L26" s="190" t="n">
        <v>604.13</v>
      </c>
      <c r="M26" s="190" t="n">
        <v>1109.03</v>
      </c>
      <c r="N26" s="190" t="n">
        <v>-446.51</v>
      </c>
      <c r="O26" s="190" t="n">
        <v>1542.59</v>
      </c>
      <c r="P26" s="190" t="n">
        <v>-469.52</v>
      </c>
      <c r="Q26" s="190" t="n">
        <v>-266.35</v>
      </c>
      <c r="R26" s="190" t="n">
        <v>1469.02</v>
      </c>
      <c r="S26" s="190" t="n">
        <v>1596.5</v>
      </c>
      <c r="T26" s="190" t="n">
        <v>585.36</v>
      </c>
      <c r="U26" s="190" t="n">
        <v>900.39</v>
      </c>
      <c r="V26" s="190" t="n">
        <v>2107.97</v>
      </c>
      <c r="W26" s="190" t="n">
        <v>1307.26</v>
      </c>
      <c r="X26" s="190" t="n">
        <v>-2552.69</v>
      </c>
      <c r="Y26" s="190" t="n">
        <v>321.93</v>
      </c>
      <c r="Z26" s="190" t="n">
        <v>-3611.88</v>
      </c>
      <c r="AA26" s="190" t="n">
        <v>2672.36</v>
      </c>
      <c r="AB26" s="190" t="n">
        <v>1728.85</v>
      </c>
      <c r="AC26" s="190" t="n">
        <v>1504.66</v>
      </c>
      <c r="AD26" s="190" t="n">
        <v>2095.55</v>
      </c>
      <c r="AE26" s="190" t="n">
        <v>1559.78</v>
      </c>
      <c r="AF26" s="190" t="n">
        <v>1360.74</v>
      </c>
      <c r="AG26" s="190" t="n">
        <v>3175.65</v>
      </c>
      <c r="AH26" s="190" t="n">
        <v>3508.39</v>
      </c>
      <c r="AI26" s="190" t="n">
        <v>2655.31</v>
      </c>
      <c r="AJ26" s="190" t="n">
        <v>2886.34</v>
      </c>
      <c r="AK26" s="190" t="n">
        <v>3662.26</v>
      </c>
      <c r="AL26" s="190" t="n">
        <v>4793.88</v>
      </c>
      <c r="AM26" s="190" t="n">
        <v>3465.46</v>
      </c>
      <c r="AN26" s="190" t="n">
        <v>3249.15</v>
      </c>
      <c r="AO26" s="441" t="n">
        <v>3162</v>
      </c>
      <c r="AP26" s="430" t="n">
        <v>4105.52</v>
      </c>
      <c r="AQ26" s="430" t="n">
        <v>3887.43</v>
      </c>
      <c r="AR26" s="430" t="n">
        <v>2552.22</v>
      </c>
    </row>
    <row r="27" customFormat="false" ht="20.1" hidden="false" customHeight="true" outlineLevel="0" collapsed="false">
      <c r="A27" s="41"/>
      <c r="B27" s="44" t="s">
        <v>13</v>
      </c>
      <c r="C27" s="425"/>
      <c r="D27" s="154" t="s">
        <v>313</v>
      </c>
      <c r="E27" s="155"/>
      <c r="F27" s="155"/>
      <c r="G27" s="155"/>
      <c r="H27" s="155"/>
      <c r="I27" s="151" t="n">
        <v>283.671932389301</v>
      </c>
      <c r="J27" s="151" t="n">
        <v>351.031245090371</v>
      </c>
      <c r="K27" s="151" t="n">
        <v>236.187260750231</v>
      </c>
      <c r="L27" s="151" t="n">
        <v>649.518621971855</v>
      </c>
      <c r="M27" s="151" t="n">
        <v>708.898565066002</v>
      </c>
      <c r="N27" s="151" t="n">
        <v>449.810466498001</v>
      </c>
      <c r="O27" s="151" t="n">
        <v>57.9700963779892</v>
      </c>
      <c r="P27" s="151" t="n">
        <v>684.066435338008</v>
      </c>
      <c r="Q27" s="151" t="n">
        <v>596.753573278</v>
      </c>
      <c r="R27" s="151" t="n">
        <v>91.7892691779995</v>
      </c>
      <c r="S27" s="151" t="n">
        <v>1062.842729972</v>
      </c>
      <c r="T27" s="151" t="n">
        <v>691.886862813995</v>
      </c>
      <c r="U27" s="151" t="n">
        <v>652.172337920004</v>
      </c>
      <c r="V27" s="151" t="n">
        <v>1212.87284998001</v>
      </c>
      <c r="W27" s="151" t="n">
        <v>879.071290293988</v>
      </c>
      <c r="X27" s="151" t="n">
        <v>683.017667772003</v>
      </c>
      <c r="Y27" s="151" t="n">
        <v>806.693231809</v>
      </c>
      <c r="Z27" s="151" t="n">
        <v>1074.093412113</v>
      </c>
      <c r="AA27" s="151" t="n">
        <v>813.711602382994</v>
      </c>
      <c r="AB27" s="151" t="n">
        <v>826.834554960008</v>
      </c>
      <c r="AC27" s="151" t="n">
        <v>925.476778525</v>
      </c>
      <c r="AD27" s="151" t="n">
        <v>1092.259299607</v>
      </c>
      <c r="AE27" s="151" t="n">
        <v>836.344742664993</v>
      </c>
      <c r="AF27" s="151" t="n">
        <v>425.251700491013</v>
      </c>
      <c r="AG27" s="151" t="n">
        <v>1081.067786216</v>
      </c>
      <c r="AH27" s="151" t="n">
        <v>1148.25793371893</v>
      </c>
      <c r="AI27" s="151" t="n">
        <v>277.629423226443</v>
      </c>
      <c r="AJ27" s="151" t="n">
        <v>-1261.06869603436</v>
      </c>
      <c r="AK27" s="151" t="n">
        <v>1014.155065102</v>
      </c>
      <c r="AL27" s="151" t="n">
        <v>869.783980629486</v>
      </c>
      <c r="AM27" s="151" t="n">
        <v>678.744437630514</v>
      </c>
      <c r="AN27" s="151" t="n">
        <v>940.21743298</v>
      </c>
      <c r="AO27" s="440" t="n">
        <v>491.023844285</v>
      </c>
      <c r="AP27" s="153" t="n">
        <v>2005.18792623083</v>
      </c>
      <c r="AQ27" s="153" t="n">
        <v>1662.45634876098</v>
      </c>
      <c r="AR27" s="153" t="n">
        <v>395.826921095141</v>
      </c>
    </row>
    <row r="28" customFormat="false" ht="20.1" hidden="false" customHeight="true" outlineLevel="0" collapsed="false">
      <c r="A28" s="41"/>
      <c r="B28" s="44" t="s">
        <v>15</v>
      </c>
      <c r="C28" s="424"/>
      <c r="D28" s="1"/>
      <c r="E28" s="1" t="s">
        <v>38</v>
      </c>
      <c r="F28" s="1"/>
      <c r="G28" s="1"/>
      <c r="H28" s="1"/>
      <c r="I28" s="151" t="n">
        <v>155.86</v>
      </c>
      <c r="J28" s="151" t="n">
        <v>209.209999999997</v>
      </c>
      <c r="K28" s="151" t="n">
        <v>348.210000000019</v>
      </c>
      <c r="L28" s="151" t="n">
        <v>492.05999999998</v>
      </c>
      <c r="M28" s="151" t="n">
        <v>481.240000000002</v>
      </c>
      <c r="N28" s="151" t="n">
        <v>220.390000000001</v>
      </c>
      <c r="O28" s="151" t="n">
        <v>-74.2900000000107</v>
      </c>
      <c r="P28" s="151" t="n">
        <v>381.990000000007</v>
      </c>
      <c r="Q28" s="151" t="n">
        <v>352.73</v>
      </c>
      <c r="R28" s="151" t="n">
        <v>362.34</v>
      </c>
      <c r="S28" s="151" t="n">
        <v>390.26</v>
      </c>
      <c r="T28" s="151" t="n">
        <v>471.189999999995</v>
      </c>
      <c r="U28" s="151" t="n">
        <v>156.410000000004</v>
      </c>
      <c r="V28" s="151" t="n">
        <v>607.620000000007</v>
      </c>
      <c r="W28" s="151" t="n">
        <v>418.029999999988</v>
      </c>
      <c r="X28" s="151" t="n">
        <v>494.110000000003</v>
      </c>
      <c r="Y28" s="151" t="n">
        <v>322.04</v>
      </c>
      <c r="Z28" s="151" t="n">
        <v>465.229999999998</v>
      </c>
      <c r="AA28" s="151" t="n">
        <v>367.739999999993</v>
      </c>
      <c r="AB28" s="151" t="n">
        <v>389.990000000008</v>
      </c>
      <c r="AC28" s="151" t="n">
        <v>320.14</v>
      </c>
      <c r="AD28" s="151" t="n">
        <v>337.630000000001</v>
      </c>
      <c r="AE28" s="151" t="n">
        <v>293.499999999993</v>
      </c>
      <c r="AF28" s="151" t="n">
        <v>-97.1599999999873</v>
      </c>
      <c r="AG28" s="151" t="n">
        <v>232.518219850001</v>
      </c>
      <c r="AH28" s="151" t="n">
        <v>268.7719427</v>
      </c>
      <c r="AI28" s="151" t="n">
        <v>-233.211194820001</v>
      </c>
      <c r="AJ28" s="151" t="n">
        <v>-1409.19831384</v>
      </c>
      <c r="AK28" s="151" t="n">
        <v>6.04063473</v>
      </c>
      <c r="AL28" s="151" t="n">
        <v>114.90138494</v>
      </c>
      <c r="AM28" s="151" t="n">
        <v>126.20032478</v>
      </c>
      <c r="AN28" s="151" t="n">
        <v>153.40607777</v>
      </c>
      <c r="AO28" s="440" t="n">
        <v>50.70037581</v>
      </c>
      <c r="AP28" s="153" t="n">
        <v>352.96709885</v>
      </c>
      <c r="AQ28" s="153" t="n">
        <v>239.55090633</v>
      </c>
      <c r="AR28" s="153" t="n">
        <v>-31.22578988</v>
      </c>
    </row>
    <row r="29" customFormat="false" ht="20.1" hidden="false" customHeight="true" outlineLevel="0" collapsed="false">
      <c r="A29" s="41"/>
      <c r="B29" s="44" t="s">
        <v>36</v>
      </c>
      <c r="C29" s="55"/>
      <c r="D29" s="1"/>
      <c r="E29" s="1" t="s">
        <v>39</v>
      </c>
      <c r="F29" s="1"/>
      <c r="G29" s="1"/>
      <c r="H29" s="1"/>
      <c r="I29" s="151" t="n">
        <v>65.91</v>
      </c>
      <c r="J29" s="151" t="n">
        <v>47.19</v>
      </c>
      <c r="K29" s="151" t="n">
        <v>-73.59</v>
      </c>
      <c r="L29" s="151" t="n">
        <v>102.96</v>
      </c>
      <c r="M29" s="151" t="n">
        <v>122.42</v>
      </c>
      <c r="N29" s="151" t="n">
        <v>162.95</v>
      </c>
      <c r="O29" s="151" t="n">
        <v>70.44</v>
      </c>
      <c r="P29" s="151" t="n">
        <v>223.528</v>
      </c>
      <c r="Q29" s="151" t="n">
        <v>148.048</v>
      </c>
      <c r="R29" s="151" t="n">
        <v>49.082</v>
      </c>
      <c r="S29" s="151" t="n">
        <v>75.589</v>
      </c>
      <c r="T29" s="151" t="n">
        <v>98.014</v>
      </c>
      <c r="U29" s="151" t="n">
        <v>87.552</v>
      </c>
      <c r="V29" s="151" t="n">
        <v>89.109</v>
      </c>
      <c r="W29" s="151" t="n">
        <v>42.871</v>
      </c>
      <c r="X29" s="151" t="n">
        <v>157.333</v>
      </c>
      <c r="Y29" s="151" t="n">
        <v>78.478</v>
      </c>
      <c r="Z29" s="151" t="n">
        <v>135.132</v>
      </c>
      <c r="AA29" s="151" t="n">
        <v>2.309</v>
      </c>
      <c r="AB29" s="151" t="n">
        <v>137.191</v>
      </c>
      <c r="AC29" s="151" t="n">
        <v>76.619</v>
      </c>
      <c r="AD29" s="151" t="n">
        <v>95.187</v>
      </c>
      <c r="AE29" s="151" t="n">
        <v>-4.58800000000002</v>
      </c>
      <c r="AF29" s="151" t="n">
        <v>97.626</v>
      </c>
      <c r="AG29" s="151" t="n">
        <v>86.979</v>
      </c>
      <c r="AH29" s="151" t="n">
        <v>118.101</v>
      </c>
      <c r="AI29" s="151" t="n">
        <v>-176.64098675</v>
      </c>
      <c r="AJ29" s="151" t="n">
        <v>-8.76972294</v>
      </c>
      <c r="AK29" s="151" t="n">
        <v>19.65882153</v>
      </c>
      <c r="AL29" s="151" t="n">
        <v>39.06936839</v>
      </c>
      <c r="AM29" s="151" t="n">
        <v>-18.97103914</v>
      </c>
      <c r="AN29" s="151" t="n">
        <v>28.70573673</v>
      </c>
      <c r="AO29" s="440" t="n">
        <v>89.22173156</v>
      </c>
      <c r="AP29" s="153" t="n">
        <v>329.78261458</v>
      </c>
      <c r="AQ29" s="153" t="n">
        <v>72.5678694</v>
      </c>
      <c r="AR29" s="153" t="n">
        <v>-28.14863445</v>
      </c>
    </row>
    <row r="30" customFormat="false" ht="20.1" hidden="false" customHeight="true" outlineLevel="0" collapsed="false">
      <c r="A30" s="41"/>
      <c r="B30" s="44" t="s">
        <v>37</v>
      </c>
      <c r="C30" s="55"/>
      <c r="D30" s="1"/>
      <c r="E30" s="1" t="s">
        <v>314</v>
      </c>
      <c r="F30" s="1"/>
      <c r="G30" s="1"/>
      <c r="H30" s="1"/>
      <c r="I30" s="151" t="n">
        <v>9.91</v>
      </c>
      <c r="J30" s="151" t="n">
        <v>64.58</v>
      </c>
      <c r="K30" s="151" t="n">
        <v>-21.84</v>
      </c>
      <c r="L30" s="151" t="n">
        <v>3.89</v>
      </c>
      <c r="M30" s="151" t="n">
        <v>66.44</v>
      </c>
      <c r="N30" s="151" t="n">
        <v>-9.63</v>
      </c>
      <c r="O30" s="151" t="n">
        <v>15.21</v>
      </c>
      <c r="P30" s="151" t="n">
        <v>32.99</v>
      </c>
      <c r="Q30" s="151" t="n">
        <v>43.11</v>
      </c>
      <c r="R30" s="151" t="n">
        <v>-77.03</v>
      </c>
      <c r="S30" s="151" t="n">
        <v>60.68</v>
      </c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</row>
    <row r="31" customFormat="false" ht="20.1" hidden="false" customHeight="true" outlineLevel="0" collapsed="false">
      <c r="A31" s="41"/>
      <c r="B31" s="42" t="s">
        <v>38</v>
      </c>
      <c r="C31" s="424"/>
      <c r="D31" s="1"/>
      <c r="E31" s="150" t="s">
        <v>126</v>
      </c>
      <c r="F31" s="1"/>
      <c r="G31" s="1"/>
      <c r="H31" s="1"/>
      <c r="I31" s="156"/>
      <c r="J31" s="156"/>
      <c r="K31" s="156"/>
      <c r="L31" s="156"/>
      <c r="M31" s="156"/>
      <c r="N31" s="156"/>
      <c r="O31" s="156"/>
      <c r="P31" s="156"/>
      <c r="Q31" s="156"/>
      <c r="R31" s="151" t="n">
        <v>-85.409883</v>
      </c>
      <c r="S31" s="151" t="n">
        <v>358.445412</v>
      </c>
      <c r="T31" s="151" t="n">
        <v>101.329299</v>
      </c>
      <c r="U31" s="151" t="n">
        <v>389.831778</v>
      </c>
      <c r="V31" s="151" t="n">
        <v>356.10921</v>
      </c>
      <c r="W31" s="151" t="n">
        <v>297.731862</v>
      </c>
      <c r="X31" s="151" t="n">
        <v>-50.69466</v>
      </c>
      <c r="Y31" s="151" t="n">
        <v>296.282124</v>
      </c>
      <c r="Z31" s="151" t="n">
        <v>309.052746</v>
      </c>
      <c r="AA31" s="151" t="n">
        <v>313.660512</v>
      </c>
      <c r="AB31" s="151" t="n">
        <v>170.949042</v>
      </c>
      <c r="AC31" s="151" t="n">
        <v>408.918456</v>
      </c>
      <c r="AD31" s="151" t="n">
        <v>493.963596</v>
      </c>
      <c r="AE31" s="151" t="n">
        <v>399.518244</v>
      </c>
      <c r="AF31" s="151" t="n">
        <v>314.052957</v>
      </c>
      <c r="AG31" s="151" t="n">
        <v>591.571593</v>
      </c>
      <c r="AH31" s="151" t="n">
        <v>539.047959924933</v>
      </c>
      <c r="AI31" s="151" t="n">
        <v>487.493420532444</v>
      </c>
      <c r="AJ31" s="151" t="n">
        <v>47.98732008564</v>
      </c>
      <c r="AK31" s="151" t="n">
        <v>790.167231</v>
      </c>
      <c r="AL31" s="151" t="n">
        <v>494.519137514486</v>
      </c>
      <c r="AM31" s="151" t="n">
        <v>371.841931485514</v>
      </c>
      <c r="AN31" s="151" t="n">
        <v>536.9532</v>
      </c>
      <c r="AO31" s="440" t="n">
        <v>148.5386</v>
      </c>
      <c r="AP31" s="153" t="n">
        <v>1058.59666581983</v>
      </c>
      <c r="AQ31" s="153" t="n">
        <v>1105.77020156098</v>
      </c>
      <c r="AR31" s="153" t="n">
        <v>348.665100736142</v>
      </c>
    </row>
    <row r="32" customFormat="false" ht="20.1" hidden="false" customHeight="true" outlineLevel="0" collapsed="false">
      <c r="A32" s="41"/>
      <c r="B32" s="42" t="s">
        <v>39</v>
      </c>
      <c r="C32" s="424"/>
      <c r="D32" s="1"/>
      <c r="E32" s="150" t="s">
        <v>127</v>
      </c>
      <c r="F32" s="1"/>
      <c r="G32" s="1"/>
      <c r="H32" s="1"/>
      <c r="I32" s="151" t="n">
        <v>11.680214388</v>
      </c>
      <c r="J32" s="151" t="n">
        <v>14.152382892</v>
      </c>
      <c r="K32" s="151" t="n">
        <v>12.505230732</v>
      </c>
      <c r="L32" s="151" t="n">
        <v>11.607342954</v>
      </c>
      <c r="M32" s="151" t="n">
        <v>17.129095536</v>
      </c>
      <c r="N32" s="151" t="n">
        <v>15.698795628</v>
      </c>
      <c r="O32" s="151" t="n">
        <v>16.069712028</v>
      </c>
      <c r="P32" s="151" t="n">
        <v>14.200621308</v>
      </c>
      <c r="Q32" s="151" t="n">
        <v>19.357291098</v>
      </c>
      <c r="R32" s="151" t="n">
        <v>19.503533118</v>
      </c>
      <c r="S32" s="151" t="n">
        <v>19.064757912</v>
      </c>
      <c r="T32" s="151" t="n">
        <v>15.377499594</v>
      </c>
      <c r="U32" s="151" t="n">
        <v>14.83470585</v>
      </c>
      <c r="V32" s="151" t="n">
        <v>16.44015771</v>
      </c>
      <c r="W32" s="151" t="n">
        <v>17.171380134</v>
      </c>
      <c r="X32" s="151" t="n">
        <v>16.557125262</v>
      </c>
      <c r="Y32" s="151" t="n">
        <v>25.304544349</v>
      </c>
      <c r="Z32" s="151" t="n">
        <v>21.975774443</v>
      </c>
      <c r="AA32" s="151" t="n">
        <v>29.143559053</v>
      </c>
      <c r="AB32" s="151" t="n">
        <v>24.98797427</v>
      </c>
      <c r="AC32" s="151" t="n">
        <v>18.132277205</v>
      </c>
      <c r="AD32" s="151" t="n">
        <v>28.747741197</v>
      </c>
      <c r="AE32" s="151" t="n">
        <v>23.775439765</v>
      </c>
      <c r="AF32" s="151" t="n">
        <v>24.003849471</v>
      </c>
      <c r="AG32" s="151" t="n">
        <v>26.547419696</v>
      </c>
      <c r="AH32" s="151" t="n">
        <v>36.703535414</v>
      </c>
      <c r="AI32" s="151" t="n">
        <v>25.996383714</v>
      </c>
      <c r="AJ32" s="151" t="n">
        <v>26.64320057</v>
      </c>
      <c r="AK32" s="151" t="n">
        <v>30.575508502</v>
      </c>
      <c r="AL32" s="151" t="n">
        <v>32.576246465</v>
      </c>
      <c r="AM32" s="151" t="n">
        <v>31.274503365</v>
      </c>
      <c r="AN32" s="151" t="n">
        <v>57.78082597</v>
      </c>
      <c r="AO32" s="440" t="n">
        <v>42.475323275</v>
      </c>
      <c r="AP32" s="153" t="n">
        <v>37.683220631</v>
      </c>
      <c r="AQ32" s="153" t="n">
        <v>30.97276448</v>
      </c>
      <c r="AR32" s="153" t="n">
        <v>32.072700919</v>
      </c>
    </row>
    <row r="33" customFormat="false" ht="20.1" hidden="false" customHeight="true" outlineLevel="0" collapsed="false">
      <c r="A33" s="41"/>
      <c r="B33" s="42" t="s">
        <v>40</v>
      </c>
      <c r="C33" s="55"/>
      <c r="D33" s="1"/>
      <c r="E33" s="1" t="s">
        <v>128</v>
      </c>
      <c r="F33" s="1"/>
      <c r="G33" s="1"/>
      <c r="H33" s="1"/>
      <c r="I33" s="151" t="n">
        <v>36.3117180013008</v>
      </c>
      <c r="J33" s="151" t="n">
        <v>15.898862198374</v>
      </c>
      <c r="K33" s="151" t="n">
        <v>-31.0979699817886</v>
      </c>
      <c r="L33" s="151" t="n">
        <v>41.0012790178752</v>
      </c>
      <c r="M33" s="151" t="n">
        <v>19.66946953</v>
      </c>
      <c r="N33" s="151" t="n">
        <v>60.40167087</v>
      </c>
      <c r="O33" s="151" t="n">
        <v>29.54038435</v>
      </c>
      <c r="P33" s="151" t="n">
        <v>31.35781403</v>
      </c>
      <c r="Q33" s="151" t="n">
        <v>32.50828218</v>
      </c>
      <c r="R33" s="151" t="n">
        <v>66.01361906</v>
      </c>
      <c r="S33" s="151" t="n">
        <v>42.56356006</v>
      </c>
      <c r="T33" s="151" t="n">
        <v>15.53606422</v>
      </c>
      <c r="U33" s="151" t="n">
        <v>23.79385407</v>
      </c>
      <c r="V33" s="151" t="n">
        <v>83.74448227</v>
      </c>
      <c r="W33" s="151" t="n">
        <v>72.58704816</v>
      </c>
      <c r="X33" s="151" t="n">
        <v>46.61220251</v>
      </c>
      <c r="Y33" s="151" t="n">
        <v>58.14856346</v>
      </c>
      <c r="Z33" s="151" t="n">
        <v>80.28289167</v>
      </c>
      <c r="AA33" s="151" t="n">
        <v>88.90853133</v>
      </c>
      <c r="AB33" s="151" t="n">
        <v>72.87653869</v>
      </c>
      <c r="AC33" s="151" t="n">
        <v>71.77704532</v>
      </c>
      <c r="AD33" s="151" t="n">
        <v>107.87096241</v>
      </c>
      <c r="AE33" s="151" t="n">
        <v>106.1690589</v>
      </c>
      <c r="AF33" s="151" t="n">
        <v>67.21889402</v>
      </c>
      <c r="AG33" s="151" t="n">
        <v>115.39723365</v>
      </c>
      <c r="AH33" s="151" t="n">
        <v>151.2278157</v>
      </c>
      <c r="AI33" s="151" t="n">
        <v>149.11180055</v>
      </c>
      <c r="AJ33" s="151" t="n">
        <v>54.40882009</v>
      </c>
      <c r="AK33" s="151" t="n">
        <v>125.17286934</v>
      </c>
      <c r="AL33" s="151" t="n">
        <v>152.25784332</v>
      </c>
      <c r="AM33" s="151" t="n">
        <v>124.25871714</v>
      </c>
      <c r="AN33" s="151" t="n">
        <v>101.72159251</v>
      </c>
      <c r="AO33" s="440" t="n">
        <v>105.06103524</v>
      </c>
      <c r="AP33" s="153" t="n">
        <v>180.12813525</v>
      </c>
      <c r="AQ33" s="153" t="n">
        <v>162.24464571</v>
      </c>
      <c r="AR33" s="153" t="n">
        <v>136.27985036</v>
      </c>
    </row>
    <row r="34" s="11" customFormat="true" ht="20.1" hidden="false" customHeight="true" outlineLevel="0" collapsed="false">
      <c r="A34" s="41"/>
      <c r="B34" s="42" t="s">
        <v>41</v>
      </c>
      <c r="C34" s="424"/>
      <c r="D34" s="1"/>
      <c r="E34" s="1" t="s">
        <v>129</v>
      </c>
      <c r="F34" s="1"/>
      <c r="G34" s="1"/>
      <c r="H34" s="1"/>
      <c r="I34" s="151" t="n">
        <v>4</v>
      </c>
      <c r="J34" s="151" t="n">
        <v>0</v>
      </c>
      <c r="K34" s="151" t="n">
        <v>2</v>
      </c>
      <c r="L34" s="151" t="n">
        <v>-2</v>
      </c>
      <c r="M34" s="151" t="n">
        <v>2</v>
      </c>
      <c r="N34" s="151" t="n">
        <v>0</v>
      </c>
      <c r="O34" s="151" t="n">
        <v>1</v>
      </c>
      <c r="P34" s="151" t="n">
        <v>0</v>
      </c>
      <c r="Q34" s="151" t="n">
        <v>1</v>
      </c>
      <c r="R34" s="151" t="n">
        <v>1</v>
      </c>
      <c r="S34" s="151" t="n">
        <v>1</v>
      </c>
      <c r="T34" s="151" t="n">
        <v>3</v>
      </c>
      <c r="U34" s="151" t="n">
        <v>1</v>
      </c>
      <c r="V34" s="151" t="n">
        <v>1</v>
      </c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</row>
    <row r="35" s="11" customFormat="true" ht="20.1" hidden="false" customHeight="true" outlineLevel="0" collapsed="false">
      <c r="A35" s="41"/>
      <c r="B35" s="42" t="s">
        <v>42</v>
      </c>
      <c r="C35" s="424"/>
      <c r="D35" s="1"/>
      <c r="E35" s="150" t="s">
        <v>130</v>
      </c>
      <c r="F35" s="1"/>
      <c r="G35" s="1"/>
      <c r="H35" s="1"/>
      <c r="I35" s="156"/>
      <c r="J35" s="156"/>
      <c r="K35" s="156"/>
      <c r="L35" s="156"/>
      <c r="M35" s="156"/>
      <c r="N35" s="156"/>
      <c r="O35" s="156"/>
      <c r="P35" s="156"/>
      <c r="Q35" s="156"/>
      <c r="R35" s="151" t="n">
        <v>-243.71</v>
      </c>
      <c r="S35" s="151" t="n">
        <v>115.24</v>
      </c>
      <c r="T35" s="151" t="n">
        <v>14.2</v>
      </c>
      <c r="U35" s="151" t="n">
        <v>-21.25</v>
      </c>
      <c r="V35" s="151" t="n">
        <v>58.85</v>
      </c>
      <c r="W35" s="151" t="n">
        <v>32.68</v>
      </c>
      <c r="X35" s="151" t="n">
        <v>19.1</v>
      </c>
      <c r="Y35" s="151" t="n">
        <v>26.44</v>
      </c>
      <c r="Z35" s="151" t="n">
        <v>62.42</v>
      </c>
      <c r="AA35" s="151" t="n">
        <v>11.95</v>
      </c>
      <c r="AB35" s="151" t="n">
        <v>30.84</v>
      </c>
      <c r="AC35" s="151" t="n">
        <v>29.89</v>
      </c>
      <c r="AD35" s="151" t="n">
        <v>28.86</v>
      </c>
      <c r="AE35" s="151" t="n">
        <v>17.97</v>
      </c>
      <c r="AF35" s="151" t="n">
        <v>19.51</v>
      </c>
      <c r="AG35" s="151" t="n">
        <v>28.05432002</v>
      </c>
      <c r="AH35" s="151" t="n">
        <v>34.40567998</v>
      </c>
      <c r="AI35" s="151" t="n">
        <v>33.88</v>
      </c>
      <c r="AJ35" s="151" t="n">
        <v>31.86</v>
      </c>
      <c r="AK35" s="151" t="n">
        <v>43.54</v>
      </c>
      <c r="AL35" s="151" t="n">
        <v>40.46</v>
      </c>
      <c r="AM35" s="151" t="n">
        <v>46.14</v>
      </c>
      <c r="AN35" s="151" t="n">
        <v>50.65</v>
      </c>
      <c r="AO35" s="440" t="n">
        <v>51.58</v>
      </c>
      <c r="AP35" s="153" t="n">
        <v>55.46</v>
      </c>
      <c r="AQ35" s="153" t="n">
        <v>55.08</v>
      </c>
      <c r="AR35" s="153" t="n">
        <v>-64.27</v>
      </c>
    </row>
    <row r="36" s="11" customFormat="true" ht="20.1" hidden="false" customHeight="true" outlineLevel="0" collapsed="false">
      <c r="A36" s="41"/>
      <c r="B36" s="42"/>
      <c r="C36" s="424"/>
      <c r="D36" s="1"/>
      <c r="E36" s="150" t="s">
        <v>131</v>
      </c>
      <c r="F36" s="1"/>
      <c r="G36" s="1"/>
      <c r="H36" s="1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1" t="n">
        <v>-9</v>
      </c>
      <c r="AJ36" s="151" t="n">
        <v>-4</v>
      </c>
      <c r="AK36" s="151" t="n">
        <v>-1</v>
      </c>
      <c r="AL36" s="151" t="n">
        <v>-4</v>
      </c>
      <c r="AM36" s="151" t="n">
        <v>-2</v>
      </c>
      <c r="AN36" s="151" t="n">
        <v>11</v>
      </c>
      <c r="AO36" s="440" t="n">
        <v>6</v>
      </c>
      <c r="AP36" s="153" t="n">
        <v>-6</v>
      </c>
      <c r="AQ36" s="153" t="n">
        <v>-0.42103107</v>
      </c>
      <c r="AR36" s="153" t="n">
        <v>6.78103107</v>
      </c>
    </row>
    <row r="37" s="11" customFormat="true" ht="20.1" hidden="false" customHeight="true" outlineLevel="0" collapsed="false">
      <c r="A37" s="41"/>
      <c r="B37" s="42" t="s">
        <v>43</v>
      </c>
      <c r="C37" s="424"/>
      <c r="D37" s="428"/>
      <c r="E37" s="428" t="s">
        <v>132</v>
      </c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29"/>
      <c r="AC37" s="202"/>
      <c r="AD37" s="202"/>
      <c r="AE37" s="202"/>
      <c r="AF37" s="202"/>
      <c r="AG37" s="202"/>
      <c r="AH37" s="202"/>
      <c r="AI37" s="202"/>
      <c r="AJ37" s="202"/>
      <c r="AK37" s="202"/>
      <c r="AL37" s="202"/>
      <c r="AM37" s="202"/>
      <c r="AN37" s="202"/>
      <c r="AO37" s="442" t="n">
        <v>-2.5532216</v>
      </c>
      <c r="AP37" s="430" t="n">
        <v>-3.4298089</v>
      </c>
      <c r="AQ37" s="430" t="n">
        <v>-3.30900765</v>
      </c>
      <c r="AR37" s="430" t="n">
        <v>-4.32733766</v>
      </c>
    </row>
    <row r="38" s="11" customFormat="true" ht="20.1" hidden="false" customHeight="true" outlineLevel="0" collapsed="false">
      <c r="A38" s="41"/>
      <c r="B38" s="42" t="s">
        <v>44</v>
      </c>
      <c r="C38" s="425"/>
      <c r="D38" s="431" t="s">
        <v>317</v>
      </c>
      <c r="E38" s="428"/>
      <c r="F38" s="428"/>
      <c r="G38" s="428"/>
      <c r="H38" s="428"/>
      <c r="I38" s="190" t="n">
        <v>829.201932389301</v>
      </c>
      <c r="J38" s="190" t="n">
        <v>1714.73124509037</v>
      </c>
      <c r="K38" s="190" t="n">
        <v>1668.37726075023</v>
      </c>
      <c r="L38" s="190" t="n">
        <v>1253.64862197186</v>
      </c>
      <c r="M38" s="190" t="n">
        <v>1817.928565066</v>
      </c>
      <c r="N38" s="190" t="n">
        <v>3.30046649800101</v>
      </c>
      <c r="O38" s="190" t="n">
        <v>1600.56009637799</v>
      </c>
      <c r="P38" s="190" t="n">
        <v>214.546435338007</v>
      </c>
      <c r="Q38" s="190" t="n">
        <v>330.403573278</v>
      </c>
      <c r="R38" s="190" t="n">
        <v>1560.809269178</v>
      </c>
      <c r="S38" s="190" t="n">
        <v>2659.342729972</v>
      </c>
      <c r="T38" s="190" t="n">
        <v>1277.246862814</v>
      </c>
      <c r="U38" s="190" t="n">
        <v>1552.56233792</v>
      </c>
      <c r="V38" s="190" t="n">
        <v>3320.84284998001</v>
      </c>
      <c r="W38" s="190" t="n">
        <v>2186.33129029399</v>
      </c>
      <c r="X38" s="190" t="n">
        <v>-1869.672332228</v>
      </c>
      <c r="Y38" s="190" t="n">
        <v>1128.623231809</v>
      </c>
      <c r="Z38" s="190" t="n">
        <v>-2537.786587887</v>
      </c>
      <c r="AA38" s="190" t="n">
        <v>3486.07160238299</v>
      </c>
      <c r="AB38" s="190" t="n">
        <v>2555.68455496001</v>
      </c>
      <c r="AC38" s="190" t="n">
        <v>2430.136778525</v>
      </c>
      <c r="AD38" s="190" t="n">
        <v>3187.809299607</v>
      </c>
      <c r="AE38" s="190" t="n">
        <v>2396.12474266499</v>
      </c>
      <c r="AF38" s="190" t="n">
        <v>1785.99170049101</v>
      </c>
      <c r="AG38" s="190" t="n">
        <v>4256.717786216</v>
      </c>
      <c r="AH38" s="190" t="n">
        <v>4656.64793371893</v>
      </c>
      <c r="AI38" s="190" t="n">
        <v>2932.93942322644</v>
      </c>
      <c r="AJ38" s="190" t="n">
        <v>1625.27130396564</v>
      </c>
      <c r="AK38" s="190" t="n">
        <v>4676.415065102</v>
      </c>
      <c r="AL38" s="190" t="n">
        <v>5663.66398062949</v>
      </c>
      <c r="AM38" s="190" t="n">
        <v>4144.20443763052</v>
      </c>
      <c r="AN38" s="190" t="n">
        <v>4189.36743298</v>
      </c>
      <c r="AO38" s="190" t="n">
        <v>3653.023844285</v>
      </c>
      <c r="AP38" s="189" t="n">
        <v>6110.70792623083</v>
      </c>
      <c r="AQ38" s="189" t="n">
        <v>5549.88634876098</v>
      </c>
      <c r="AR38" s="189" t="n">
        <v>2948.04692109514</v>
      </c>
    </row>
    <row r="39" s="11" customFormat="true" ht="20.25" hidden="false" customHeight="true" outlineLevel="0" collapsed="false">
      <c r="A39" s="41"/>
      <c r="B39" s="44" t="s">
        <v>45</v>
      </c>
      <c r="C39" s="254"/>
      <c r="D39" s="431" t="s">
        <v>318</v>
      </c>
      <c r="E39" s="443"/>
      <c r="F39" s="443"/>
      <c r="G39" s="443"/>
      <c r="H39" s="443"/>
      <c r="I39" s="190" t="n">
        <v>-144.521932389301</v>
      </c>
      <c r="J39" s="190" t="n">
        <v>-228.571245090371</v>
      </c>
      <c r="K39" s="190" t="n">
        <v>-196.057260750231</v>
      </c>
      <c r="L39" s="190" t="n">
        <v>21.201378028145</v>
      </c>
      <c r="M39" s="190" t="n">
        <v>-47.9685650660019</v>
      </c>
      <c r="N39" s="190" t="n">
        <v>-239.640466498001</v>
      </c>
      <c r="O39" s="190" t="n">
        <v>-236.170096377989</v>
      </c>
      <c r="P39" s="190" t="n">
        <v>-182.706435338007</v>
      </c>
      <c r="Q39" s="190" t="n">
        <v>-300.073573278</v>
      </c>
      <c r="R39" s="190" t="n">
        <v>3659.210730822</v>
      </c>
      <c r="S39" s="190" t="n">
        <v>-879.282729972001</v>
      </c>
      <c r="T39" s="190" t="n">
        <v>-622.776862813995</v>
      </c>
      <c r="U39" s="190" t="n">
        <v>-176.682337920004</v>
      </c>
      <c r="V39" s="190" t="n">
        <v>-326.972849980007</v>
      </c>
      <c r="W39" s="190" t="n">
        <v>-359.411290293988</v>
      </c>
      <c r="X39" s="190" t="n">
        <v>-304.417667772003</v>
      </c>
      <c r="Y39" s="190" t="n">
        <v>-234.473231809</v>
      </c>
      <c r="Z39" s="190" t="n">
        <v>-369.053412112998</v>
      </c>
      <c r="AA39" s="190" t="n">
        <v>-486.551602382994</v>
      </c>
      <c r="AB39" s="190" t="n">
        <v>-332.834554960008</v>
      </c>
      <c r="AC39" s="190" t="n">
        <v>-214.356778525</v>
      </c>
      <c r="AD39" s="190" t="n">
        <v>-276.619299607</v>
      </c>
      <c r="AE39" s="190" t="n">
        <v>-238.444742664993</v>
      </c>
      <c r="AF39" s="190" t="n">
        <v>-472.801700491013</v>
      </c>
      <c r="AG39" s="190" t="n">
        <v>-355.907786216002</v>
      </c>
      <c r="AH39" s="190" t="n">
        <v>-262.605754499423</v>
      </c>
      <c r="AI39" s="190" t="n">
        <v>-456.331602445955</v>
      </c>
      <c r="AJ39" s="190" t="n">
        <v>-208.151303965638</v>
      </c>
      <c r="AK39" s="190" t="n">
        <v>-349.415065102</v>
      </c>
      <c r="AL39" s="190" t="n">
        <v>-19.4139806294852</v>
      </c>
      <c r="AM39" s="190" t="n">
        <v>-178.564437630515</v>
      </c>
      <c r="AN39" s="190" t="n">
        <v>-330.257432980001</v>
      </c>
      <c r="AO39" s="190" t="n">
        <v>-266.253844285</v>
      </c>
      <c r="AP39" s="190" t="n">
        <v>-395.097926230826</v>
      </c>
      <c r="AQ39" s="190" t="n">
        <v>-44.6263487609831</v>
      </c>
      <c r="AR39" s="190" t="n">
        <v>-196.89692109514</v>
      </c>
    </row>
    <row r="40" s="11" customFormat="true" ht="20.25" hidden="false" customHeight="true" outlineLevel="0" collapsed="false">
      <c r="A40" s="41"/>
      <c r="B40" s="44" t="s">
        <v>46</v>
      </c>
      <c r="C40" s="254"/>
      <c r="D40" s="444" t="s">
        <v>268</v>
      </c>
      <c r="E40" s="445"/>
      <c r="F40" s="445"/>
      <c r="G40" s="445"/>
      <c r="H40" s="445"/>
      <c r="I40" s="446" t="n">
        <v>684.68</v>
      </c>
      <c r="J40" s="446" t="n">
        <v>1486.16</v>
      </c>
      <c r="K40" s="446" t="n">
        <v>1472.32</v>
      </c>
      <c r="L40" s="446" t="n">
        <v>1274.85</v>
      </c>
      <c r="M40" s="446" t="n">
        <v>1769.96</v>
      </c>
      <c r="N40" s="446" t="n">
        <v>-236.34</v>
      </c>
      <c r="O40" s="446" t="n">
        <v>1364.39</v>
      </c>
      <c r="P40" s="446" t="n">
        <v>31.8399999999997</v>
      </c>
      <c r="Q40" s="446" t="n">
        <v>30.33</v>
      </c>
      <c r="R40" s="446" t="n">
        <v>5220.02</v>
      </c>
      <c r="S40" s="446" t="n">
        <v>1780.06</v>
      </c>
      <c r="T40" s="446" t="n">
        <v>654.47</v>
      </c>
      <c r="U40" s="446" t="n">
        <v>1375.88</v>
      </c>
      <c r="V40" s="446" t="n">
        <v>2993.87</v>
      </c>
      <c r="W40" s="446" t="n">
        <v>1826.92</v>
      </c>
      <c r="X40" s="446" t="n">
        <v>-2174.09</v>
      </c>
      <c r="Y40" s="446" t="n">
        <v>894.15</v>
      </c>
      <c r="Z40" s="446" t="n">
        <v>-2906.84</v>
      </c>
      <c r="AA40" s="446" t="n">
        <v>2999.52</v>
      </c>
      <c r="AB40" s="446" t="n">
        <v>2222.85</v>
      </c>
      <c r="AC40" s="446" t="n">
        <v>2215.78</v>
      </c>
      <c r="AD40" s="446" t="n">
        <v>2911.19</v>
      </c>
      <c r="AE40" s="446" t="n">
        <v>2157.68</v>
      </c>
      <c r="AF40" s="446" t="n">
        <v>1313.19</v>
      </c>
      <c r="AG40" s="446" t="n">
        <v>3900.81</v>
      </c>
      <c r="AH40" s="446" t="n">
        <v>4394.04217921951</v>
      </c>
      <c r="AI40" s="446" t="n">
        <v>2476.60782078049</v>
      </c>
      <c r="AJ40" s="446" t="n">
        <v>1417.12</v>
      </c>
      <c r="AK40" s="446" t="n">
        <v>4327</v>
      </c>
      <c r="AL40" s="446" t="n">
        <v>5644.25</v>
      </c>
      <c r="AM40" s="151" t="n">
        <v>3965.64</v>
      </c>
      <c r="AN40" s="151" t="n">
        <v>3859.11</v>
      </c>
      <c r="AO40" s="195" t="n">
        <v>3386.77</v>
      </c>
      <c r="AP40" s="68" t="n">
        <v>5715.61</v>
      </c>
      <c r="AQ40" s="68" t="n">
        <v>5505.26</v>
      </c>
      <c r="AR40" s="68" t="n">
        <v>2751.15</v>
      </c>
    </row>
    <row r="41" s="11" customFormat="true" ht="20.25" hidden="false" customHeight="true" outlineLevel="0" collapsed="false">
      <c r="A41" s="41"/>
      <c r="B41" s="44" t="s">
        <v>47</v>
      </c>
      <c r="C41" s="254"/>
      <c r="D41" s="10"/>
      <c r="E41" s="3"/>
      <c r="F41" s="3"/>
      <c r="G41" s="3"/>
      <c r="H41" s="3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</row>
    <row r="42" s="11" customFormat="true" ht="20.25" hidden="false" customHeight="true" outlineLevel="0" collapsed="false">
      <c r="A42" s="41"/>
      <c r="B42" s="60"/>
      <c r="C42" s="254"/>
      <c r="D42" s="10"/>
      <c r="E42" s="3"/>
      <c r="F42" s="3"/>
      <c r="G42" s="3"/>
      <c r="H42" s="3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6" location="연결손익Ⅱ!A1" display="연결손익Ⅱ"/>
    <hyperlink ref="B17" location="수익성!A1" display="수익성"/>
    <hyperlink ref="B18" location="비이자이익!A1" display="비이자이익"/>
    <hyperlink ref="B19" location="관리비!A1" display="관리비"/>
    <hyperlink ref="B20" location="농업지원사업비!Print_Titles" display="농업지원사업비"/>
    <hyperlink ref="B21" location="대출채권!A1" display="대출채권"/>
    <hyperlink ref="B22" location="예수부채!A1" display="예수부채"/>
    <hyperlink ref="B23" location="자본적정성!A1" display="자본적정성"/>
    <hyperlink ref="B24" location="자산건전성Ⅰ!A1" display="자산건전성 Ⅰ"/>
    <hyperlink ref="B25" location="자산건전성Ⅱ!A1" display="자산건전성 Ⅱ"/>
    <hyperlink ref="B26" location="IS_은행!A1" display="농협은행"/>
    <hyperlink ref="B27" location="은행_BS!A1" display="연결BS"/>
    <hyperlink ref="B28" location="은행_IS!A1" display="연결IS"/>
    <hyperlink ref="B29" location="은행_NIM!A1" display="이자이익/NIM"/>
    <hyperlink ref="B30" location="은행_주요계수!A1" display="주요계수"/>
    <hyperlink ref="B31" location="생명!A1" display="농협생명"/>
    <hyperlink ref="B32" location="손해!A1" display="농협손해"/>
    <hyperlink ref="B33" location="증권!A1" display="NH투자증권"/>
    <hyperlink ref="B34" location="자산운용!A1" display="NH-Amundi자산운용"/>
    <hyperlink ref="B35" location="캐피탈!A1" display="NH농협캐피탈"/>
    <hyperlink ref="B37" location="저축은행!A1" display="NH저축은행"/>
    <hyperlink ref="B38" location="현황!A1" display="기타"/>
    <hyperlink ref="B39" location="현황!A1" display="현황"/>
    <hyperlink ref="B40" location="주식수!A1" display="주식수"/>
    <hyperlink ref="B41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R86"/>
  <sheetViews>
    <sheetView showFormulas="false" showGridLines="false" showRowColHeaders="true" showZeros="true" rightToLeft="false" tabSelected="false" showOutlineSymbols="false" defaultGridColor="true" view="pageBreakPreview" topLeftCell="A1" colorId="64" zoomScale="100" zoomScaleNormal="100" zoomScalePageLayoutView="100" workbookViewId="0">
      <pane xSplit="8" ySplit="3" topLeftCell="AF4" activePane="bottomRight" state="frozen"/>
      <selection pane="topLeft" activeCell="A1" activeCellId="0" sqref="A1"/>
      <selection pane="topRight" activeCell="AF1" activeCellId="0" sqref="AF1"/>
      <selection pane="bottomLeft" activeCell="A4" activeCellId="0" sqref="A4"/>
      <selection pane="bottomRight" activeCell="A1" activeCellId="0" sqref="A1"/>
    </sheetView>
  </sheetViews>
  <sheetFormatPr defaultColWidth="7.871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6.67"/>
    <col collapsed="false" customWidth="true" hidden="true" outlineLevel="0" max="15" min="9" style="11" width="6.11"/>
    <col collapsed="false" customWidth="true" hidden="true" outlineLevel="0" max="26" min="16" style="11" width="6.55"/>
    <col collapsed="false" customWidth="false" hidden="true" outlineLevel="0" max="31" min="27" style="11" width="7.88"/>
    <col collapsed="false" customWidth="false" hidden="true" outlineLevel="0" max="32" min="32" style="3" width="7.88"/>
    <col collapsed="false" customWidth="false" hidden="false" outlineLevel="0" max="37" min="33" style="3" width="7.88"/>
    <col collapsed="false" customWidth="false" hidden="false" outlineLevel="0" max="39" min="38" style="12" width="7.88"/>
    <col collapsed="false" customWidth="true" hidden="false" outlineLevel="0" max="40" min="40" style="12" width="10.22"/>
    <col collapsed="false" customWidth="false" hidden="false" outlineLevel="0" max="1024" min="41" style="12" width="7.88"/>
  </cols>
  <sheetData>
    <row r="1" s="13" customFormat="true" ht="36" hidden="false" customHeight="true" outlineLevel="0" collapsed="false">
      <c r="B1" s="14"/>
      <c r="C1" s="14"/>
      <c r="D1" s="16" t="s">
        <v>21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0.25" hidden="false" customHeight="true" outlineLevel="0" collapsed="false">
      <c r="A3" s="22"/>
      <c r="B3" s="23"/>
      <c r="C3" s="24"/>
      <c r="D3" s="423" t="s">
        <v>322</v>
      </c>
      <c r="E3" s="423"/>
      <c r="F3" s="423"/>
      <c r="G3" s="423"/>
      <c r="H3" s="423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s">
        <v>123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customFormat="false" ht="20.1" hidden="false" customHeight="true" outlineLevel="0" collapsed="false">
      <c r="A4" s="28" t="s">
        <v>2</v>
      </c>
      <c r="B4" s="62"/>
      <c r="D4" s="447" t="s">
        <v>323</v>
      </c>
      <c r="E4" s="448"/>
      <c r="F4" s="448"/>
      <c r="G4" s="448"/>
      <c r="H4" s="448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49"/>
      <c r="AB4" s="449"/>
      <c r="AC4" s="449"/>
      <c r="AD4" s="449"/>
      <c r="AE4" s="449"/>
      <c r="AF4" s="449"/>
      <c r="AG4" s="449"/>
      <c r="AH4" s="449"/>
      <c r="AI4" s="449"/>
      <c r="AJ4" s="449"/>
      <c r="AK4" s="449"/>
      <c r="AL4" s="449"/>
      <c r="AM4" s="449"/>
      <c r="AN4" s="449"/>
    </row>
    <row r="5" customFormat="false" ht="20.1" hidden="false" customHeight="true" outlineLevel="0" collapsed="false">
      <c r="A5" s="34"/>
      <c r="B5" s="35"/>
      <c r="D5" s="447"/>
      <c r="E5" s="448" t="s">
        <v>324</v>
      </c>
      <c r="F5" s="448"/>
      <c r="G5" s="448"/>
      <c r="H5" s="450"/>
      <c r="I5" s="451" t="n">
        <v>0.309007692071743</v>
      </c>
      <c r="J5" s="451" t="n">
        <v>0.276286202774106</v>
      </c>
      <c r="K5" s="451" t="n">
        <v>0.262770496413145</v>
      </c>
      <c r="L5" s="451" t="n">
        <v>0.249513815424305</v>
      </c>
      <c r="M5" s="451" t="n">
        <v>0.280772317186194</v>
      </c>
      <c r="N5" s="451" t="n">
        <v>0.127095496474621</v>
      </c>
      <c r="O5" s="451" t="n">
        <v>0.163164670211671</v>
      </c>
      <c r="P5" s="451" t="n">
        <v>0.128068250516392</v>
      </c>
      <c r="Q5" s="451" t="n">
        <v>0.0228553649544419</v>
      </c>
      <c r="R5" s="451" t="n">
        <v>0.388911974142943</v>
      </c>
      <c r="S5" s="451" t="n">
        <v>0.350636145606189</v>
      </c>
      <c r="T5" s="451" t="n">
        <v>0.275367356377873</v>
      </c>
      <c r="U5" s="451" t="n">
        <v>0.221872618124145</v>
      </c>
      <c r="V5" s="451" t="n">
        <v>0.315365224413743</v>
      </c>
      <c r="W5" s="451" t="n">
        <v>0.296124541540668</v>
      </c>
      <c r="X5" s="451" t="n">
        <v>0.149371676454231</v>
      </c>
      <c r="Y5" s="451" t="n">
        <v>0.138457035162288</v>
      </c>
      <c r="Z5" s="451" t="n">
        <v>-0.0787238449053084</v>
      </c>
      <c r="AA5" s="451" t="n">
        <v>0.0681411289480436</v>
      </c>
      <c r="AB5" s="451" t="n">
        <v>0.118918902601504</v>
      </c>
      <c r="AC5" s="451" t="n">
        <v>0.298954400004297</v>
      </c>
      <c r="AD5" s="451" t="n">
        <v>0.331272131012628</v>
      </c>
      <c r="AE5" s="451" t="n">
        <v>0.308830816703553</v>
      </c>
      <c r="AF5" s="452" t="n">
        <v>0.277627742579351</v>
      </c>
      <c r="AG5" s="452" t="n">
        <v>0.473340382916282</v>
      </c>
      <c r="AH5" s="452" t="n">
        <v>0.483732266374707</v>
      </c>
      <c r="AI5" s="452" t="n">
        <v>0.418556028998867</v>
      </c>
      <c r="AJ5" s="452" t="n">
        <v>0.347594482018251</v>
      </c>
      <c r="AK5" s="452" t="n">
        <v>0.49231718137092</v>
      </c>
      <c r="AL5" s="452" t="n">
        <v>0.522783673081822</v>
      </c>
      <c r="AM5" s="452" t="n">
        <v>0.48146014711856</v>
      </c>
      <c r="AN5" s="452" t="n">
        <v>0.461977605403138</v>
      </c>
      <c r="AO5" s="452" t="n">
        <v>0.317931684723005</v>
      </c>
      <c r="AP5" s="452" t="n">
        <v>0.464747707616879</v>
      </c>
      <c r="AQ5" s="452" t="n">
        <v>0.504691360754248</v>
      </c>
      <c r="AR5" s="452" t="n">
        <v>0.443452203127959</v>
      </c>
    </row>
    <row r="6" customFormat="false" ht="20.1" hidden="false" customHeight="true" outlineLevel="0" collapsed="false">
      <c r="A6" s="37" t="s">
        <v>4</v>
      </c>
      <c r="B6" s="38"/>
      <c r="D6" s="447"/>
      <c r="E6" s="448" t="s">
        <v>325</v>
      </c>
      <c r="F6" s="448"/>
      <c r="G6" s="448"/>
      <c r="H6" s="448"/>
      <c r="I6" s="451" t="n">
        <v>4.73855396299678</v>
      </c>
      <c r="J6" s="451" t="n">
        <v>4.20469730036805</v>
      </c>
      <c r="K6" s="451" t="n">
        <v>3.95135834284862</v>
      </c>
      <c r="L6" s="451" t="n">
        <v>3.74098744768348</v>
      </c>
      <c r="M6" s="451" t="n">
        <v>4.19215991701758</v>
      </c>
      <c r="N6" s="451" t="n">
        <v>1.91045152186758</v>
      </c>
      <c r="O6" s="451" t="n">
        <v>2.45809977347463</v>
      </c>
      <c r="P6" s="451" t="n">
        <v>1.93138358116991</v>
      </c>
      <c r="Q6" s="451" t="n">
        <v>0.356550855502892</v>
      </c>
      <c r="R6" s="451" t="n">
        <v>6.39821497037458</v>
      </c>
      <c r="S6" s="451" t="n">
        <v>5.89983868103126</v>
      </c>
      <c r="T6" s="451" t="n">
        <v>4.70168954627396</v>
      </c>
      <c r="U6" s="451" t="n">
        <v>3.98988123857756</v>
      </c>
      <c r="V6" s="451" t="n">
        <v>5.68065877607248</v>
      </c>
      <c r="W6" s="451" t="n">
        <v>5.36457425139968</v>
      </c>
      <c r="X6" s="451" t="n">
        <v>2.74110377710829</v>
      </c>
      <c r="Y6" s="451" t="n">
        <v>2.73759997983109</v>
      </c>
      <c r="Z6" s="451" t="n">
        <v>-1.58627580602216</v>
      </c>
      <c r="AA6" s="451" t="n">
        <v>1.38605338134741</v>
      </c>
      <c r="AB6" s="451" t="n">
        <v>2.43358960987619</v>
      </c>
      <c r="AC6" s="451" t="n">
        <v>6.29077832983523</v>
      </c>
      <c r="AD6" s="451" t="n">
        <v>6.98178134486409</v>
      </c>
      <c r="AE6" s="451" t="n">
        <v>6.51531457746808</v>
      </c>
      <c r="AF6" s="451" t="n">
        <v>5.87357429090802</v>
      </c>
      <c r="AG6" s="451" t="n">
        <v>10.1633543574488</v>
      </c>
      <c r="AH6" s="451" t="n">
        <v>10.3787311948981</v>
      </c>
      <c r="AI6" s="451" t="n">
        <v>9.00434709957545</v>
      </c>
      <c r="AJ6" s="451" t="n">
        <v>7.47613934272506</v>
      </c>
      <c r="AK6" s="451" t="n">
        <v>10.5326912676053</v>
      </c>
      <c r="AL6" s="451" t="n">
        <v>11.1432217569985</v>
      </c>
      <c r="AM6" s="451" t="n">
        <v>10.0952242797045</v>
      </c>
      <c r="AN6" s="451" t="n">
        <v>9.66667514508429</v>
      </c>
      <c r="AO6" s="451" t="n">
        <v>6.50586407146398</v>
      </c>
      <c r="AP6" s="451" t="n">
        <v>9.66003050721438</v>
      </c>
      <c r="AQ6" s="451" t="n">
        <v>10.5153705567967</v>
      </c>
      <c r="AR6" s="451" t="n">
        <v>9.28330101908552</v>
      </c>
    </row>
    <row r="7" customFormat="false" ht="20.1" hidden="false" customHeight="true" outlineLevel="0" collapsed="false">
      <c r="A7" s="42"/>
      <c r="B7" s="42" t="s">
        <v>1</v>
      </c>
      <c r="D7" s="447"/>
      <c r="E7" s="448" t="s">
        <v>326</v>
      </c>
      <c r="F7" s="448"/>
      <c r="G7" s="448"/>
      <c r="H7" s="448"/>
      <c r="I7" s="451" t="n">
        <v>0.309007692071743</v>
      </c>
      <c r="J7" s="451" t="n">
        <v>0.436195180004134</v>
      </c>
      <c r="K7" s="451" t="n">
        <v>0.42364566843452</v>
      </c>
      <c r="L7" s="451" t="n">
        <v>0.40998218797876</v>
      </c>
      <c r="M7" s="451" t="n">
        <v>0.418012687973763</v>
      </c>
      <c r="N7" s="451" t="n">
        <v>0.263680456513202</v>
      </c>
      <c r="O7" s="451" t="n">
        <v>0.299245445337836</v>
      </c>
      <c r="P7" s="451" t="n">
        <v>0.263941705227068</v>
      </c>
      <c r="Q7" s="451" t="n">
        <v>0.117688329006725</v>
      </c>
      <c r="R7" s="451" t="n">
        <v>0.478002325430447</v>
      </c>
      <c r="S7" s="451" t="n">
        <v>0.437973215539054</v>
      </c>
      <c r="T7" s="451" t="n">
        <v>0.361447691416852</v>
      </c>
      <c r="U7" s="451" t="n">
        <v>0.306401345814182</v>
      </c>
      <c r="V7" s="451" t="n">
        <v>0.399137867725255</v>
      </c>
      <c r="W7" s="451" t="n">
        <v>0.378971432605151</v>
      </c>
      <c r="X7" s="451" t="n">
        <v>0.231345242446823</v>
      </c>
      <c r="Y7" s="451" t="n">
        <v>0.2220053084452</v>
      </c>
      <c r="Z7" s="451" t="n">
        <v>0.00362057164332655</v>
      </c>
      <c r="AA7" s="451" t="n">
        <v>0.149651783626866</v>
      </c>
      <c r="AB7" s="451" t="n">
        <v>0.199960873989969</v>
      </c>
      <c r="AC7" s="451" t="n">
        <v>0.373183439359064</v>
      </c>
      <c r="AD7" s="451" t="n">
        <v>0.404767851329765</v>
      </c>
      <c r="AE7" s="451" t="n">
        <v>0.381846870683735</v>
      </c>
      <c r="AF7" s="451" t="n">
        <v>0.35017981140619</v>
      </c>
      <c r="AG7" s="451" t="n">
        <v>0.54479987139197</v>
      </c>
      <c r="AH7" s="451" t="n">
        <v>0.554422492939107</v>
      </c>
      <c r="AI7" s="451" t="n">
        <v>0.488319601613711</v>
      </c>
      <c r="AJ7" s="451" t="n">
        <v>0.416802195873948</v>
      </c>
      <c r="AK7" s="451" t="n">
        <v>0.563581707524028</v>
      </c>
      <c r="AL7" s="451" t="n">
        <v>0.59314507978728</v>
      </c>
      <c r="AM7" s="451" t="n">
        <v>0.551821553824018</v>
      </c>
      <c r="AN7" s="451" t="n">
        <v>0.531674348093967</v>
      </c>
      <c r="AO7" s="451" t="n">
        <v>0.388636703815209</v>
      </c>
      <c r="AP7" s="451" t="n">
        <v>0.533673123101728</v>
      </c>
      <c r="AQ7" s="451" t="n">
        <v>0.572660598292941</v>
      </c>
      <c r="AR7" s="451" t="n">
        <v>0.510632340077861</v>
      </c>
    </row>
    <row r="8" customFormat="false" ht="20.1" hidden="false" customHeight="true" outlineLevel="0" collapsed="false">
      <c r="A8" s="41"/>
      <c r="B8" s="42" t="s">
        <v>5</v>
      </c>
      <c r="D8" s="453"/>
      <c r="E8" s="454" t="s">
        <v>327</v>
      </c>
      <c r="F8" s="454"/>
      <c r="G8" s="454"/>
      <c r="H8" s="454"/>
      <c r="I8" s="455" t="n">
        <v>4.73855396299678</v>
      </c>
      <c r="J8" s="455" t="n">
        <v>6.63829274636812</v>
      </c>
      <c r="K8" s="455" t="n">
        <v>6.3704862959519</v>
      </c>
      <c r="L8" s="455" t="n">
        <v>6.14690700149886</v>
      </c>
      <c r="M8" s="455" t="n">
        <v>6.24127069538089</v>
      </c>
      <c r="N8" s="455" t="n">
        <v>3.96354507756282</v>
      </c>
      <c r="O8" s="455" t="n">
        <v>4.50817668091994</v>
      </c>
      <c r="P8" s="455" t="n">
        <v>3.98047661154159</v>
      </c>
      <c r="Q8" s="455" t="n">
        <v>1.83597481264014</v>
      </c>
      <c r="R8" s="455" t="n">
        <v>7.86389167158649</v>
      </c>
      <c r="S8" s="455" t="n">
        <v>7.36938091144514</v>
      </c>
      <c r="T8" s="455" t="n">
        <v>6.17144622591882</v>
      </c>
      <c r="U8" s="455" t="n">
        <v>5.50994075553248</v>
      </c>
      <c r="V8" s="455" t="n">
        <v>7.18965141248947</v>
      </c>
      <c r="W8" s="455" t="n">
        <v>6.86542350996072</v>
      </c>
      <c r="X8" s="455" t="n">
        <v>4.24539198421146</v>
      </c>
      <c r="Y8" s="455" t="n">
        <v>4.38953302163089</v>
      </c>
      <c r="Z8" s="455" t="n">
        <v>0.0729540739363902</v>
      </c>
      <c r="AA8" s="455" t="n">
        <v>3.04405524127502</v>
      </c>
      <c r="AB8" s="455" t="n">
        <v>4.09205512898498</v>
      </c>
      <c r="AC8" s="455" t="n">
        <v>7.85275043063302</v>
      </c>
      <c r="AD8" s="455" t="n">
        <v>8.53075272216952</v>
      </c>
      <c r="AE8" s="455" t="n">
        <v>8.05571318782737</v>
      </c>
      <c r="AF8" s="455" t="n">
        <v>7.40850722756047</v>
      </c>
      <c r="AG8" s="455" t="n">
        <v>11.6977007386003</v>
      </c>
      <c r="AH8" s="455" t="n">
        <v>11.8954273316202</v>
      </c>
      <c r="AI8" s="455" t="n">
        <v>10.5051627113658</v>
      </c>
      <c r="AJ8" s="455" t="n">
        <v>8.96467422789468</v>
      </c>
      <c r="AK8" s="455" t="n">
        <v>12.0573328618976</v>
      </c>
      <c r="AL8" s="455" t="n">
        <v>12.6429869532436</v>
      </c>
      <c r="AM8" s="455" t="n">
        <v>11.5705575665367</v>
      </c>
      <c r="AN8" s="455" t="n">
        <v>11.1250483700696</v>
      </c>
      <c r="AO8" s="455" t="n">
        <v>7.95270710563626</v>
      </c>
      <c r="AP8" s="455" t="n">
        <v>11.0926822565264</v>
      </c>
      <c r="AQ8" s="455" t="n">
        <v>11.9315265974195</v>
      </c>
      <c r="AR8" s="455" t="n">
        <v>10.6896610042436</v>
      </c>
    </row>
    <row r="9" s="3" customFormat="true" ht="20.1" hidden="false" customHeight="true" outlineLevel="0" collapsed="false">
      <c r="A9" s="41"/>
      <c r="B9" s="44" t="s">
        <v>7</v>
      </c>
      <c r="C9" s="9"/>
      <c r="D9" s="447" t="s">
        <v>328</v>
      </c>
      <c r="E9" s="448"/>
      <c r="F9" s="448"/>
      <c r="G9" s="448"/>
      <c r="H9" s="448"/>
      <c r="I9" s="456"/>
      <c r="J9" s="456"/>
      <c r="K9" s="456"/>
      <c r="L9" s="451"/>
      <c r="M9" s="451"/>
      <c r="N9" s="451"/>
      <c r="O9" s="451"/>
      <c r="P9" s="451"/>
      <c r="Q9" s="451"/>
      <c r="R9" s="451"/>
      <c r="S9" s="451"/>
      <c r="T9" s="451"/>
      <c r="U9" s="451"/>
      <c r="V9" s="451"/>
      <c r="W9" s="451"/>
      <c r="X9" s="451"/>
      <c r="Y9" s="451"/>
      <c r="Z9" s="451"/>
      <c r="AA9" s="451"/>
      <c r="AB9" s="451"/>
      <c r="AC9" s="451"/>
      <c r="AD9" s="451"/>
      <c r="AE9" s="451"/>
      <c r="AF9" s="451"/>
      <c r="AG9" s="451"/>
      <c r="AH9" s="451"/>
      <c r="AI9" s="451"/>
      <c r="AJ9" s="451"/>
      <c r="AK9" s="451"/>
      <c r="AL9" s="451"/>
      <c r="AM9" s="451"/>
      <c r="AN9" s="451"/>
    </row>
    <row r="10" customFormat="false" ht="20.1" hidden="false" customHeight="true" outlineLevel="0" collapsed="false">
      <c r="A10" s="41"/>
      <c r="B10" s="44" t="s">
        <v>9</v>
      </c>
      <c r="D10" s="447"/>
      <c r="E10" s="448" t="s">
        <v>324</v>
      </c>
      <c r="F10" s="448"/>
      <c r="G10" s="448"/>
      <c r="H10" s="450"/>
      <c r="I10" s="456" t="n">
        <v>0.110229599612207</v>
      </c>
      <c r="J10" s="456" t="n">
        <v>0.175427661492559</v>
      </c>
      <c r="K10" s="456" t="n">
        <v>0.197457404219808</v>
      </c>
      <c r="L10" s="451" t="n">
        <v>0.199409696800453</v>
      </c>
      <c r="M10" s="451" t="n">
        <v>0.282658345719578</v>
      </c>
      <c r="N10" s="451" t="n">
        <v>0.121872894633666</v>
      </c>
      <c r="O10" s="451" t="n">
        <v>0.152964931959603</v>
      </c>
      <c r="P10" s="451" t="n">
        <v>0.115807447986892</v>
      </c>
      <c r="Q10" s="451" t="n">
        <v>0.00465674606387359</v>
      </c>
      <c r="R10" s="451" t="n">
        <v>0.378651561475016</v>
      </c>
      <c r="S10" s="451" t="n">
        <v>0.327460904391384</v>
      </c>
      <c r="T10" s="451" t="n">
        <v>0.263045280990394</v>
      </c>
      <c r="U10" s="451" t="n">
        <v>0.173986696279779</v>
      </c>
      <c r="V10" s="451" t="n">
        <v>0.273893387403497</v>
      </c>
      <c r="W10" s="451" t="n">
        <v>0.256114134652689</v>
      </c>
      <c r="X10" s="451" t="n">
        <v>0.123373951183263</v>
      </c>
      <c r="Y10" s="451" t="n">
        <v>0.102795165849097</v>
      </c>
      <c r="Z10" s="451" t="n">
        <v>-0.114026523073826</v>
      </c>
      <c r="AA10" s="451" t="n">
        <v>0.0368943872927674</v>
      </c>
      <c r="AB10" s="451" t="n">
        <v>0.0894821836527901</v>
      </c>
      <c r="AC10" s="451" t="n">
        <v>0.239194177896605</v>
      </c>
      <c r="AD10" s="451" t="n">
        <v>0.273995201845832</v>
      </c>
      <c r="AE10" s="451" t="n">
        <v>0.257843341428643</v>
      </c>
      <c r="AF10" s="451" t="n">
        <v>0.226792814670038</v>
      </c>
      <c r="AG10" s="451" t="n">
        <v>0.398664554837356</v>
      </c>
      <c r="AH10" s="451" t="n">
        <v>0.419305880237018</v>
      </c>
      <c r="AI10" s="451" t="n">
        <v>0.358240724999614</v>
      </c>
      <c r="AJ10" s="451" t="n">
        <v>0.301606396757614</v>
      </c>
      <c r="AK10" s="451" t="n">
        <v>0.411325824250236</v>
      </c>
      <c r="AL10" s="451" t="n">
        <v>0.467928828753701</v>
      </c>
      <c r="AM10" s="451" t="n">
        <v>0.436018393826863</v>
      </c>
      <c r="AN10" s="457" t="n">
        <v>0.413619082598723</v>
      </c>
      <c r="AO10" s="457" t="n">
        <v>0.308615192237722</v>
      </c>
      <c r="AP10" s="457" t="n">
        <v>0.404018711366297</v>
      </c>
      <c r="AQ10" s="457" t="n">
        <v>0.426527065075743</v>
      </c>
      <c r="AR10" s="457" t="n">
        <v>0.375729217275006</v>
      </c>
    </row>
    <row r="11" customFormat="false" ht="20.1" hidden="false" customHeight="true" outlineLevel="0" collapsed="false">
      <c r="A11" s="41"/>
      <c r="B11" s="44" t="s">
        <v>11</v>
      </c>
      <c r="D11" s="447"/>
      <c r="E11" s="448" t="s">
        <v>325</v>
      </c>
      <c r="F11" s="448"/>
      <c r="G11" s="448"/>
      <c r="H11" s="448"/>
      <c r="I11" s="456" t="n">
        <v>1.69034273088807</v>
      </c>
      <c r="J11" s="456" t="n">
        <v>2.66976854899529</v>
      </c>
      <c r="K11" s="456" t="n">
        <v>2.96922589168629</v>
      </c>
      <c r="L11" s="451" t="n">
        <v>2.98977101291281</v>
      </c>
      <c r="M11" s="451" t="n">
        <v>4.22031986276736</v>
      </c>
      <c r="N11" s="451" t="n">
        <v>1.83194734263294</v>
      </c>
      <c r="O11" s="451" t="n">
        <v>2.30443921537475</v>
      </c>
      <c r="P11" s="451" t="n">
        <v>1.74647973027822</v>
      </c>
      <c r="Q11" s="451" t="n">
        <v>0.072646697886623</v>
      </c>
      <c r="R11" s="451" t="n">
        <v>6.22941500971813</v>
      </c>
      <c r="S11" s="451" t="n">
        <v>5.50988976596732</v>
      </c>
      <c r="T11" s="451" t="n">
        <v>4.49129941942751</v>
      </c>
      <c r="U11" s="451" t="n">
        <v>3.12876037213552</v>
      </c>
      <c r="V11" s="451" t="n">
        <v>4.93362855005421</v>
      </c>
      <c r="W11" s="451" t="n">
        <v>4.639748144578</v>
      </c>
      <c r="X11" s="451" t="n">
        <v>2.26402228061514</v>
      </c>
      <c r="Y11" s="451" t="n">
        <v>2.032486421693</v>
      </c>
      <c r="Z11" s="451" t="n">
        <v>-2.29762043526205</v>
      </c>
      <c r="AA11" s="451" t="n">
        <v>0.750465850057645</v>
      </c>
      <c r="AB11" s="451" t="n">
        <v>1.83118837832017</v>
      </c>
      <c r="AC11" s="451" t="n">
        <v>5.03326778569939</v>
      </c>
      <c r="AD11" s="451" t="n">
        <v>5.7746318200144</v>
      </c>
      <c r="AE11" s="451" t="n">
        <v>5.43964653218427</v>
      </c>
      <c r="AF11" s="452" t="n">
        <v>4.79809558379373</v>
      </c>
      <c r="AG11" s="452" t="n">
        <v>8.55994816162402</v>
      </c>
      <c r="AH11" s="452" t="n">
        <v>8.99642906195782</v>
      </c>
      <c r="AI11" s="452" t="n">
        <v>7.70679099000342</v>
      </c>
      <c r="AJ11" s="452" t="n">
        <v>6.48701738797668</v>
      </c>
      <c r="AK11" s="452" t="n">
        <v>8.79995271576135</v>
      </c>
      <c r="AL11" s="452" t="n">
        <v>9.97398154107805</v>
      </c>
      <c r="AM11" s="452" t="n">
        <v>9.14240462497676</v>
      </c>
      <c r="AN11" s="458" t="n">
        <v>8.65479464486283</v>
      </c>
      <c r="AO11" s="458" t="n">
        <v>6.31521986503681</v>
      </c>
      <c r="AP11" s="458" t="n">
        <v>8.39774573025162</v>
      </c>
      <c r="AQ11" s="458" t="n">
        <v>8.886797933437</v>
      </c>
      <c r="AR11" s="458" t="n">
        <v>7.86557694611971</v>
      </c>
    </row>
    <row r="12" customFormat="false" ht="20.1" hidden="false" customHeight="true" outlineLevel="0" collapsed="false">
      <c r="A12" s="41"/>
      <c r="B12" s="44" t="s">
        <v>13</v>
      </c>
      <c r="D12" s="447"/>
      <c r="E12" s="448" t="s">
        <v>326</v>
      </c>
      <c r="F12" s="448"/>
      <c r="G12" s="448"/>
      <c r="H12" s="448"/>
      <c r="I12" s="456" t="n">
        <v>0.110229599612207</v>
      </c>
      <c r="J12" s="456" t="n">
        <v>0.281944443940286</v>
      </c>
      <c r="K12" s="456" t="n">
        <v>0.322477839776239</v>
      </c>
      <c r="L12" s="451" t="n">
        <v>0.333021447569581</v>
      </c>
      <c r="M12" s="451" t="n">
        <v>0.419715942512614</v>
      </c>
      <c r="N12" s="451" t="n">
        <v>0.258275953540707</v>
      </c>
      <c r="O12" s="451" t="n">
        <v>0.28886447741766</v>
      </c>
      <c r="P12" s="451" t="n">
        <v>0.251499949134664</v>
      </c>
      <c r="Q12" s="451" t="n">
        <v>0.0992783685014705</v>
      </c>
      <c r="R12" s="451" t="n">
        <v>0.467543368945165</v>
      </c>
      <c r="S12" s="451" t="n">
        <v>0.413976051422711</v>
      </c>
      <c r="T12" s="451" t="n">
        <v>0.34782023850772</v>
      </c>
      <c r="U12" s="451" t="n">
        <v>0.256574735962633</v>
      </c>
      <c r="V12" s="451" t="n">
        <v>0.355742163073873</v>
      </c>
      <c r="W12" s="451" t="n">
        <v>0.337058122626246</v>
      </c>
      <c r="X12" s="451" t="n">
        <v>0.203454903583704</v>
      </c>
      <c r="Y12" s="451" t="n">
        <v>0.184449310655704</v>
      </c>
      <c r="Z12" s="451" t="n">
        <v>-0.0335489422851751</v>
      </c>
      <c r="AA12" s="451" t="n">
        <v>0.116557108482569</v>
      </c>
      <c r="AB12" s="451" t="n">
        <v>0.168686847102371</v>
      </c>
      <c r="AC12" s="451" t="n">
        <v>0.311365413143253</v>
      </c>
      <c r="AD12" s="451" t="n">
        <v>0.345453447388777</v>
      </c>
      <c r="AE12" s="451" t="n">
        <v>0.328835218117226</v>
      </c>
      <c r="AF12" s="451" t="n">
        <v>0.297333568833111</v>
      </c>
      <c r="AG12" s="451" t="n">
        <v>0.46790629535589</v>
      </c>
      <c r="AH12" s="451" t="n">
        <v>0.487802232917095</v>
      </c>
      <c r="AI12" s="451" t="n">
        <v>0.42583918247089</v>
      </c>
      <c r="AJ12" s="451" t="n">
        <v>0.368666246567587</v>
      </c>
      <c r="AK12" s="451" t="n">
        <v>0.480184710631671</v>
      </c>
      <c r="AL12" s="451" t="n">
        <v>0.535913316894522</v>
      </c>
      <c r="AM12" s="451" t="n">
        <v>0.504002881967685</v>
      </c>
      <c r="AN12" s="457" t="n">
        <v>0.480961360116761</v>
      </c>
      <c r="AO12" s="457" t="n">
        <v>0.376914459660271</v>
      </c>
      <c r="AP12" s="457" t="n">
        <v>0.470466637757689</v>
      </c>
      <c r="AQ12" s="457" t="n">
        <v>0.492124547370982</v>
      </c>
      <c r="AR12" s="457" t="n">
        <v>0.440536917381789</v>
      </c>
    </row>
    <row r="13" customFormat="false" ht="20.1" hidden="false" customHeight="true" outlineLevel="0" collapsed="false">
      <c r="A13" s="41"/>
      <c r="B13" s="44" t="s">
        <v>15</v>
      </c>
      <c r="D13" s="447"/>
      <c r="E13" s="454" t="s">
        <v>327</v>
      </c>
      <c r="F13" s="454"/>
      <c r="G13" s="454"/>
      <c r="H13" s="454"/>
      <c r="I13" s="459" t="n">
        <v>1.69034273088807</v>
      </c>
      <c r="J13" s="459" t="n">
        <v>4.29080797515886</v>
      </c>
      <c r="K13" s="459" t="n">
        <v>4.84919547657368</v>
      </c>
      <c r="L13" s="455" t="n">
        <v>4.99302635025888</v>
      </c>
      <c r="M13" s="455" t="n">
        <v>6.26670167617633</v>
      </c>
      <c r="N13" s="455" t="n">
        <v>3.88230662919024</v>
      </c>
      <c r="O13" s="455" t="n">
        <v>4.35178587119424</v>
      </c>
      <c r="P13" s="455" t="n">
        <v>3.79284381933198</v>
      </c>
      <c r="Q13" s="455" t="n">
        <v>1.54877365960639</v>
      </c>
      <c r="R13" s="455" t="n">
        <v>7.69182535219352</v>
      </c>
      <c r="S13" s="455" t="n">
        <v>6.96560223984273</v>
      </c>
      <c r="T13" s="455" t="n">
        <v>5.93876776421589</v>
      </c>
      <c r="U13" s="455" t="n">
        <v>4.61392096945242</v>
      </c>
      <c r="V13" s="455" t="n">
        <v>6.40796665022696</v>
      </c>
      <c r="W13" s="455" t="n">
        <v>6.10612452604692</v>
      </c>
      <c r="X13" s="455" t="n">
        <v>3.73357933661123</v>
      </c>
      <c r="Y13" s="455" t="n">
        <v>3.64696837931747</v>
      </c>
      <c r="Z13" s="455" t="n">
        <v>-0.676007066583436</v>
      </c>
      <c r="AA13" s="455" t="n">
        <v>2.37087903922935</v>
      </c>
      <c r="AB13" s="455" t="n">
        <v>3.45205471502484</v>
      </c>
      <c r="AC13" s="455" t="n">
        <v>6.55193833452063</v>
      </c>
      <c r="AD13" s="455" t="n">
        <v>7.28066205607261</v>
      </c>
      <c r="AE13" s="455" t="n">
        <v>6.93734165862281</v>
      </c>
      <c r="AF13" s="455" t="n">
        <v>6.29047655503282</v>
      </c>
      <c r="AG13" s="455" t="n">
        <v>10.0466760441695</v>
      </c>
      <c r="AH13" s="455" t="n">
        <v>10.4660544760847</v>
      </c>
      <c r="AI13" s="455" t="n">
        <v>9.16102873189701</v>
      </c>
      <c r="AJ13" s="455" t="n">
        <v>7.92935553606975</v>
      </c>
      <c r="AK13" s="455" t="n">
        <v>10.2731277718647</v>
      </c>
      <c r="AL13" s="455" t="n">
        <v>11.4230823190793</v>
      </c>
      <c r="AM13" s="455" t="n">
        <v>10.5678988417463</v>
      </c>
      <c r="AN13" s="460" t="n">
        <v>10.0639017372487</v>
      </c>
      <c r="AO13" s="460" t="n">
        <v>7.71283379086746</v>
      </c>
      <c r="AP13" s="460" t="n">
        <v>9.77890153922472</v>
      </c>
      <c r="AQ13" s="460" t="n">
        <v>10.2535378611752</v>
      </c>
      <c r="AR13" s="460" t="n">
        <v>9.2222719500056</v>
      </c>
    </row>
    <row r="14" customFormat="false" ht="20.1" hidden="false" customHeight="true" outlineLevel="0" collapsed="false">
      <c r="A14" s="41"/>
      <c r="B14" s="44" t="s">
        <v>17</v>
      </c>
      <c r="D14" s="447" t="s">
        <v>329</v>
      </c>
      <c r="E14" s="461"/>
      <c r="F14" s="461"/>
      <c r="G14" s="461"/>
      <c r="H14" s="461"/>
      <c r="I14" s="462"/>
      <c r="J14" s="462"/>
      <c r="K14" s="462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  <c r="AB14" s="463"/>
      <c r="AC14" s="463"/>
      <c r="AD14" s="463"/>
      <c r="AE14" s="463"/>
      <c r="AF14" s="463"/>
      <c r="AG14" s="463"/>
      <c r="AH14" s="463"/>
      <c r="AI14" s="463"/>
      <c r="AJ14" s="463"/>
      <c r="AK14" s="463"/>
      <c r="AL14" s="463"/>
      <c r="AM14" s="463"/>
      <c r="AN14" s="463"/>
    </row>
    <row r="15" customFormat="false" ht="20.1" hidden="false" customHeight="true" outlineLevel="0" collapsed="false">
      <c r="A15" s="41"/>
      <c r="B15" s="44" t="s">
        <v>19</v>
      </c>
      <c r="D15" s="447"/>
      <c r="E15" s="448" t="s">
        <v>324</v>
      </c>
      <c r="F15" s="448"/>
      <c r="G15" s="448"/>
      <c r="H15" s="450"/>
      <c r="I15" s="451" t="n">
        <v>0.10761080861441</v>
      </c>
      <c r="J15" s="451" t="n">
        <v>0.189625586007115</v>
      </c>
      <c r="K15" s="451" t="n">
        <v>0.223942929383451</v>
      </c>
      <c r="L15" s="451" t="n">
        <v>0.199329433818511</v>
      </c>
      <c r="M15" s="451" t="n">
        <v>0.225672499975111</v>
      </c>
      <c r="N15" s="451" t="n">
        <v>0.0672320205456747</v>
      </c>
      <c r="O15" s="451" t="n">
        <v>0.149081519421192</v>
      </c>
      <c r="P15" s="451" t="n">
        <v>0.0881711581148797</v>
      </c>
      <c r="Q15" s="451" t="n">
        <v>-0.053408381918677</v>
      </c>
      <c r="R15" s="451" t="n">
        <v>0.119071281625517</v>
      </c>
      <c r="S15" s="451" t="n">
        <v>0.183437400826628</v>
      </c>
      <c r="T15" s="451" t="n">
        <v>0.165019972256763</v>
      </c>
      <c r="U15" s="451" t="n">
        <v>0.16878265817095</v>
      </c>
      <c r="V15" s="451" t="n">
        <v>0.278758851377987</v>
      </c>
      <c r="W15" s="451" t="n">
        <v>0.26357183700137</v>
      </c>
      <c r="X15" s="451" t="n">
        <v>0.0797576776687358</v>
      </c>
      <c r="Y15" s="451" t="n">
        <v>0.0544468941172998</v>
      </c>
      <c r="Z15" s="451" t="n">
        <v>-0.274677149604348</v>
      </c>
      <c r="AA15" s="451" t="n">
        <v>-0.0339539612572988</v>
      </c>
      <c r="AB15" s="451" t="n">
        <v>0.0455091416368476</v>
      </c>
      <c r="AC15" s="451" t="n">
        <v>0.237597347707058</v>
      </c>
      <c r="AD15" s="451" t="n">
        <v>0.281766735553354</v>
      </c>
      <c r="AE15" s="451" t="n">
        <v>0.266920217310632</v>
      </c>
      <c r="AF15" s="451" t="n">
        <v>0.251115853754611</v>
      </c>
      <c r="AG15" s="451" t="n">
        <v>0.473162948929579</v>
      </c>
      <c r="AH15" s="451" t="n">
        <v>0.493049444741793</v>
      </c>
      <c r="AI15" s="451" t="n">
        <v>0.45289658068137</v>
      </c>
      <c r="AJ15" s="451" t="n">
        <v>0.441980613632841</v>
      </c>
      <c r="AK15" s="451" t="n">
        <v>0.511798691974126</v>
      </c>
      <c r="AL15" s="451" t="n">
        <v>0.58032465840797</v>
      </c>
      <c r="AM15" s="451" t="n">
        <v>0.537082934120164</v>
      </c>
      <c r="AN15" s="451" t="n">
        <v>0.512517929183394</v>
      </c>
      <c r="AO15" s="451" t="n">
        <v>0.417234088918384</v>
      </c>
      <c r="AP15" s="451" t="n">
        <v>0.46569209482043</v>
      </c>
      <c r="AQ15" s="451" t="n">
        <v>0.468946564920813</v>
      </c>
      <c r="AR15" s="451" t="n">
        <v>0.426671078748457</v>
      </c>
    </row>
    <row r="16" s="3" customFormat="true" ht="20.1" hidden="false" customHeight="true" outlineLevel="0" collapsed="false">
      <c r="A16" s="41"/>
      <c r="B16" s="72" t="s">
        <v>21</v>
      </c>
      <c r="C16" s="9"/>
      <c r="D16" s="447"/>
      <c r="E16" s="448" t="s">
        <v>325</v>
      </c>
      <c r="F16" s="448"/>
      <c r="G16" s="448"/>
      <c r="H16" s="448"/>
      <c r="I16" s="451" t="n">
        <v>1.72727318061922</v>
      </c>
      <c r="J16" s="451" t="n">
        <v>3.00854874865201</v>
      </c>
      <c r="K16" s="451" t="n">
        <v>3.49023097102895</v>
      </c>
      <c r="L16" s="451" t="n">
        <v>3.07711259127714</v>
      </c>
      <c r="M16" s="451" t="n">
        <v>3.38447108426868</v>
      </c>
      <c r="N16" s="451" t="n">
        <v>1.01101533446506</v>
      </c>
      <c r="O16" s="451" t="n">
        <v>2.22382483417337</v>
      </c>
      <c r="P16" s="451" t="n">
        <v>1.29793935908019</v>
      </c>
      <c r="Q16" s="451" t="n">
        <v>-0.771733685527071</v>
      </c>
      <c r="R16" s="451" t="n">
        <v>1.74068346144947</v>
      </c>
      <c r="S16" s="451" t="n">
        <v>2.68901744242216</v>
      </c>
      <c r="T16" s="451" t="n">
        <v>2.43555847879151</v>
      </c>
      <c r="U16" s="451" t="n">
        <v>2.54853096249013</v>
      </c>
      <c r="V16" s="451" t="n">
        <v>4.21668297492313</v>
      </c>
      <c r="W16" s="451" t="n">
        <v>4.00653707462516</v>
      </c>
      <c r="X16" s="451" t="n">
        <v>1.23085905015101</v>
      </c>
      <c r="Y16" s="451" t="n">
        <v>0.907076822162733</v>
      </c>
      <c r="Z16" s="451" t="n">
        <v>-4.67611755815021</v>
      </c>
      <c r="AA16" s="451" t="n">
        <v>-0.585265598120316</v>
      </c>
      <c r="AB16" s="451" t="n">
        <v>0.78967359404865</v>
      </c>
      <c r="AC16" s="451" t="n">
        <v>4.24825869384313</v>
      </c>
      <c r="AD16" s="451" t="n">
        <v>5.04277953560531</v>
      </c>
      <c r="AE16" s="451" t="n">
        <v>4.79260913223455</v>
      </c>
      <c r="AF16" s="451" t="n">
        <v>4.52369609964865</v>
      </c>
      <c r="AG16" s="451" t="n">
        <v>8.63469255575196</v>
      </c>
      <c r="AH16" s="451" t="n">
        <v>8.969017079158</v>
      </c>
      <c r="AI16" s="451" t="n">
        <v>8.25603010077527</v>
      </c>
      <c r="AJ16" s="451" t="n">
        <v>8.01507098314351</v>
      </c>
      <c r="AK16" s="451" t="n">
        <v>9.24645714399691</v>
      </c>
      <c r="AL16" s="451" t="n">
        <v>10.5774617693401</v>
      </c>
      <c r="AM16" s="451" t="n">
        <v>9.83899398027952</v>
      </c>
      <c r="AN16" s="451" t="n">
        <v>9.30861790228585</v>
      </c>
      <c r="AO16" s="451" t="n">
        <v>7.60868087443042</v>
      </c>
      <c r="AP16" s="451" t="n">
        <v>8.70500626616987</v>
      </c>
      <c r="AQ16" s="451" t="n">
        <v>8.83148424787528</v>
      </c>
      <c r="AR16" s="451" t="n">
        <v>8.06448006946745</v>
      </c>
    </row>
    <row r="17" customFormat="false" ht="20.1" hidden="false" customHeight="true" outlineLevel="0" collapsed="false">
      <c r="A17" s="41"/>
      <c r="B17" s="44" t="s">
        <v>23</v>
      </c>
      <c r="D17" s="447"/>
      <c r="E17" s="448" t="s">
        <v>326</v>
      </c>
      <c r="F17" s="448"/>
      <c r="G17" s="448"/>
      <c r="H17" s="448"/>
      <c r="I17" s="451" t="n">
        <v>0.168810473843857</v>
      </c>
      <c r="J17" s="451" t="n">
        <v>0.315330317065569</v>
      </c>
      <c r="K17" s="451" t="n">
        <v>0.371290784802273</v>
      </c>
      <c r="L17" s="451" t="n">
        <v>0.352128576267726</v>
      </c>
      <c r="M17" s="451" t="n">
        <v>0.388986187766762</v>
      </c>
      <c r="N17" s="451" t="n">
        <v>0.2301999541368</v>
      </c>
      <c r="O17" s="451" t="n">
        <v>0.311832422341952</v>
      </c>
      <c r="P17" s="451" t="n">
        <v>0.251272483873928</v>
      </c>
      <c r="Q17" s="451" t="n">
        <v>0.0577692810738014</v>
      </c>
      <c r="R17" s="451" t="n">
        <v>0.228884953262416</v>
      </c>
      <c r="S17" s="451" t="n">
        <v>0.292410686465366</v>
      </c>
      <c r="T17" s="451" t="n">
        <v>0.273181718796169</v>
      </c>
      <c r="U17" s="451" t="n">
        <v>0.277246028315325</v>
      </c>
      <c r="V17" s="451" t="n">
        <v>0.385924177884617</v>
      </c>
      <c r="W17" s="451" t="n">
        <v>0.369558298852839</v>
      </c>
      <c r="X17" s="451" t="n">
        <v>0.184404539135284</v>
      </c>
      <c r="Y17" s="451" t="n">
        <v>0.155596379920839</v>
      </c>
      <c r="Z17" s="451" t="n">
        <v>-0.174827566154958</v>
      </c>
      <c r="AA17" s="451" t="n">
        <v>0.0646543150610979</v>
      </c>
      <c r="AB17" s="451" t="n">
        <v>0.143438191292793</v>
      </c>
      <c r="AC17" s="451" t="n">
        <v>0.324230675433616</v>
      </c>
      <c r="AD17" s="451" t="n">
        <v>0.367643103159039</v>
      </c>
      <c r="AE17" s="451" t="n">
        <v>0.352060609949849</v>
      </c>
      <c r="AF17" s="451" t="n">
        <v>0.335628108666008</v>
      </c>
      <c r="AG17" s="451" t="n">
        <v>0.551871724021908</v>
      </c>
      <c r="AH17" s="451" t="n">
        <v>0.570983358144048</v>
      </c>
      <c r="AI17" s="451" t="n">
        <v>0.529747435118837</v>
      </c>
      <c r="AJ17" s="451" t="n">
        <v>0.518370590349264</v>
      </c>
      <c r="AK17" s="451" t="n">
        <v>0.58772157937899</v>
      </c>
      <c r="AL17" s="451" t="n">
        <v>0.65489308635392</v>
      </c>
      <c r="AM17" s="451" t="n">
        <v>0.610509665072436</v>
      </c>
      <c r="AN17" s="451" t="n">
        <v>0.585933405095089</v>
      </c>
      <c r="AO17" s="451" t="n">
        <v>0.489958142362336</v>
      </c>
      <c r="AP17" s="451" t="n">
        <v>0.536324767717363</v>
      </c>
      <c r="AQ17" s="451" t="n">
        <v>0.538455550950086</v>
      </c>
      <c r="AR17" s="451" t="n">
        <v>0.495293875434909</v>
      </c>
    </row>
    <row r="18" customFormat="false" ht="20.1" hidden="false" customHeight="true" outlineLevel="0" collapsed="false">
      <c r="A18" s="41"/>
      <c r="B18" s="44" t="s">
        <v>25</v>
      </c>
      <c r="D18" s="447"/>
      <c r="E18" s="454" t="s">
        <v>327</v>
      </c>
      <c r="F18" s="454"/>
      <c r="G18" s="454"/>
      <c r="H18" s="454"/>
      <c r="I18" s="455" t="n">
        <v>2.70959588383832</v>
      </c>
      <c r="J18" s="455" t="n">
        <v>5.00294633649314</v>
      </c>
      <c r="K18" s="455" t="n">
        <v>5.78670020947893</v>
      </c>
      <c r="L18" s="455" t="n">
        <v>5.43592210655889</v>
      </c>
      <c r="M18" s="455" t="n">
        <v>5.83373031637311</v>
      </c>
      <c r="N18" s="455" t="n">
        <v>3.46167914836572</v>
      </c>
      <c r="O18" s="455" t="n">
        <v>4.65155364391797</v>
      </c>
      <c r="P18" s="455" t="n">
        <v>3.69890170035971</v>
      </c>
      <c r="Q18" s="455" t="n">
        <v>0.834747254863818</v>
      </c>
      <c r="R18" s="455" t="n">
        <v>3.34603144670561</v>
      </c>
      <c r="S18" s="455" t="n">
        <v>4.28646193585766</v>
      </c>
      <c r="T18" s="455" t="n">
        <v>4.03193651268825</v>
      </c>
      <c r="U18" s="455" t="n">
        <v>4.18627183056553</v>
      </c>
      <c r="V18" s="455" t="n">
        <v>5.83773359106966</v>
      </c>
      <c r="W18" s="455" t="n">
        <v>5.6176298743997</v>
      </c>
      <c r="X18" s="455" t="n">
        <v>2.84582002031592</v>
      </c>
      <c r="Y18" s="455" t="n">
        <v>2.59221158758026</v>
      </c>
      <c r="Z18" s="455" t="n">
        <v>-2.97627324633096</v>
      </c>
      <c r="AA18" s="455" t="n">
        <v>1.11444865264899</v>
      </c>
      <c r="AB18" s="455" t="n">
        <v>2.48893624375254</v>
      </c>
      <c r="AC18" s="455" t="n">
        <v>5.79726919940097</v>
      </c>
      <c r="AD18" s="455" t="n">
        <v>6.57970896875361</v>
      </c>
      <c r="AE18" s="455" t="n">
        <v>6.32132294565799</v>
      </c>
      <c r="AF18" s="455" t="n">
        <v>6.04613186863355</v>
      </c>
      <c r="AG18" s="455" t="n">
        <v>10.0710393278303</v>
      </c>
      <c r="AH18" s="455" t="n">
        <v>10.3867057264224</v>
      </c>
      <c r="AI18" s="455" t="n">
        <v>9.65697458693471</v>
      </c>
      <c r="AJ18" s="455" t="n">
        <v>9.40036044357997</v>
      </c>
      <c r="AK18" s="455" t="n">
        <v>10.6181248243689</v>
      </c>
      <c r="AL18" s="455" t="n">
        <v>11.9366056285066</v>
      </c>
      <c r="AM18" s="455" t="n">
        <v>11.1841217397651</v>
      </c>
      <c r="AN18" s="455" t="n">
        <v>10.6420280611564</v>
      </c>
      <c r="AO18" s="455" t="n">
        <v>8.93487671807419</v>
      </c>
      <c r="AP18" s="455" t="n">
        <v>10.0253161168261</v>
      </c>
      <c r="AQ18" s="455" t="n">
        <v>10.1405193514952</v>
      </c>
      <c r="AR18" s="455" t="n">
        <v>9.36151472626281</v>
      </c>
    </row>
    <row r="19" customFormat="false" ht="20.1" hidden="false" customHeight="true" outlineLevel="0" collapsed="false">
      <c r="A19" s="41"/>
      <c r="B19" s="44" t="s">
        <v>27</v>
      </c>
      <c r="D19" s="447" t="s">
        <v>330</v>
      </c>
      <c r="E19" s="461"/>
      <c r="F19" s="461"/>
      <c r="G19" s="461"/>
      <c r="H19" s="461"/>
      <c r="I19" s="462"/>
      <c r="J19" s="462"/>
      <c r="K19" s="462"/>
      <c r="L19" s="463"/>
      <c r="M19" s="463"/>
      <c r="N19" s="463"/>
      <c r="O19" s="463"/>
      <c r="P19" s="463"/>
      <c r="Q19" s="463"/>
      <c r="R19" s="463"/>
      <c r="S19" s="463"/>
      <c r="T19" s="463"/>
      <c r="U19" s="463"/>
      <c r="V19" s="463"/>
      <c r="W19" s="463"/>
      <c r="X19" s="463"/>
      <c r="Y19" s="463"/>
      <c r="Z19" s="463"/>
      <c r="AA19" s="463"/>
      <c r="AB19" s="463"/>
      <c r="AC19" s="463"/>
      <c r="AD19" s="463"/>
      <c r="AE19" s="463"/>
      <c r="AF19" s="463"/>
      <c r="AG19" s="463"/>
      <c r="AH19" s="463"/>
      <c r="AI19" s="463"/>
      <c r="AJ19" s="463"/>
      <c r="AK19" s="463"/>
      <c r="AL19" s="463"/>
      <c r="AM19" s="463"/>
      <c r="AN19" s="463"/>
    </row>
    <row r="20" customFormat="false" ht="20.1" hidden="false" customHeight="true" outlineLevel="0" collapsed="false">
      <c r="A20" s="41"/>
      <c r="B20" s="44" t="s">
        <v>29</v>
      </c>
      <c r="D20" s="447"/>
      <c r="E20" s="448" t="s">
        <v>324</v>
      </c>
      <c r="F20" s="448"/>
      <c r="G20" s="448"/>
      <c r="H20" s="450"/>
      <c r="I20" s="451" t="n">
        <v>0.161508388454617</v>
      </c>
      <c r="J20" s="451" t="n">
        <v>0.188067203669872</v>
      </c>
      <c r="K20" s="451" t="n">
        <v>0.242059098690943</v>
      </c>
      <c r="L20" s="451" t="n">
        <v>0.301064769907495</v>
      </c>
      <c r="M20" s="451" t="n">
        <v>0.444414118482645</v>
      </c>
      <c r="N20" s="451" t="n">
        <v>0.319441335440796</v>
      </c>
      <c r="O20" s="451" t="n">
        <v>0.187974626713914</v>
      </c>
      <c r="P20" s="451" t="n">
        <v>0.224103012223533</v>
      </c>
      <c r="Q20" s="451" t="n">
        <v>0.295562435621579</v>
      </c>
      <c r="R20" s="451" t="n">
        <v>0.306125683800171</v>
      </c>
      <c r="S20" s="451" t="n">
        <v>0.309344940912212</v>
      </c>
      <c r="T20" s="451" t="n">
        <v>0.325320400417386</v>
      </c>
      <c r="U20" s="451" t="n">
        <v>0.118886513897068</v>
      </c>
      <c r="V20" s="451" t="n">
        <v>0.287077816012268</v>
      </c>
      <c r="W20" s="451" t="n">
        <v>0.292189311302759</v>
      </c>
      <c r="X20" s="451" t="n">
        <v>0.307022767235508</v>
      </c>
      <c r="Y20" s="451" t="n">
        <v>0.223068277524083</v>
      </c>
      <c r="Z20" s="451" t="n">
        <v>0.270108970461282</v>
      </c>
      <c r="AA20" s="451" t="n">
        <v>0.261687314494965</v>
      </c>
      <c r="AB20" s="451" t="n">
        <v>0.259965791126785</v>
      </c>
      <c r="AC20" s="451" t="n">
        <v>0.207272056316894</v>
      </c>
      <c r="AD20" s="451" t="n">
        <v>0.211692749479615</v>
      </c>
      <c r="AE20" s="451" t="n">
        <v>0.203062605339846</v>
      </c>
      <c r="AF20" s="451" t="n">
        <v>0.136200699607649</v>
      </c>
      <c r="AG20" s="451" t="n">
        <v>0.145801803474978</v>
      </c>
      <c r="AH20" s="451" t="n">
        <v>0.156632602458169</v>
      </c>
      <c r="AI20" s="451" t="n">
        <v>0.0557276930902604</v>
      </c>
      <c r="AJ20" s="451" t="n">
        <v>-0.177600390093747</v>
      </c>
      <c r="AK20" s="451" t="n">
        <v>0.00372755412955475</v>
      </c>
      <c r="AL20" s="451" t="n">
        <v>0.037278709534128</v>
      </c>
      <c r="AM20" s="451" t="n">
        <v>0.0507068202473517</v>
      </c>
      <c r="AN20" s="451" t="n">
        <v>0.0616684212421452</v>
      </c>
      <c r="AO20" s="451" t="n">
        <v>0.0312328512934544</v>
      </c>
      <c r="AP20" s="451" t="n">
        <v>0.124342307167947</v>
      </c>
      <c r="AQ20" s="451" t="n">
        <v>0.130511024335638</v>
      </c>
      <c r="AR20" s="451" t="n">
        <v>0.092727795314608</v>
      </c>
    </row>
    <row r="21" s="3" customFormat="true" ht="20.1" hidden="false" customHeight="true" outlineLevel="0" collapsed="false">
      <c r="A21" s="41"/>
      <c r="B21" s="44" t="s">
        <v>31</v>
      </c>
      <c r="C21" s="9"/>
      <c r="D21" s="447"/>
      <c r="E21" s="448" t="s">
        <v>325</v>
      </c>
      <c r="F21" s="448"/>
      <c r="G21" s="448"/>
      <c r="H21" s="448"/>
      <c r="I21" s="451" t="n">
        <v>1.99456440887547</v>
      </c>
      <c r="J21" s="451" t="n">
        <v>2.34026056529211</v>
      </c>
      <c r="K21" s="451" t="n">
        <v>3.02536267037634</v>
      </c>
      <c r="L21" s="451" t="n">
        <v>3.71975351008647</v>
      </c>
      <c r="M21" s="451" t="n">
        <v>5.42901611351366</v>
      </c>
      <c r="N21" s="451" t="n">
        <v>3.94455853445154</v>
      </c>
      <c r="O21" s="451" t="n">
        <v>2.34043107838706</v>
      </c>
      <c r="P21" s="451" t="n">
        <v>2.81268817113209</v>
      </c>
      <c r="Q21" s="451" t="n">
        <v>3.89696190980189</v>
      </c>
      <c r="R21" s="451" t="n">
        <v>3.95418060209916</v>
      </c>
      <c r="S21" s="451" t="n">
        <v>4.05325384726999</v>
      </c>
      <c r="T21" s="451" t="n">
        <v>4.30800633024327</v>
      </c>
      <c r="U21" s="451" t="n">
        <v>1.67609184803302</v>
      </c>
      <c r="V21" s="451" t="n">
        <v>4.09175708449126</v>
      </c>
      <c r="W21" s="451" t="n">
        <v>4.2134129706382</v>
      </c>
      <c r="X21" s="451" t="n">
        <v>4.47058874989625</v>
      </c>
      <c r="Y21" s="451" t="n">
        <v>3.40982155454256</v>
      </c>
      <c r="Z21" s="451" t="n">
        <v>4.15083688622821</v>
      </c>
      <c r="AA21" s="451" t="n">
        <v>4.04290411714587</v>
      </c>
      <c r="AB21" s="451" t="n">
        <v>4.0530839089106</v>
      </c>
      <c r="AC21" s="451" t="n">
        <v>3.33609830516952</v>
      </c>
      <c r="AD21" s="451" t="n">
        <v>3.41143774092844</v>
      </c>
      <c r="AE21" s="451" t="n">
        <v>3.28031575198642</v>
      </c>
      <c r="AF21" s="451" t="n">
        <v>2.20892988957757</v>
      </c>
      <c r="AG21" s="451" t="n">
        <v>2.40689065589807</v>
      </c>
      <c r="AH21" s="451" t="n">
        <v>2.59567225985469</v>
      </c>
      <c r="AI21" s="451" t="n">
        <v>0.927666581412523</v>
      </c>
      <c r="AJ21" s="451" t="n">
        <v>-2.99573078225137</v>
      </c>
      <c r="AK21" s="451" t="n">
        <v>0.0661926582115724</v>
      </c>
      <c r="AL21" s="451" t="n">
        <v>0.658503385452443</v>
      </c>
      <c r="AM21" s="451" t="n">
        <v>0.890968440269931</v>
      </c>
      <c r="AN21" s="451" t="n">
        <v>1.07993629890299</v>
      </c>
      <c r="AO21" s="451" t="n">
        <v>0.539967053722743</v>
      </c>
      <c r="AP21" s="451" t="n">
        <v>2.1318226285702</v>
      </c>
      <c r="AQ21" s="451" t="n">
        <v>2.03336668926665</v>
      </c>
      <c r="AR21" s="451" t="n">
        <v>1.3949303333996</v>
      </c>
    </row>
    <row r="22" customFormat="false" ht="20.1" hidden="false" customHeight="true" outlineLevel="0" collapsed="false">
      <c r="A22" s="41"/>
      <c r="B22" s="44" t="s">
        <v>32</v>
      </c>
      <c r="D22" s="447"/>
      <c r="E22" s="448" t="s">
        <v>326</v>
      </c>
      <c r="F22" s="448"/>
      <c r="G22" s="448"/>
      <c r="H22" s="448"/>
      <c r="I22" s="451" t="n">
        <v>0.179362122174215</v>
      </c>
      <c r="J22" s="451" t="n">
        <v>0.223567751329895</v>
      </c>
      <c r="K22" s="451" t="n">
        <v>0.28299809713748</v>
      </c>
      <c r="L22" s="451" t="n">
        <v>0.344107138054071</v>
      </c>
      <c r="M22" s="451" t="n">
        <v>0.490971463094917</v>
      </c>
      <c r="N22" s="451" t="n">
        <v>0.365329713780956</v>
      </c>
      <c r="O22" s="451" t="n">
        <v>0.233293549603731</v>
      </c>
      <c r="P22" s="451" t="n">
        <v>0.268878113475896</v>
      </c>
      <c r="Q22" s="451" t="n">
        <v>0.341293160776113</v>
      </c>
      <c r="R22" s="451" t="n">
        <v>0.352854249998817</v>
      </c>
      <c r="S22" s="451" t="n">
        <v>0.355166890671013</v>
      </c>
      <c r="T22" s="451" t="n">
        <v>0.370368145269884</v>
      </c>
      <c r="U22" s="451" t="n">
        <v>0.162448979879354</v>
      </c>
      <c r="V22" s="451" t="n">
        <v>0.330146697928785</v>
      </c>
      <c r="W22" s="451" t="n">
        <v>0.334689458870338</v>
      </c>
      <c r="X22" s="451" t="n">
        <v>0.349013832229507</v>
      </c>
      <c r="Y22" s="451" t="n">
        <v>0.288208379313877</v>
      </c>
      <c r="Z22" s="451" t="n">
        <v>0.334639575627415</v>
      </c>
      <c r="AA22" s="451" t="n">
        <v>0.325607587002901</v>
      </c>
      <c r="AB22" s="451" t="n">
        <v>0.323260607985714</v>
      </c>
      <c r="AC22" s="451" t="n">
        <v>0.271820257355412</v>
      </c>
      <c r="AD22" s="451" t="n">
        <v>0.275864700716507</v>
      </c>
      <c r="AE22" s="451" t="n">
        <v>0.266908170480948</v>
      </c>
      <c r="AF22" s="451" t="n">
        <v>0.19979314016791</v>
      </c>
      <c r="AG22" s="451" t="n">
        <v>0.217188936825159</v>
      </c>
      <c r="AH22" s="451" t="n">
        <v>0.227776395099282</v>
      </c>
      <c r="AI22" s="451" t="n">
        <v>0.126725284168063</v>
      </c>
      <c r="AJ22" s="451" t="n">
        <v>-0.106726401491001</v>
      </c>
      <c r="AK22" s="451" t="n">
        <v>0.088873706683613</v>
      </c>
      <c r="AL22" s="451" t="n">
        <v>0.122341043329904</v>
      </c>
      <c r="AM22" s="451" t="n">
        <v>0.135637405142098</v>
      </c>
      <c r="AN22" s="451" t="n">
        <v>0.146643473684128</v>
      </c>
      <c r="AO22" s="451" t="n">
        <v>0.120395976659753</v>
      </c>
      <c r="AP22" s="451" t="n">
        <v>0.213510504640192</v>
      </c>
      <c r="AQ22" s="451" t="n">
        <v>0.218614863740573</v>
      </c>
      <c r="AR22" s="451" t="n">
        <v>0.180449810852085</v>
      </c>
    </row>
    <row r="23" customFormat="false" ht="20.1" hidden="false" customHeight="true" outlineLevel="0" collapsed="false">
      <c r="A23" s="41"/>
      <c r="B23" s="44" t="s">
        <v>33</v>
      </c>
      <c r="D23" s="447"/>
      <c r="E23" s="454" t="s">
        <v>327</v>
      </c>
      <c r="F23" s="454"/>
      <c r="G23" s="454"/>
      <c r="H23" s="454"/>
      <c r="I23" s="455" t="n">
        <v>2.21505092467435</v>
      </c>
      <c r="J23" s="455" t="n">
        <v>2.78202037303011</v>
      </c>
      <c r="K23" s="455" t="n">
        <v>3.53703654808868</v>
      </c>
      <c r="L23" s="455" t="n">
        <v>4.25155601904446</v>
      </c>
      <c r="M23" s="455" t="n">
        <v>5.99776621300518</v>
      </c>
      <c r="N23" s="455" t="n">
        <v>4.51120215358131</v>
      </c>
      <c r="O23" s="455" t="n">
        <v>2.90468710285456</v>
      </c>
      <c r="P23" s="455" t="n">
        <v>3.37465472572772</v>
      </c>
      <c r="Q23" s="455" t="n">
        <v>4.49991706430269</v>
      </c>
      <c r="R23" s="455" t="n">
        <v>4.55776664471036</v>
      </c>
      <c r="S23" s="455" t="n">
        <v>4.65364509207777</v>
      </c>
      <c r="T23" s="455" t="n">
        <v>4.90454429631843</v>
      </c>
      <c r="U23" s="455" t="n">
        <v>2.29024640366531</v>
      </c>
      <c r="V23" s="455" t="n">
        <v>4.70562340530616</v>
      </c>
      <c r="W23" s="455" t="n">
        <v>4.82627136787684</v>
      </c>
      <c r="X23" s="455" t="n">
        <v>5.082024782633</v>
      </c>
      <c r="Y23" s="455" t="n">
        <v>4.40555311087717</v>
      </c>
      <c r="Z23" s="455" t="n">
        <v>5.14249597758227</v>
      </c>
      <c r="AA23" s="455" t="n">
        <v>5.03043205058872</v>
      </c>
      <c r="AB23" s="455" t="n">
        <v>5.03990299236168</v>
      </c>
      <c r="AC23" s="455" t="n">
        <v>4.37501859144832</v>
      </c>
      <c r="AD23" s="455" t="n">
        <v>4.44557148852585</v>
      </c>
      <c r="AE23" s="455" t="n">
        <v>4.31169035035881</v>
      </c>
      <c r="AF23" s="455" t="n">
        <v>3.24028467049571</v>
      </c>
      <c r="AG23" s="455" t="n">
        <v>3.58534675257721</v>
      </c>
      <c r="AH23" s="455" t="n">
        <v>3.77464755695932</v>
      </c>
      <c r="AI23" s="455" t="n">
        <v>2.10952229715146</v>
      </c>
      <c r="AJ23" s="455" t="n">
        <v>-1.80024135114086</v>
      </c>
      <c r="AK23" s="455" t="n">
        <v>1.57818952751375</v>
      </c>
      <c r="AL23" s="455" t="n">
        <v>2.16107242496613</v>
      </c>
      <c r="AM23" s="455" t="n">
        <v>2.38328190788156</v>
      </c>
      <c r="AN23" s="455" t="n">
        <v>2.56801790995885</v>
      </c>
      <c r="AO23" s="455" t="n">
        <v>2.08145776337311</v>
      </c>
      <c r="AP23" s="455" t="n">
        <v>3.66059256576781</v>
      </c>
      <c r="AQ23" s="455" t="n">
        <v>3.40602783536091</v>
      </c>
      <c r="AR23" s="455" t="n">
        <v>2.71455731218209</v>
      </c>
    </row>
    <row r="24" customFormat="false" ht="20.1" hidden="false" customHeight="true" outlineLevel="0" collapsed="false">
      <c r="A24" s="41"/>
      <c r="B24" s="44" t="s">
        <v>34</v>
      </c>
      <c r="D24" s="447" t="s">
        <v>39</v>
      </c>
      <c r="E24" s="461"/>
      <c r="F24" s="461"/>
      <c r="G24" s="461"/>
      <c r="H24" s="461"/>
      <c r="I24" s="462"/>
      <c r="J24" s="462"/>
      <c r="K24" s="462"/>
      <c r="L24" s="463"/>
      <c r="M24" s="463"/>
      <c r="N24" s="463"/>
      <c r="O24" s="463"/>
      <c r="P24" s="463"/>
      <c r="Q24" s="463"/>
      <c r="R24" s="463"/>
      <c r="S24" s="463"/>
      <c r="T24" s="463"/>
      <c r="U24" s="463"/>
      <c r="V24" s="463"/>
      <c r="W24" s="463"/>
      <c r="X24" s="463"/>
      <c r="Y24" s="463"/>
      <c r="Z24" s="463"/>
      <c r="AA24" s="463"/>
      <c r="AB24" s="463"/>
      <c r="AC24" s="463"/>
      <c r="AD24" s="463"/>
      <c r="AE24" s="463"/>
      <c r="AF24" s="463"/>
      <c r="AG24" s="463"/>
      <c r="AH24" s="463"/>
      <c r="AI24" s="463"/>
      <c r="AJ24" s="463"/>
      <c r="AK24" s="463"/>
      <c r="AL24" s="463"/>
      <c r="AM24" s="463"/>
      <c r="AN24" s="463"/>
    </row>
    <row r="25" customFormat="false" ht="20.1" hidden="false" customHeight="true" outlineLevel="0" collapsed="false">
      <c r="A25" s="41"/>
      <c r="B25" s="42" t="s">
        <v>35</v>
      </c>
      <c r="D25" s="447"/>
      <c r="E25" s="448" t="s">
        <v>324</v>
      </c>
      <c r="F25" s="448"/>
      <c r="G25" s="448"/>
      <c r="H25" s="450"/>
      <c r="I25" s="456" t="n">
        <v>1.24828008746104</v>
      </c>
      <c r="J25" s="456" t="n">
        <v>1.02611326711833</v>
      </c>
      <c r="K25" s="456" t="n">
        <v>0.221093624420353</v>
      </c>
      <c r="L25" s="451" t="n">
        <v>0.584821847305548</v>
      </c>
      <c r="M25" s="451" t="n">
        <v>1.68674196633509</v>
      </c>
      <c r="N25" s="451" t="n">
        <v>1.85795622861645</v>
      </c>
      <c r="O25" s="451" t="n">
        <v>1.46729498158652</v>
      </c>
      <c r="P25" s="451" t="n">
        <v>1.73037005567167</v>
      </c>
      <c r="Q25" s="451" t="n">
        <v>1.3873465584403</v>
      </c>
      <c r="R25" s="451" t="n">
        <v>0.871255207694165</v>
      </c>
      <c r="S25" s="451" t="n">
        <v>0.769332419127122</v>
      </c>
      <c r="T25" s="451" t="n">
        <v>0.761663738073124</v>
      </c>
      <c r="U25" s="451" t="n">
        <v>0.60360573973546</v>
      </c>
      <c r="V25" s="451" t="n">
        <v>0.58972493734667</v>
      </c>
      <c r="W25" s="451" t="n">
        <v>0.4725133461729</v>
      </c>
      <c r="X25" s="451" t="n">
        <v>0.596082931405794</v>
      </c>
      <c r="Y25" s="451" t="n">
        <v>0.436788077607888</v>
      </c>
      <c r="Z25" s="451" t="n">
        <v>0.574266963227137</v>
      </c>
      <c r="AA25" s="451" t="n">
        <v>0.376213002117998</v>
      </c>
      <c r="AB25" s="451" t="n">
        <v>0.454278090554802</v>
      </c>
      <c r="AC25" s="451" t="n">
        <v>0.358486316921083</v>
      </c>
      <c r="AD25" s="451" t="n">
        <v>0.388173510286022</v>
      </c>
      <c r="AE25" s="451" t="n">
        <v>0.247819064813667</v>
      </c>
      <c r="AF25" s="451" t="n">
        <v>0.291581627621804</v>
      </c>
      <c r="AG25" s="451" t="n">
        <v>0.360186459509587</v>
      </c>
      <c r="AH25" s="451" t="n">
        <v>0.41580639301721</v>
      </c>
      <c r="AI25" s="451" t="n">
        <v>0.0381069035852886</v>
      </c>
      <c r="AJ25" s="451" t="n">
        <v>0.0195636793174764</v>
      </c>
      <c r="AK25" s="451" t="n">
        <v>0.0743001038041977</v>
      </c>
      <c r="AL25" s="451" t="n">
        <v>0.108684024824884</v>
      </c>
      <c r="AM25" s="451" t="n">
        <v>0.0487837380742792</v>
      </c>
      <c r="AN25" s="451" t="n">
        <v>0.0632604420470156</v>
      </c>
      <c r="AO25" s="451" t="n">
        <v>0.321413671995587</v>
      </c>
      <c r="AP25" s="451" t="n">
        <v>0.735207147561272</v>
      </c>
      <c r="AQ25" s="451" t="n">
        <v>0.568315002608093</v>
      </c>
      <c r="AR25" s="451" t="n">
        <v>0.403017981994841</v>
      </c>
    </row>
    <row r="26" s="3" customFormat="true" ht="20.1" hidden="false" customHeight="true" outlineLevel="0" collapsed="false">
      <c r="A26" s="41"/>
      <c r="B26" s="44" t="s">
        <v>13</v>
      </c>
      <c r="C26" s="9"/>
      <c r="D26" s="447"/>
      <c r="E26" s="448" t="s">
        <v>325</v>
      </c>
      <c r="F26" s="448"/>
      <c r="G26" s="448"/>
      <c r="H26" s="448"/>
      <c r="I26" s="456" t="n">
        <v>8.09720080836871</v>
      </c>
      <c r="J26" s="456" t="n">
        <v>6.90525724525416</v>
      </c>
      <c r="K26" s="456" t="n">
        <v>1.60765783865439</v>
      </c>
      <c r="L26" s="451" t="n">
        <v>4.13400178017133</v>
      </c>
      <c r="M26" s="451" t="n">
        <v>12.2039541728661</v>
      </c>
      <c r="N26" s="451" t="n">
        <v>14.112719102309</v>
      </c>
      <c r="O26" s="451" t="n">
        <v>11.5879017628878</v>
      </c>
      <c r="P26" s="451" t="n">
        <v>13.8918582696575</v>
      </c>
      <c r="Q26" s="451" t="n">
        <v>13.5525138399079</v>
      </c>
      <c r="R26" s="451" t="n">
        <v>9.03784451251894</v>
      </c>
      <c r="S26" s="451" t="n">
        <v>8.26743924096129</v>
      </c>
      <c r="T26" s="451" t="n">
        <v>8.31367784372215</v>
      </c>
      <c r="U26" s="451" t="n">
        <v>7.44905083669626</v>
      </c>
      <c r="V26" s="451" t="n">
        <v>7.52544124461727</v>
      </c>
      <c r="W26" s="451" t="n">
        <v>5.7662942154031</v>
      </c>
      <c r="X26" s="451" t="n">
        <v>7.07425386439553</v>
      </c>
      <c r="Y26" s="451" t="n">
        <v>4.95354004801389</v>
      </c>
      <c r="Z26" s="451" t="n">
        <v>6.62565151645409</v>
      </c>
      <c r="AA26" s="451" t="n">
        <v>4.41646826971227</v>
      </c>
      <c r="AB26" s="451" t="n">
        <v>5.45722187765029</v>
      </c>
      <c r="AC26" s="451" t="n">
        <v>4.81247239285287</v>
      </c>
      <c r="AD26" s="451" t="n">
        <v>5.31045692289551</v>
      </c>
      <c r="AE26" s="451" t="n">
        <v>3.42619996837202</v>
      </c>
      <c r="AF26" s="451" t="n">
        <v>4.04976456091163</v>
      </c>
      <c r="AG26" s="451" t="n">
        <v>5.23435210946048</v>
      </c>
      <c r="AH26" s="451" t="n">
        <v>6.15806357106631</v>
      </c>
      <c r="AI26" s="451" t="n">
        <v>0.57197410386745</v>
      </c>
      <c r="AJ26" s="451" t="n">
        <v>0.2974881634086</v>
      </c>
      <c r="AK26" s="451" t="n">
        <v>1.19080281053644</v>
      </c>
      <c r="AL26" s="451" t="n">
        <v>1.76367364116827</v>
      </c>
      <c r="AM26" s="451" t="n">
        <v>0.747238284511373</v>
      </c>
      <c r="AN26" s="451" t="n">
        <v>0.928431709542896</v>
      </c>
      <c r="AO26" s="451" t="n">
        <v>4.17738636250398</v>
      </c>
      <c r="AP26" s="451" t="n">
        <v>9.51605749373056</v>
      </c>
      <c r="AQ26" s="451" t="n">
        <v>7.32876739818454</v>
      </c>
      <c r="AR26" s="451" t="n">
        <v>5.21560335489074</v>
      </c>
    </row>
    <row r="27" customFormat="false" ht="20.1" hidden="false" customHeight="true" outlineLevel="0" collapsed="false">
      <c r="A27" s="41"/>
      <c r="B27" s="44" t="s">
        <v>15</v>
      </c>
      <c r="D27" s="447"/>
      <c r="E27" s="448" t="s">
        <v>326</v>
      </c>
      <c r="F27" s="448"/>
      <c r="G27" s="448"/>
      <c r="H27" s="448"/>
      <c r="I27" s="456" t="n">
        <v>1.25244329378521</v>
      </c>
      <c r="J27" s="456" t="n">
        <v>1.03436572182895</v>
      </c>
      <c r="K27" s="456" t="n">
        <v>0.229958745697984</v>
      </c>
      <c r="L27" s="451" t="n">
        <v>0.594125222971796</v>
      </c>
      <c r="M27" s="451" t="n">
        <v>1.69854364877133</v>
      </c>
      <c r="N27" s="451" t="n">
        <v>1.86915891623018</v>
      </c>
      <c r="O27" s="451" t="n">
        <v>1.47791662855359</v>
      </c>
      <c r="P27" s="451" t="n">
        <v>1.7406282339639</v>
      </c>
      <c r="Q27" s="451" t="n">
        <v>1.40597104501616</v>
      </c>
      <c r="R27" s="451" t="n">
        <v>0.888823297940877</v>
      </c>
      <c r="S27" s="451" t="n">
        <v>0.786150117942157</v>
      </c>
      <c r="T27" s="451" t="n">
        <v>0.777995103926309</v>
      </c>
      <c r="U27" s="451" t="n">
        <v>0.619586372672459</v>
      </c>
      <c r="V27" s="451" t="n">
        <v>0.605197935562695</v>
      </c>
      <c r="W27" s="451" t="n">
        <v>0.487479039614988</v>
      </c>
      <c r="X27" s="451" t="n">
        <v>0.610746917908097</v>
      </c>
      <c r="Y27" s="451" t="n">
        <v>0.452473688594278</v>
      </c>
      <c r="Z27" s="451" t="n">
        <v>0.589418002750886</v>
      </c>
      <c r="AA27" s="451" t="n">
        <v>0.390943039485564</v>
      </c>
      <c r="AB27" s="451" t="n">
        <v>0.468778890097621</v>
      </c>
      <c r="AC27" s="451" t="n">
        <v>0.369860082419475</v>
      </c>
      <c r="AD27" s="451" t="n">
        <v>0.399158147786405</v>
      </c>
      <c r="AE27" s="451" t="n">
        <v>0.258626959625887</v>
      </c>
      <c r="AF27" s="451" t="n">
        <v>0.302286911155894</v>
      </c>
      <c r="AG27" s="451" t="n">
        <v>0.422693898236952</v>
      </c>
      <c r="AH27" s="451" t="n">
        <v>0.47701557576929</v>
      </c>
      <c r="AI27" s="451" t="n">
        <v>0.0987854215225697</v>
      </c>
      <c r="AJ27" s="451" t="n">
        <v>0.0796183069980683</v>
      </c>
      <c r="AK27" s="451" t="n">
        <v>0.148072909698115</v>
      </c>
      <c r="AL27" s="451" t="n">
        <v>0.180929966217471</v>
      </c>
      <c r="AM27" s="451" t="n">
        <v>0.120636826252534</v>
      </c>
      <c r="AN27" s="451" t="n">
        <v>0.135404632237672</v>
      </c>
      <c r="AO27" s="451" t="n">
        <v>0.418553583405189</v>
      </c>
      <c r="AP27" s="451" t="n">
        <v>0.829836352801802</v>
      </c>
      <c r="AQ27" s="451" t="n">
        <v>0.661839859397458</v>
      </c>
      <c r="AR27" s="451" t="n">
        <v>0.496819610654387</v>
      </c>
    </row>
    <row r="28" customFormat="false" ht="20.1" hidden="false" customHeight="true" outlineLevel="0" collapsed="false">
      <c r="A28" s="41"/>
      <c r="B28" s="44" t="s">
        <v>36</v>
      </c>
      <c r="D28" s="453"/>
      <c r="E28" s="454" t="s">
        <v>327</v>
      </c>
      <c r="F28" s="454"/>
      <c r="G28" s="454"/>
      <c r="H28" s="454"/>
      <c r="I28" s="459" t="n">
        <v>8.12420622001634</v>
      </c>
      <c r="J28" s="459" t="n">
        <v>6.96079236453164</v>
      </c>
      <c r="K28" s="459" t="n">
        <v>1.67211958760789</v>
      </c>
      <c r="L28" s="455" t="n">
        <v>4.19976569057082</v>
      </c>
      <c r="M28" s="455" t="n">
        <v>12.2893419763886</v>
      </c>
      <c r="N28" s="455" t="n">
        <v>14.1978128096033</v>
      </c>
      <c r="O28" s="455" t="n">
        <v>11.6717857829104</v>
      </c>
      <c r="P28" s="455" t="n">
        <v>13.9742135776874</v>
      </c>
      <c r="Q28" s="455" t="n">
        <v>13.7344500767803</v>
      </c>
      <c r="R28" s="455" t="n">
        <v>9.22008464908225</v>
      </c>
      <c r="S28" s="455" t="n">
        <v>8.44816645285214</v>
      </c>
      <c r="T28" s="455" t="n">
        <v>8.49193723518909</v>
      </c>
      <c r="U28" s="455" t="n">
        <v>7.64626656761768</v>
      </c>
      <c r="V28" s="455" t="n">
        <v>7.72289115995689</v>
      </c>
      <c r="W28" s="455" t="n">
        <v>5.94892734571268</v>
      </c>
      <c r="X28" s="455" t="n">
        <v>7.24828462037894</v>
      </c>
      <c r="Y28" s="455" t="n">
        <v>5.13142792129143</v>
      </c>
      <c r="Z28" s="455" t="n">
        <v>6.80045785988757</v>
      </c>
      <c r="AA28" s="455" t="n">
        <v>4.58938824398027</v>
      </c>
      <c r="AB28" s="455" t="n">
        <v>5.63141931783907</v>
      </c>
      <c r="AC28" s="455" t="n">
        <v>4.96515864580083</v>
      </c>
      <c r="AD28" s="455" t="n">
        <v>5.46073364893078</v>
      </c>
      <c r="AE28" s="455" t="n">
        <v>3.575623536295</v>
      </c>
      <c r="AF28" s="455" t="n">
        <v>4.19844977892234</v>
      </c>
      <c r="AG28" s="455" t="n">
        <v>6.14273146443411</v>
      </c>
      <c r="AH28" s="455" t="n">
        <v>7.06456728252974</v>
      </c>
      <c r="AI28" s="455" t="n">
        <v>1.48274190853841</v>
      </c>
      <c r="AJ28" s="455" t="n">
        <v>1.21068759808381</v>
      </c>
      <c r="AK28" s="455" t="n">
        <v>2.37315465261654</v>
      </c>
      <c r="AL28" s="455" t="n">
        <v>2.93604706698493</v>
      </c>
      <c r="AM28" s="455" t="n">
        <v>1.84783820708007</v>
      </c>
      <c r="AN28" s="455" t="n">
        <v>1.98724432078767</v>
      </c>
      <c r="AO28" s="455" t="n">
        <v>5.43990559094204</v>
      </c>
      <c r="AP28" s="455" t="n">
        <v>10.7408782271006</v>
      </c>
      <c r="AQ28" s="455" t="n">
        <v>8.53482727380328</v>
      </c>
      <c r="AR28" s="455" t="n">
        <v>6.42952459659159</v>
      </c>
    </row>
    <row r="29" customFormat="false" ht="20.1" hidden="false" customHeight="true" outlineLevel="0" collapsed="false">
      <c r="A29" s="41"/>
      <c r="B29" s="44" t="s">
        <v>37</v>
      </c>
      <c r="D29" s="447" t="s">
        <v>331</v>
      </c>
      <c r="E29" s="461"/>
      <c r="F29" s="461"/>
      <c r="G29" s="461"/>
      <c r="H29" s="461"/>
      <c r="I29" s="464"/>
      <c r="J29" s="464"/>
      <c r="K29" s="464"/>
      <c r="L29" s="465"/>
      <c r="M29" s="465"/>
      <c r="N29" s="465"/>
      <c r="O29" s="465"/>
      <c r="P29" s="465"/>
      <c r="Q29" s="465"/>
      <c r="R29" s="465"/>
      <c r="S29" s="465"/>
      <c r="T29" s="465"/>
      <c r="U29" s="465"/>
      <c r="V29" s="465"/>
      <c r="W29" s="465"/>
      <c r="X29" s="465"/>
      <c r="Y29" s="465"/>
      <c r="Z29" s="465"/>
      <c r="AA29" s="465"/>
      <c r="AB29" s="465"/>
      <c r="AC29" s="465"/>
      <c r="AD29" s="465"/>
      <c r="AE29" s="465"/>
      <c r="AF29" s="465"/>
      <c r="AG29" s="465"/>
      <c r="AH29" s="465"/>
      <c r="AI29" s="465"/>
      <c r="AJ29" s="465"/>
      <c r="AK29" s="465"/>
      <c r="AL29" s="465"/>
      <c r="AM29" s="465"/>
      <c r="AN29" s="465"/>
    </row>
    <row r="30" customFormat="false" ht="20.1" hidden="false" customHeight="true" outlineLevel="0" collapsed="false">
      <c r="A30" s="41"/>
      <c r="B30" s="42" t="s">
        <v>38</v>
      </c>
      <c r="D30" s="447"/>
      <c r="E30" s="448" t="s">
        <v>324</v>
      </c>
      <c r="F30" s="466"/>
      <c r="G30" s="448"/>
      <c r="H30" s="448"/>
      <c r="I30" s="467"/>
      <c r="J30" s="468"/>
      <c r="K30" s="468"/>
      <c r="L30" s="469"/>
      <c r="M30" s="469"/>
      <c r="N30" s="469"/>
      <c r="O30" s="469"/>
      <c r="P30" s="469"/>
      <c r="Q30" s="469"/>
      <c r="R30" s="451" t="n">
        <v>-0.107442337734787</v>
      </c>
      <c r="S30" s="451" t="n">
        <v>0.227682956882297</v>
      </c>
      <c r="T30" s="451" t="n">
        <v>0.220493600847899</v>
      </c>
      <c r="U30" s="451" t="n">
        <v>0.824894483928466</v>
      </c>
      <c r="V30" s="451" t="n">
        <v>0.784081406173158</v>
      </c>
      <c r="W30" s="451" t="n">
        <v>0.723371183318494</v>
      </c>
      <c r="X30" s="451" t="n">
        <v>0.516076164865754</v>
      </c>
      <c r="Y30" s="451" t="n">
        <v>0.57992543622169</v>
      </c>
      <c r="Z30" s="451" t="n">
        <v>0.578617929304681</v>
      </c>
      <c r="AA30" s="451" t="n">
        <v>0.589559828911068</v>
      </c>
      <c r="AB30" s="451" t="n">
        <v>0.529229868807298</v>
      </c>
      <c r="AC30" s="451" t="n">
        <v>0.809596785964381</v>
      </c>
      <c r="AD30" s="451" t="n">
        <v>0.881130552011016</v>
      </c>
      <c r="AE30" s="451" t="n">
        <v>0.857121391300585</v>
      </c>
      <c r="AF30" s="451" t="n">
        <v>0.797810825088965</v>
      </c>
      <c r="AG30" s="451" t="n">
        <v>1.13940350031613</v>
      </c>
      <c r="AH30" s="451" t="n">
        <v>1.06406868487302</v>
      </c>
      <c r="AI30" s="451" t="n">
        <v>0.99425018284235</v>
      </c>
      <c r="AJ30" s="451" t="n">
        <v>0.747373927346603</v>
      </c>
      <c r="AK30" s="451" t="n">
        <v>1.27189519856407</v>
      </c>
      <c r="AL30" s="451" t="n">
        <v>1.03873520255194</v>
      </c>
      <c r="AM30" s="451" t="n">
        <v>0.889564985530342</v>
      </c>
      <c r="AN30" s="451" t="n">
        <v>0.895914368884803</v>
      </c>
      <c r="AO30" s="451" t="n">
        <v>0.238203340210037</v>
      </c>
      <c r="AP30" s="451" t="n">
        <v>0.930307166519476</v>
      </c>
      <c r="AQ30" s="451" t="n">
        <v>1.17443000983179</v>
      </c>
      <c r="AR30" s="451" t="n">
        <v>0.993307670132536</v>
      </c>
    </row>
    <row r="31" s="3" customFormat="true" ht="20.1" hidden="false" customHeight="true" outlineLevel="0" collapsed="false">
      <c r="A31" s="41"/>
      <c r="B31" s="42" t="s">
        <v>39</v>
      </c>
      <c r="C31" s="9"/>
      <c r="D31" s="447"/>
      <c r="E31" s="448" t="s">
        <v>325</v>
      </c>
      <c r="F31" s="466"/>
      <c r="G31" s="448"/>
      <c r="H31" s="448"/>
      <c r="I31" s="470"/>
      <c r="J31" s="468"/>
      <c r="K31" s="468"/>
      <c r="L31" s="469"/>
      <c r="M31" s="469"/>
      <c r="N31" s="469"/>
      <c r="O31" s="469"/>
      <c r="P31" s="469"/>
      <c r="Q31" s="469"/>
      <c r="R31" s="451" t="n">
        <v>-1.08349799000258</v>
      </c>
      <c r="S31" s="451" t="n">
        <v>2.27950570685897</v>
      </c>
      <c r="T31" s="451" t="n">
        <v>2.15514201582486</v>
      </c>
      <c r="U31" s="451" t="n">
        <v>7.69221483703558</v>
      </c>
      <c r="V31" s="451" t="n">
        <v>7.30509398926433</v>
      </c>
      <c r="W31" s="451" t="n">
        <v>6.76127630418856</v>
      </c>
      <c r="X31" s="451" t="n">
        <v>4.80640965467286</v>
      </c>
      <c r="Y31" s="451" t="n">
        <v>5.69278461816196</v>
      </c>
      <c r="Z31" s="451" t="n">
        <v>5.78741331405225</v>
      </c>
      <c r="AA31" s="451" t="n">
        <v>5.84064868742134</v>
      </c>
      <c r="AB31" s="451" t="n">
        <v>5.17372406004353</v>
      </c>
      <c r="AC31" s="451" t="n">
        <v>7.66458857615607</v>
      </c>
      <c r="AD31" s="451" t="n">
        <v>8.40326408772988</v>
      </c>
      <c r="AE31" s="451" t="n">
        <v>8.02550275282934</v>
      </c>
      <c r="AF31" s="451" t="n">
        <v>7.42489186466965</v>
      </c>
      <c r="AG31" s="451" t="n">
        <v>10.6654580218597</v>
      </c>
      <c r="AH31" s="451" t="n">
        <v>10.1243008679253</v>
      </c>
      <c r="AI31" s="451" t="n">
        <v>9.57046401123599</v>
      </c>
      <c r="AJ31" s="451" t="n">
        <v>7.34110787059414</v>
      </c>
      <c r="AK31" s="451" t="n">
        <v>13.5339694047685</v>
      </c>
      <c r="AL31" s="451" t="n">
        <v>10.9008061809679</v>
      </c>
      <c r="AM31" s="451" t="n">
        <v>9.2737076372931</v>
      </c>
      <c r="AN31" s="451" t="n">
        <v>9.13122432034575</v>
      </c>
      <c r="AO31" s="451" t="n">
        <v>2.4099316125773</v>
      </c>
      <c r="AP31" s="451" t="n">
        <v>9.6668317622676</v>
      </c>
      <c r="AQ31" s="451" t="n">
        <v>12.1498655977942</v>
      </c>
      <c r="AR31" s="451" t="n">
        <v>10.3746548334782</v>
      </c>
    </row>
    <row r="32" customFormat="false" ht="20.1" hidden="false" customHeight="true" outlineLevel="0" collapsed="false">
      <c r="A32" s="41"/>
      <c r="B32" s="42" t="s">
        <v>40</v>
      </c>
      <c r="D32" s="447"/>
      <c r="E32" s="448" t="s">
        <v>326</v>
      </c>
      <c r="F32" s="466"/>
      <c r="G32" s="448"/>
      <c r="H32" s="448"/>
      <c r="I32" s="470"/>
      <c r="J32" s="468"/>
      <c r="K32" s="468"/>
      <c r="L32" s="469"/>
      <c r="M32" s="469"/>
      <c r="N32" s="469"/>
      <c r="O32" s="469"/>
      <c r="P32" s="469"/>
      <c r="Q32" s="469"/>
      <c r="R32" s="451" t="n">
        <v>-0.107442337734787</v>
      </c>
      <c r="S32" s="451" t="n">
        <v>0.235656499735388</v>
      </c>
      <c r="T32" s="451" t="n">
        <v>0.231757037465629</v>
      </c>
      <c r="U32" s="451" t="n">
        <v>0.852601340839439</v>
      </c>
      <c r="V32" s="451" t="n">
        <v>0.811612872447949</v>
      </c>
      <c r="W32" s="451" t="n">
        <v>0.750638804875923</v>
      </c>
      <c r="X32" s="451" t="n">
        <v>0.543419299187813</v>
      </c>
      <c r="Y32" s="451" t="n">
        <v>0.607407098808958</v>
      </c>
      <c r="Z32" s="451" t="n">
        <v>0.60546357695902</v>
      </c>
      <c r="AA32" s="451" t="n">
        <v>0.616584455776137</v>
      </c>
      <c r="AB32" s="451" t="n">
        <v>0.556501554369503</v>
      </c>
      <c r="AC32" s="451" t="n">
        <v>0.841772974730014</v>
      </c>
      <c r="AD32" s="451" t="n">
        <v>0.912846674020085</v>
      </c>
      <c r="AE32" s="451" t="n">
        <v>0.889204800629386</v>
      </c>
      <c r="AF32" s="451" t="n">
        <v>0.829893343980017</v>
      </c>
      <c r="AG32" s="451" t="n">
        <v>1.17525151374756</v>
      </c>
      <c r="AH32" s="451" t="n">
        <v>1.09910174073382</v>
      </c>
      <c r="AI32" s="451" t="n">
        <v>1.02855877915267</v>
      </c>
      <c r="AJ32" s="451" t="n">
        <v>0.780769711780517</v>
      </c>
      <c r="AK32" s="451" t="n">
        <v>1.30683330159661</v>
      </c>
      <c r="AL32" s="451" t="n">
        <v>1.07380460115093</v>
      </c>
      <c r="AM32" s="451" t="n">
        <v>0.924502392088231</v>
      </c>
      <c r="AN32" s="451" t="n">
        <v>0.931157435698662</v>
      </c>
      <c r="AO32" s="451" t="n">
        <v>0.275689460889249</v>
      </c>
      <c r="AP32" s="451" t="n">
        <v>0.966336991627789</v>
      </c>
      <c r="AQ32" s="451" t="n">
        <v>1.21003839194681</v>
      </c>
      <c r="AR32" s="451" t="n">
        <v>1.02820302191035</v>
      </c>
    </row>
    <row r="33" customFormat="false" ht="20.1" hidden="false" customHeight="true" outlineLevel="0" collapsed="false">
      <c r="A33" s="41"/>
      <c r="B33" s="42" t="s">
        <v>41</v>
      </c>
      <c r="D33" s="447"/>
      <c r="E33" s="454" t="s">
        <v>327</v>
      </c>
      <c r="F33" s="471"/>
      <c r="G33" s="454"/>
      <c r="H33" s="454"/>
      <c r="I33" s="472"/>
      <c r="J33" s="473"/>
      <c r="K33" s="473"/>
      <c r="L33" s="474"/>
      <c r="M33" s="474"/>
      <c r="N33" s="474"/>
      <c r="O33" s="474"/>
      <c r="P33" s="474"/>
      <c r="Q33" s="474"/>
      <c r="R33" s="455" t="n">
        <v>-1.08349799000258</v>
      </c>
      <c r="S33" s="455" t="n">
        <v>2.35933485475123</v>
      </c>
      <c r="T33" s="455" t="n">
        <v>2.26523276405566</v>
      </c>
      <c r="U33" s="455" t="n">
        <v>7.95058375569196</v>
      </c>
      <c r="V33" s="455" t="n">
        <v>7.56159790227154</v>
      </c>
      <c r="W33" s="455" t="n">
        <v>7.01614396792663</v>
      </c>
      <c r="X33" s="455" t="n">
        <v>5.06106645485419</v>
      </c>
      <c r="Y33" s="455" t="n">
        <v>5.96255582716013</v>
      </c>
      <c r="Z33" s="455" t="n">
        <v>6.0559270444266</v>
      </c>
      <c r="AA33" s="455" t="n">
        <v>6.10837614049265</v>
      </c>
      <c r="AB33" s="455" t="n">
        <v>5.44033065968444</v>
      </c>
      <c r="AC33" s="455" t="n">
        <v>7.96920595250046</v>
      </c>
      <c r="AD33" s="455" t="n">
        <v>8.70573793621078</v>
      </c>
      <c r="AE33" s="455" t="n">
        <v>8.32591001427656</v>
      </c>
      <c r="AF33" s="455" t="n">
        <v>7.72347045751555</v>
      </c>
      <c r="AG33" s="455" t="n">
        <v>11.0010156029219</v>
      </c>
      <c r="AH33" s="455" t="n">
        <v>10.4576301002388</v>
      </c>
      <c r="AI33" s="455" t="n">
        <v>9.9007120634166</v>
      </c>
      <c r="AJ33" s="455" t="n">
        <v>7.66913919063613</v>
      </c>
      <c r="AK33" s="455" t="n">
        <v>13.9057384137536</v>
      </c>
      <c r="AL33" s="455" t="n">
        <v>11.2688352186586</v>
      </c>
      <c r="AM33" s="455" t="n">
        <v>9.63792981250601</v>
      </c>
      <c r="AN33" s="455" t="n">
        <v>9.4904242171114</v>
      </c>
      <c r="AO33" s="455" t="n">
        <v>2.78918316790001</v>
      </c>
      <c r="AP33" s="455" t="n">
        <v>10.0412180620626</v>
      </c>
      <c r="AQ33" s="455" t="n">
        <v>12.5182460489327</v>
      </c>
      <c r="AR33" s="455" t="n">
        <v>10.7391211925664</v>
      </c>
    </row>
    <row r="34" customFormat="false" ht="20.1" hidden="false" customHeight="true" outlineLevel="0" collapsed="false">
      <c r="A34" s="41"/>
      <c r="B34" s="42" t="s">
        <v>42</v>
      </c>
      <c r="D34" s="447" t="s">
        <v>41</v>
      </c>
      <c r="E34" s="461"/>
      <c r="F34" s="461"/>
      <c r="G34" s="461"/>
      <c r="H34" s="461"/>
      <c r="I34" s="464"/>
      <c r="J34" s="464"/>
      <c r="K34" s="464"/>
      <c r="L34" s="465"/>
      <c r="M34" s="465"/>
      <c r="N34" s="465"/>
      <c r="O34" s="465"/>
      <c r="P34" s="465"/>
      <c r="Q34" s="465"/>
      <c r="R34" s="465"/>
      <c r="S34" s="465"/>
      <c r="T34" s="465"/>
      <c r="U34" s="465"/>
      <c r="V34" s="465"/>
      <c r="W34" s="465"/>
      <c r="X34" s="465"/>
      <c r="Y34" s="465"/>
      <c r="Z34" s="465"/>
      <c r="AA34" s="465"/>
      <c r="AB34" s="465"/>
      <c r="AC34" s="465"/>
      <c r="AD34" s="465"/>
      <c r="AE34" s="465"/>
      <c r="AF34" s="465"/>
      <c r="AG34" s="465"/>
      <c r="AH34" s="465"/>
      <c r="AI34" s="465"/>
      <c r="AJ34" s="465"/>
      <c r="AK34" s="465"/>
      <c r="AL34" s="465"/>
      <c r="AM34" s="465"/>
      <c r="AN34" s="465"/>
    </row>
    <row r="35" customFormat="false" ht="20.1" hidden="false" customHeight="true" outlineLevel="0" collapsed="false">
      <c r="A35" s="41"/>
      <c r="B35" s="42" t="s">
        <v>43</v>
      </c>
      <c r="D35" s="447"/>
      <c r="E35" s="448" t="s">
        <v>324</v>
      </c>
      <c r="F35" s="448"/>
      <c r="G35" s="448"/>
      <c r="H35" s="450"/>
      <c r="I35" s="456" t="n">
        <v>14.669092000954</v>
      </c>
      <c r="J35" s="456" t="n">
        <v>16.8932988506006</v>
      </c>
      <c r="K35" s="456" t="n">
        <v>16.6837932246044</v>
      </c>
      <c r="L35" s="451" t="n">
        <v>16.1027232531671</v>
      </c>
      <c r="M35" s="451" t="n">
        <v>20.8182642576979</v>
      </c>
      <c r="N35" s="451" t="n">
        <v>20.528880758007</v>
      </c>
      <c r="O35" s="451" t="n">
        <v>20.4376363797668</v>
      </c>
      <c r="P35" s="451" t="n">
        <v>19.5793899389487</v>
      </c>
      <c r="Q35" s="451" t="n">
        <v>22.5558492699646</v>
      </c>
      <c r="R35" s="451" t="n">
        <v>22.9410985244158</v>
      </c>
      <c r="S35" s="451" t="n">
        <v>22.6611540704095</v>
      </c>
      <c r="T35" s="451" t="n">
        <v>21.1037280486969</v>
      </c>
      <c r="U35" s="451" t="n">
        <v>17.2288538063129</v>
      </c>
      <c r="V35" s="451" t="n">
        <v>18.4070497190637</v>
      </c>
      <c r="W35" s="451" t="n">
        <v>18.9160762449698</v>
      </c>
      <c r="X35" s="451" t="n">
        <v>16.6332274489616</v>
      </c>
      <c r="Y35" s="451" t="n">
        <v>15.2621685449212</v>
      </c>
      <c r="Z35" s="451" t="n">
        <v>14.285603624448</v>
      </c>
      <c r="AA35" s="451" t="n">
        <v>15.2256432224504</v>
      </c>
      <c r="AB35" s="451" t="n">
        <v>14.8970927663086</v>
      </c>
      <c r="AC35" s="451" t="n">
        <v>10.5366439767942</v>
      </c>
      <c r="AD35" s="451" t="n">
        <v>13.8227073604142</v>
      </c>
      <c r="AE35" s="451" t="n">
        <v>13.8481690372337</v>
      </c>
      <c r="AF35" s="451" t="n">
        <v>13.7123602331533</v>
      </c>
      <c r="AG35" s="451" t="n">
        <v>15.1589228980931</v>
      </c>
      <c r="AH35" s="451" t="n">
        <v>17.999467221869</v>
      </c>
      <c r="AI35" s="451" t="n">
        <v>16.6975041602402</v>
      </c>
      <c r="AJ35" s="451" t="n">
        <v>15.9364024666675</v>
      </c>
      <c r="AK35" s="451" t="n">
        <v>16.3056161307395</v>
      </c>
      <c r="AL35" s="451" t="n">
        <v>17.1038367050302</v>
      </c>
      <c r="AM35" s="451" t="n">
        <v>17.0389665086176</v>
      </c>
      <c r="AN35" s="451" t="n">
        <v>19.7617412686419</v>
      </c>
      <c r="AO35" s="451" t="n">
        <v>20.4484718914743</v>
      </c>
      <c r="AP35" s="451" t="n">
        <v>19.7234025433888</v>
      </c>
      <c r="AQ35" s="451" t="n">
        <v>18.2150211997172</v>
      </c>
      <c r="AR35" s="451" t="n">
        <v>17.327023744588</v>
      </c>
    </row>
    <row r="36" s="3" customFormat="true" ht="20.1" hidden="false" customHeight="true" outlineLevel="0" collapsed="false">
      <c r="A36" s="41"/>
      <c r="B36" s="42" t="s">
        <v>44</v>
      </c>
      <c r="C36" s="9"/>
      <c r="D36" s="447"/>
      <c r="E36" s="448" t="s">
        <v>325</v>
      </c>
      <c r="F36" s="448"/>
      <c r="G36" s="448"/>
      <c r="H36" s="448"/>
      <c r="I36" s="456" t="n">
        <v>15.4879397264197</v>
      </c>
      <c r="J36" s="456" t="n">
        <v>17.8626558269853</v>
      </c>
      <c r="K36" s="456" t="n">
        <v>17.6715015066435</v>
      </c>
      <c r="L36" s="451" t="n">
        <v>17.0940702454673</v>
      </c>
      <c r="M36" s="451" t="n">
        <v>22.1385439523919</v>
      </c>
      <c r="N36" s="451" t="n">
        <v>21.9161706953067</v>
      </c>
      <c r="O36" s="451" t="n">
        <v>21.8313673975828</v>
      </c>
      <c r="P36" s="451" t="n">
        <v>20.9687781402093</v>
      </c>
      <c r="Q36" s="451" t="n">
        <v>25.9219262484258</v>
      </c>
      <c r="R36" s="451" t="n">
        <v>25.7844116175437</v>
      </c>
      <c r="S36" s="451" t="n">
        <v>25.1119891217475</v>
      </c>
      <c r="T36" s="451" t="n">
        <v>23.3217468634359</v>
      </c>
      <c r="U36" s="451" t="n">
        <v>18.793380129056</v>
      </c>
      <c r="V36" s="451" t="n">
        <v>20.0033843085252</v>
      </c>
      <c r="W36" s="451" t="n">
        <v>20.4761316020412</v>
      </c>
      <c r="X36" s="451" t="n">
        <v>17.8888478969535</v>
      </c>
      <c r="Y36" s="451" t="n">
        <v>16.190684647919</v>
      </c>
      <c r="Z36" s="451" t="n">
        <v>15.1287564770368</v>
      </c>
      <c r="AA36" s="451" t="n">
        <v>16.1164903520193</v>
      </c>
      <c r="AB36" s="451" t="n">
        <v>15.8061950493407</v>
      </c>
      <c r="AC36" s="451" t="n">
        <v>11.3502108357397</v>
      </c>
      <c r="AD36" s="451" t="n">
        <v>14.758390487777</v>
      </c>
      <c r="AE36" s="451" t="n">
        <v>14.733941710549</v>
      </c>
      <c r="AF36" s="451" t="n">
        <v>14.6375098997739</v>
      </c>
      <c r="AG36" s="451" t="n">
        <v>16.4990543153779</v>
      </c>
      <c r="AH36" s="451" t="n">
        <v>19.6101196203324</v>
      </c>
      <c r="AI36" s="451" t="n">
        <v>18.241839363208</v>
      </c>
      <c r="AJ36" s="451" t="n">
        <v>17.5089825078495</v>
      </c>
      <c r="AK36" s="451" t="n">
        <v>18.5463716728646</v>
      </c>
      <c r="AL36" s="451" t="n">
        <v>19.2322658898176</v>
      </c>
      <c r="AM36" s="451" t="n">
        <v>18.984261223874</v>
      </c>
      <c r="AN36" s="451" t="n">
        <v>22.4446495284683</v>
      </c>
      <c r="AO36" s="451" t="n">
        <v>24.6542799211399</v>
      </c>
      <c r="AP36" s="451" t="n">
        <v>23.3911999505533</v>
      </c>
      <c r="AQ36" s="451" t="n">
        <v>21.4372071533538</v>
      </c>
      <c r="AR36" s="451" t="n">
        <v>20.4258251065077</v>
      </c>
    </row>
    <row r="37" customFormat="false" ht="20.1" hidden="false" customHeight="true" outlineLevel="0" collapsed="false">
      <c r="A37" s="41"/>
      <c r="B37" s="44" t="s">
        <v>45</v>
      </c>
      <c r="D37" s="447"/>
      <c r="E37" s="448" t="s">
        <v>326</v>
      </c>
      <c r="F37" s="448"/>
      <c r="G37" s="448"/>
      <c r="H37" s="448"/>
      <c r="I37" s="456" t="n">
        <v>14.7025672843074</v>
      </c>
      <c r="J37" s="456" t="n">
        <v>16.9630221897007</v>
      </c>
      <c r="K37" s="456" t="n">
        <v>16.7649896869332</v>
      </c>
      <c r="L37" s="451" t="n">
        <v>16.1886597409669</v>
      </c>
      <c r="M37" s="451" t="n">
        <v>20.9230262302631</v>
      </c>
      <c r="N37" s="451" t="n">
        <v>20.6366874858933</v>
      </c>
      <c r="O37" s="451" t="n">
        <v>20.5457195146639</v>
      </c>
      <c r="P37" s="451" t="n">
        <v>19.6863780672828</v>
      </c>
      <c r="Q37" s="451" t="n">
        <v>22.6680756627946</v>
      </c>
      <c r="R37" s="451" t="n">
        <v>23.0548121743787</v>
      </c>
      <c r="S37" s="451" t="n">
        <v>22.7741891573598</v>
      </c>
      <c r="T37" s="451" t="n">
        <v>21.2146397434349</v>
      </c>
      <c r="U37" s="451" t="n">
        <v>17.3503344417859</v>
      </c>
      <c r="V37" s="451" t="n">
        <v>18.5301753207723</v>
      </c>
      <c r="W37" s="451" t="n">
        <v>19.0386004263914</v>
      </c>
      <c r="X37" s="451" t="n">
        <v>16.7402881938116</v>
      </c>
      <c r="Y37" s="451" t="n">
        <v>15.3452222019849</v>
      </c>
      <c r="Z37" s="451" t="n">
        <v>14.3688162512642</v>
      </c>
      <c r="AA37" s="451" t="n">
        <v>15.3079449345022</v>
      </c>
      <c r="AB37" s="451" t="n">
        <v>14.978004933855</v>
      </c>
      <c r="AC37" s="451" t="n">
        <v>10.6257874335695</v>
      </c>
      <c r="AD37" s="451" t="n">
        <v>13.9131711654597</v>
      </c>
      <c r="AE37" s="451" t="n">
        <v>13.9383692182078</v>
      </c>
      <c r="AF37" s="451" t="n">
        <v>13.8012481186878</v>
      </c>
      <c r="AG37" s="451" t="n">
        <v>15.2314629104117</v>
      </c>
      <c r="AH37" s="451" t="n">
        <v>18.0717698618299</v>
      </c>
      <c r="AI37" s="451" t="n">
        <v>16.7688073792366</v>
      </c>
      <c r="AJ37" s="451" t="n">
        <v>16.0062800531462</v>
      </c>
      <c r="AK37" s="451" t="n">
        <v>16.3813614708048</v>
      </c>
      <c r="AL37" s="451" t="n">
        <v>17.1807728652819</v>
      </c>
      <c r="AM37" s="451" t="n">
        <v>17.115855491761</v>
      </c>
      <c r="AN37" s="451" t="n">
        <v>19.8355046155095</v>
      </c>
      <c r="AO37" s="451" t="n">
        <v>20.5296083431179</v>
      </c>
      <c r="AP37" s="451" t="n">
        <v>19.8063406008676</v>
      </c>
      <c r="AQ37" s="451" t="n">
        <v>18.2978929197829</v>
      </c>
      <c r="AR37" s="451" t="n">
        <v>17.4085930258028</v>
      </c>
    </row>
    <row r="38" customFormat="false" ht="20.1" hidden="false" customHeight="true" outlineLevel="0" collapsed="false">
      <c r="A38" s="41"/>
      <c r="B38" s="44" t="s">
        <v>46</v>
      </c>
      <c r="D38" s="453"/>
      <c r="E38" s="454" t="s">
        <v>327</v>
      </c>
      <c r="F38" s="454"/>
      <c r="G38" s="454"/>
      <c r="H38" s="454"/>
      <c r="I38" s="459" t="n">
        <v>15.5232836434712</v>
      </c>
      <c r="J38" s="459" t="n">
        <v>17.9363799717167</v>
      </c>
      <c r="K38" s="459" t="n">
        <v>17.7575049344648</v>
      </c>
      <c r="L38" s="455" t="n">
        <v>17.185297321534</v>
      </c>
      <c r="M38" s="455" t="n">
        <v>22.2499498556634</v>
      </c>
      <c r="N38" s="455" t="n">
        <v>22.0312627297098</v>
      </c>
      <c r="O38" s="455" t="n">
        <v>21.9468211899673</v>
      </c>
      <c r="P38" s="455" t="n">
        <v>21.0833583356939</v>
      </c>
      <c r="Q38" s="455" t="n">
        <v>26.0509005221607</v>
      </c>
      <c r="R38" s="455" t="n">
        <v>25.9122189042809</v>
      </c>
      <c r="S38" s="455" t="n">
        <v>25.2372491091715</v>
      </c>
      <c r="T38" s="455" t="n">
        <v>23.4443154666185</v>
      </c>
      <c r="U38" s="455" t="n">
        <v>18.925892238476</v>
      </c>
      <c r="V38" s="455" t="n">
        <v>20.1371878656832</v>
      </c>
      <c r="W38" s="455" t="n">
        <v>20.6087606542152</v>
      </c>
      <c r="X38" s="455" t="n">
        <v>18.0039905165223</v>
      </c>
      <c r="Y38" s="455" t="n">
        <v>16.2787911031987</v>
      </c>
      <c r="Z38" s="455" t="n">
        <v>15.2168804093543</v>
      </c>
      <c r="AA38" s="455" t="n">
        <v>16.2036075088356</v>
      </c>
      <c r="AB38" s="455" t="n">
        <v>15.8920449210012</v>
      </c>
      <c r="AC38" s="455" t="n">
        <v>11.4462373344288</v>
      </c>
      <c r="AD38" s="455" t="n">
        <v>14.8549779452888</v>
      </c>
      <c r="AE38" s="455" t="n">
        <v>14.8299113802707</v>
      </c>
      <c r="AF38" s="455" t="n">
        <v>14.732394900048</v>
      </c>
      <c r="AG38" s="455" t="n">
        <v>16.5780072602097</v>
      </c>
      <c r="AH38" s="455" t="n">
        <v>19.68889214182</v>
      </c>
      <c r="AI38" s="455" t="n">
        <v>18.3197373445189</v>
      </c>
      <c r="AJ38" s="455" t="n">
        <v>17.585755508651</v>
      </c>
      <c r="AK38" s="455" t="n">
        <v>18.6325261130326</v>
      </c>
      <c r="AL38" s="455" t="n">
        <v>19.318776110654</v>
      </c>
      <c r="AM38" s="455" t="n">
        <v>19.0699284232604</v>
      </c>
      <c r="AN38" s="455" t="n">
        <v>22.5284271898587</v>
      </c>
      <c r="AO38" s="455" t="n">
        <v>24.7521043845641</v>
      </c>
      <c r="AP38" s="455" t="n">
        <v>23.489561309945</v>
      </c>
      <c r="AQ38" s="455" t="n">
        <v>21.5347386473183</v>
      </c>
      <c r="AR38" s="455" t="n">
        <v>20.5219824094996</v>
      </c>
    </row>
    <row r="39" customFormat="false" ht="20.25" hidden="false" customHeight="true" outlineLevel="0" collapsed="false">
      <c r="A39" s="41"/>
      <c r="B39" s="44" t="s">
        <v>47</v>
      </c>
      <c r="D39" s="447" t="s">
        <v>128</v>
      </c>
      <c r="E39" s="461"/>
      <c r="F39" s="461"/>
      <c r="G39" s="461"/>
      <c r="H39" s="461"/>
      <c r="I39" s="464"/>
      <c r="J39" s="464"/>
      <c r="K39" s="464"/>
      <c r="L39" s="465"/>
      <c r="M39" s="465"/>
      <c r="N39" s="465"/>
      <c r="O39" s="465"/>
      <c r="P39" s="465"/>
      <c r="Q39" s="465"/>
      <c r="R39" s="465"/>
      <c r="S39" s="465"/>
      <c r="T39" s="465"/>
      <c r="U39" s="465"/>
      <c r="V39" s="465"/>
      <c r="W39" s="465"/>
      <c r="X39" s="465"/>
      <c r="Y39" s="465"/>
      <c r="Z39" s="465"/>
      <c r="AA39" s="465"/>
      <c r="AB39" s="465"/>
      <c r="AC39" s="465"/>
      <c r="AD39" s="465"/>
      <c r="AE39" s="465"/>
      <c r="AF39" s="465"/>
      <c r="AG39" s="465"/>
      <c r="AH39" s="465"/>
      <c r="AI39" s="465"/>
      <c r="AJ39" s="465"/>
      <c r="AK39" s="465"/>
      <c r="AL39" s="465"/>
      <c r="AM39" s="465"/>
      <c r="AN39" s="465"/>
    </row>
    <row r="40" customFormat="false" ht="20.25" hidden="false" customHeight="true" outlineLevel="0" collapsed="false">
      <c r="A40" s="41"/>
      <c r="B40" s="60"/>
      <c r="D40" s="447"/>
      <c r="E40" s="448" t="s">
        <v>324</v>
      </c>
      <c r="F40" s="448"/>
      <c r="G40" s="448"/>
      <c r="H40" s="450"/>
      <c r="I40" s="456" t="n">
        <v>1.49154984707817</v>
      </c>
      <c r="J40" s="456" t="n">
        <v>1.03511952278805</v>
      </c>
      <c r="K40" s="456" t="n">
        <v>0.276016141136463</v>
      </c>
      <c r="L40" s="451" t="n">
        <v>0.474472579432756</v>
      </c>
      <c r="M40" s="451" t="n">
        <v>0.507336570171934</v>
      </c>
      <c r="N40" s="451" t="n">
        <v>1.02400904831456</v>
      </c>
      <c r="O40" s="451" t="n">
        <v>0.927886108674446</v>
      </c>
      <c r="P40" s="451" t="n">
        <v>0.864151202225099</v>
      </c>
      <c r="Q40" s="451" t="n">
        <v>0.698022413015472</v>
      </c>
      <c r="R40" s="451" t="n">
        <v>1.04168395802121</v>
      </c>
      <c r="S40" s="451" t="n">
        <v>0.977656617959497</v>
      </c>
      <c r="T40" s="451" t="n">
        <v>0.802816430232299</v>
      </c>
      <c r="U40" s="451" t="n">
        <v>0.460180694636888</v>
      </c>
      <c r="V40" s="451" t="n">
        <v>1.0401565601004</v>
      </c>
      <c r="W40" s="451" t="n">
        <v>1.14862289081733</v>
      </c>
      <c r="X40" s="451" t="n">
        <v>1.049481925347</v>
      </c>
      <c r="Y40" s="451" t="n">
        <v>0.904665403023345</v>
      </c>
      <c r="Z40" s="451" t="n">
        <v>1.03570871641851</v>
      </c>
      <c r="AA40" s="451" t="n">
        <v>1.10121047398885</v>
      </c>
      <c r="AB40" s="451" t="n">
        <v>1.06007769651471</v>
      </c>
      <c r="AC40" s="451" t="n">
        <v>0.894580888299957</v>
      </c>
      <c r="AD40" s="451" t="n">
        <v>1.08267185581873</v>
      </c>
      <c r="AE40" s="451" t="n">
        <v>1.0958086993737</v>
      </c>
      <c r="AF40" s="451" t="n">
        <v>0.978697381525691</v>
      </c>
      <c r="AG40" s="451" t="n">
        <v>1.08929637164738</v>
      </c>
      <c r="AH40" s="451" t="n">
        <v>1.22489961728054</v>
      </c>
      <c r="AI40" s="451" t="n">
        <v>1.25021480005393</v>
      </c>
      <c r="AJ40" s="451" t="n">
        <v>1.05464233981519</v>
      </c>
      <c r="AK40" s="451" t="n">
        <v>1.08542632447441</v>
      </c>
      <c r="AL40" s="451" t="n">
        <v>1.19100791357157</v>
      </c>
      <c r="AM40" s="451" t="n">
        <v>1.14047506961022</v>
      </c>
      <c r="AN40" s="451" t="n">
        <v>1.06003785364788</v>
      </c>
      <c r="AO40" s="451" t="n">
        <v>0.800724739615157</v>
      </c>
      <c r="AP40" s="451" t="n">
        <v>1.07090933917332</v>
      </c>
      <c r="AQ40" s="451" t="n">
        <v>1.09819998697897</v>
      </c>
      <c r="AR40" s="451" t="n">
        <v>1.06049469167909</v>
      </c>
    </row>
    <row r="41" s="3" customFormat="true" ht="20.25" hidden="false" customHeight="true" outlineLevel="0" collapsed="false">
      <c r="A41" s="41"/>
      <c r="B41" s="60"/>
      <c r="C41" s="9"/>
      <c r="D41" s="447"/>
      <c r="E41" s="448" t="s">
        <v>325</v>
      </c>
      <c r="F41" s="448"/>
      <c r="G41" s="448"/>
      <c r="H41" s="448"/>
      <c r="I41" s="456" t="n">
        <v>19.7762998003107</v>
      </c>
      <c r="J41" s="456" t="n">
        <v>14.033371376383</v>
      </c>
      <c r="K41" s="456" t="n">
        <v>3.75042798073337</v>
      </c>
      <c r="L41" s="451" t="n">
        <v>6.10625150490316</v>
      </c>
      <c r="M41" s="451" t="n">
        <v>5.6529088446454</v>
      </c>
      <c r="N41" s="451" t="n">
        <v>11.2728334266436</v>
      </c>
      <c r="O41" s="451" t="n">
        <v>10.1819561044054</v>
      </c>
      <c r="P41" s="451" t="n">
        <v>9.71122666471093</v>
      </c>
      <c r="Q41" s="451" t="n">
        <v>8.60301286782067</v>
      </c>
      <c r="R41" s="451" t="n">
        <v>11.161315643444</v>
      </c>
      <c r="S41" s="451" t="n">
        <v>9.90574071331464</v>
      </c>
      <c r="T41" s="451" t="n">
        <v>7.90182330525817</v>
      </c>
      <c r="U41" s="451" t="n">
        <v>4.13211942872471</v>
      </c>
      <c r="V41" s="451" t="n">
        <v>9.23208719458473</v>
      </c>
      <c r="W41" s="451" t="n">
        <v>10.1746299064251</v>
      </c>
      <c r="X41" s="451" t="n">
        <v>9.49067375111786</v>
      </c>
      <c r="Y41" s="451" t="n">
        <v>8.44708321071105</v>
      </c>
      <c r="Z41" s="451" t="n">
        <v>9.64012370180665</v>
      </c>
      <c r="AA41" s="451" t="n">
        <v>10.2552804960909</v>
      </c>
      <c r="AB41" s="451" t="n">
        <v>9.94432891554925</v>
      </c>
      <c r="AC41" s="451" t="n">
        <v>7.6604377424878</v>
      </c>
      <c r="AD41" s="451" t="n">
        <v>9.11120765658536</v>
      </c>
      <c r="AE41" s="451" t="n">
        <v>9.36536150957735</v>
      </c>
      <c r="AF41" s="451" t="n">
        <v>8.49101303754526</v>
      </c>
      <c r="AG41" s="451" t="n">
        <v>9.37219205109649</v>
      </c>
      <c r="AH41" s="451" t="n">
        <v>10.4302369760232</v>
      </c>
      <c r="AI41" s="451" t="n">
        <v>10.5717860953937</v>
      </c>
      <c r="AJ41" s="451" t="n">
        <v>8.80548563480337</v>
      </c>
      <c r="AK41" s="451" t="n">
        <v>8.74965695107282</v>
      </c>
      <c r="AL41" s="451" t="n">
        <v>9.6085232914316</v>
      </c>
      <c r="AM41" s="451" t="n">
        <v>9.18037229259186</v>
      </c>
      <c r="AN41" s="451" t="n">
        <v>8.54821031400218</v>
      </c>
      <c r="AO41" s="451" t="n">
        <v>6.9031539809333</v>
      </c>
      <c r="AP41" s="451" t="n">
        <v>9.28832710755868</v>
      </c>
      <c r="AQ41" s="451" t="n">
        <v>9.61193894167456</v>
      </c>
      <c r="AR41" s="451" t="n">
        <v>9.30408366509166</v>
      </c>
    </row>
    <row r="42" customFormat="false" ht="19.5" hidden="false" customHeight="true" outlineLevel="0" collapsed="false">
      <c r="A42" s="41"/>
      <c r="B42" s="61"/>
      <c r="D42" s="447"/>
      <c r="E42" s="448" t="s">
        <v>326</v>
      </c>
      <c r="F42" s="448"/>
      <c r="G42" s="448"/>
      <c r="H42" s="448"/>
      <c r="I42" s="456" t="n">
        <v>1.49456352224845</v>
      </c>
      <c r="J42" s="456" t="n">
        <v>1.04084399679051</v>
      </c>
      <c r="K42" s="456" t="n">
        <v>0.282622074765187</v>
      </c>
      <c r="L42" s="451" t="n">
        <v>0.481392232752991</v>
      </c>
      <c r="M42" s="451" t="n">
        <v>0.519992605044933</v>
      </c>
      <c r="N42" s="451" t="n">
        <v>1.03655928504068</v>
      </c>
      <c r="O42" s="451" t="n">
        <v>0.940347136059037</v>
      </c>
      <c r="P42" s="451" t="n">
        <v>0.876182686345599</v>
      </c>
      <c r="Q42" s="451" t="n">
        <v>0.713570234837423</v>
      </c>
      <c r="R42" s="451" t="n">
        <v>1.05699579849376</v>
      </c>
      <c r="S42" s="451" t="n">
        <v>0.992709496063221</v>
      </c>
      <c r="T42" s="451" t="n">
        <v>0.817662756542154</v>
      </c>
      <c r="U42" s="451" t="n">
        <v>0.478278196271799</v>
      </c>
      <c r="V42" s="451" t="n">
        <v>1.05825830405175</v>
      </c>
      <c r="W42" s="451" t="n">
        <v>1.16652395393256</v>
      </c>
      <c r="X42" s="451" t="n">
        <v>1.06680665463368</v>
      </c>
      <c r="Y42" s="451" t="n">
        <v>0.921564711630661</v>
      </c>
      <c r="Z42" s="451" t="n">
        <v>1.05196243694031</v>
      </c>
      <c r="AA42" s="451" t="n">
        <v>1.11699515113513</v>
      </c>
      <c r="AB42" s="451" t="n">
        <v>1.07541973389989</v>
      </c>
      <c r="AC42" s="451" t="n">
        <v>0.908747063575497</v>
      </c>
      <c r="AD42" s="451" t="n">
        <v>1.0963719328709</v>
      </c>
      <c r="AE42" s="451" t="n">
        <v>1.10888203506292</v>
      </c>
      <c r="AF42" s="451" t="n">
        <v>0.991301371362479</v>
      </c>
      <c r="AG42" s="451" t="n">
        <v>1.10091219063548</v>
      </c>
      <c r="AH42" s="451" t="n">
        <v>1.23620613121458</v>
      </c>
      <c r="AI42" s="451" t="n">
        <v>1.26131642486796</v>
      </c>
      <c r="AJ42" s="451" t="n">
        <v>1.0656839390269</v>
      </c>
      <c r="AK42" s="451" t="n">
        <v>1.09754493494267</v>
      </c>
      <c r="AL42" s="451" t="n">
        <v>1.20300712729677</v>
      </c>
      <c r="AM42" s="451" t="n">
        <v>1.15237867886532</v>
      </c>
      <c r="AN42" s="451" t="n">
        <v>1.07180904925801</v>
      </c>
      <c r="AO42" s="451" t="n">
        <v>0.813277967353273</v>
      </c>
      <c r="AP42" s="451" t="n">
        <v>1.08327916283022</v>
      </c>
      <c r="AQ42" s="451" t="n">
        <v>1.11032794601947</v>
      </c>
      <c r="AR42" s="451" t="n">
        <v>1.07246442231119</v>
      </c>
    </row>
    <row r="43" customFormat="false" ht="20.25" hidden="false" customHeight="true" outlineLevel="0" collapsed="false">
      <c r="A43" s="41"/>
      <c r="B43" s="61"/>
      <c r="D43" s="447"/>
      <c r="E43" s="454" t="s">
        <v>327</v>
      </c>
      <c r="F43" s="454"/>
      <c r="G43" s="454"/>
      <c r="H43" s="454"/>
      <c r="I43" s="459" t="n">
        <v>19.8162577968772</v>
      </c>
      <c r="J43" s="459" t="n">
        <v>14.1109794862122</v>
      </c>
      <c r="K43" s="459" t="n">
        <v>3.84018750790459</v>
      </c>
      <c r="L43" s="455" t="n">
        <v>6.19530437187939</v>
      </c>
      <c r="M43" s="455" t="n">
        <v>5.79392649580244</v>
      </c>
      <c r="N43" s="455" t="n">
        <v>11.4109930730954</v>
      </c>
      <c r="O43" s="455" t="n">
        <v>10.3186944741898</v>
      </c>
      <c r="P43" s="455" t="n">
        <v>9.84643502767587</v>
      </c>
      <c r="Q43" s="455" t="n">
        <v>8.79463724650356</v>
      </c>
      <c r="R43" s="455" t="n">
        <v>11.3253771932838</v>
      </c>
      <c r="S43" s="455" t="n">
        <v>10.0582583813235</v>
      </c>
      <c r="T43" s="455" t="n">
        <v>8.0479501691525</v>
      </c>
      <c r="U43" s="455" t="n">
        <v>4.29462306911754</v>
      </c>
      <c r="V43" s="455" t="n">
        <v>9.39275231457088</v>
      </c>
      <c r="W43" s="455" t="n">
        <v>10.3331995236468</v>
      </c>
      <c r="X43" s="455" t="n">
        <v>9.64734472325677</v>
      </c>
      <c r="Y43" s="455" t="n">
        <v>8.60487620857791</v>
      </c>
      <c r="Z43" s="455" t="n">
        <v>9.79140936153014</v>
      </c>
      <c r="AA43" s="455" t="n">
        <v>10.402278999555</v>
      </c>
      <c r="AB43" s="455" t="n">
        <v>10.0882488060389</v>
      </c>
      <c r="AC43" s="455" t="n">
        <v>7.78174494362159</v>
      </c>
      <c r="AD43" s="455" t="n">
        <v>9.22650043552176</v>
      </c>
      <c r="AE43" s="455" t="n">
        <v>9.47709316030762</v>
      </c>
      <c r="AF43" s="455" t="n">
        <v>8.60036312271911</v>
      </c>
      <c r="AG43" s="455" t="n">
        <v>9.47213334276045</v>
      </c>
      <c r="AH43" s="455" t="n">
        <v>10.5265139427567</v>
      </c>
      <c r="AI43" s="455" t="n">
        <v>10.6656611661737</v>
      </c>
      <c r="AJ43" s="455" t="n">
        <v>8.89767484395365</v>
      </c>
      <c r="AK43" s="455" t="n">
        <v>8.8473454647288</v>
      </c>
      <c r="AL43" s="455" t="n">
        <v>9.70532762265706</v>
      </c>
      <c r="AM43" s="455" t="n">
        <v>9.27619162919929</v>
      </c>
      <c r="AN43" s="455" t="n">
        <v>8.64313395788561</v>
      </c>
      <c r="AO43" s="455" t="n">
        <v>7.01137701907195</v>
      </c>
      <c r="AP43" s="455" t="n">
        <v>9.39561440461116</v>
      </c>
      <c r="AQ43" s="455" t="n">
        <v>9.71808827983394</v>
      </c>
      <c r="AR43" s="455" t="n">
        <v>9.40909821737889</v>
      </c>
    </row>
    <row r="44" customFormat="false" ht="20.25" hidden="false" customHeight="true" outlineLevel="0" collapsed="false">
      <c r="A44" s="41"/>
      <c r="B44" s="61"/>
      <c r="D44" s="101" t="s">
        <v>332</v>
      </c>
      <c r="E44" s="461"/>
      <c r="F44" s="461"/>
      <c r="G44" s="461"/>
      <c r="H44" s="461"/>
      <c r="I44" s="464"/>
      <c r="J44" s="464"/>
      <c r="K44" s="464"/>
      <c r="L44" s="465"/>
      <c r="M44" s="465"/>
      <c r="N44" s="465"/>
      <c r="O44" s="465"/>
      <c r="P44" s="465"/>
      <c r="Q44" s="465"/>
      <c r="R44" s="465"/>
      <c r="S44" s="465"/>
      <c r="T44" s="465"/>
      <c r="U44" s="465"/>
      <c r="V44" s="465"/>
      <c r="W44" s="465"/>
      <c r="X44" s="465"/>
      <c r="Y44" s="465"/>
      <c r="Z44" s="465"/>
      <c r="AA44" s="465"/>
      <c r="AB44" s="465"/>
      <c r="AC44" s="465"/>
      <c r="AD44" s="465"/>
      <c r="AE44" s="465"/>
      <c r="AF44" s="465"/>
      <c r="AG44" s="465"/>
      <c r="AH44" s="465"/>
      <c r="AI44" s="465"/>
      <c r="AJ44" s="465"/>
      <c r="AK44" s="465"/>
      <c r="AL44" s="465"/>
      <c r="AM44" s="465"/>
      <c r="AN44" s="465"/>
    </row>
    <row r="45" customFormat="false" ht="20.25" hidden="false" customHeight="true" outlineLevel="0" collapsed="false">
      <c r="A45" s="41"/>
      <c r="B45" s="61"/>
      <c r="D45" s="447"/>
      <c r="E45" s="448" t="s">
        <v>324</v>
      </c>
      <c r="F45" s="448"/>
      <c r="G45" s="448"/>
      <c r="H45" s="450"/>
      <c r="I45" s="468"/>
      <c r="J45" s="468"/>
      <c r="K45" s="468"/>
      <c r="L45" s="469"/>
      <c r="M45" s="469"/>
      <c r="N45" s="469"/>
      <c r="O45" s="469"/>
      <c r="P45" s="469"/>
      <c r="Q45" s="469"/>
      <c r="R45" s="451" t="n">
        <v>-6.99234087482445</v>
      </c>
      <c r="S45" s="451" t="n">
        <v>-2.49111545138258</v>
      </c>
      <c r="T45" s="451" t="n">
        <v>-1.64351919548534</v>
      </c>
      <c r="U45" s="451" t="n">
        <v>-1.1305198462759</v>
      </c>
      <c r="V45" s="451" t="n">
        <v>0.988692270407336</v>
      </c>
      <c r="W45" s="451" t="n">
        <v>1.22708518163257</v>
      </c>
      <c r="X45" s="451" t="n">
        <v>1.13788613398285</v>
      </c>
      <c r="Y45" s="451" t="n">
        <v>1.22124922849173</v>
      </c>
      <c r="Z45" s="451" t="n">
        <v>2.06276427281137</v>
      </c>
      <c r="AA45" s="451" t="n">
        <v>1.53061331004238</v>
      </c>
      <c r="AB45" s="451" t="n">
        <v>1.48710650981016</v>
      </c>
      <c r="AC45" s="451" t="n">
        <v>1.32697445163524</v>
      </c>
      <c r="AD45" s="451" t="n">
        <v>1.29578962111111</v>
      </c>
      <c r="AE45" s="451" t="n">
        <v>1.08583436054686</v>
      </c>
      <c r="AF45" s="451" t="n">
        <v>0.965216691799279</v>
      </c>
      <c r="AG45" s="451" t="n">
        <v>0.904619135633281</v>
      </c>
      <c r="AH45" s="451" t="n">
        <v>0.993230838709711</v>
      </c>
      <c r="AI45" s="451" t="n">
        <v>0.981923996188088</v>
      </c>
      <c r="AJ45" s="451" t="n">
        <v>0.968288476853525</v>
      </c>
      <c r="AK45" s="451" t="n">
        <v>1.28793467148089</v>
      </c>
      <c r="AL45" s="451" t="n">
        <v>1.18143293750642</v>
      </c>
      <c r="AM45" s="451" t="n">
        <v>1.21197834405915</v>
      </c>
      <c r="AN45" s="451" t="n">
        <v>1.25978881482575</v>
      </c>
      <c r="AO45" s="451" t="n">
        <v>1.38303880411922</v>
      </c>
      <c r="AP45" s="451" t="n">
        <v>1.42762797114068</v>
      </c>
      <c r="AQ45" s="451" t="n">
        <v>1.43214416979813</v>
      </c>
      <c r="AR45" s="451" t="n">
        <v>0.622561131876581</v>
      </c>
    </row>
    <row r="46" s="3" customFormat="true" ht="20.25" hidden="false" customHeight="true" outlineLevel="0" collapsed="false">
      <c r="A46" s="41"/>
      <c r="B46" s="61"/>
      <c r="C46" s="9"/>
      <c r="D46" s="447"/>
      <c r="E46" s="448" t="s">
        <v>325</v>
      </c>
      <c r="F46" s="448"/>
      <c r="G46" s="448"/>
      <c r="H46" s="448"/>
      <c r="I46" s="468"/>
      <c r="J46" s="468"/>
      <c r="K46" s="468"/>
      <c r="L46" s="469"/>
      <c r="M46" s="469"/>
      <c r="N46" s="469"/>
      <c r="O46" s="469"/>
      <c r="P46" s="469"/>
      <c r="Q46" s="469"/>
      <c r="R46" s="451" t="n">
        <v>-49.0224081747596</v>
      </c>
      <c r="S46" s="451" t="n">
        <v>-16.2858872335099</v>
      </c>
      <c r="T46" s="451" t="n">
        <v>-10.6292730570671</v>
      </c>
      <c r="U46" s="451" t="n">
        <v>-7.64921595536457</v>
      </c>
      <c r="V46" s="451" t="n">
        <v>6.67133896966848</v>
      </c>
      <c r="W46" s="451" t="n">
        <v>8.19567345290702</v>
      </c>
      <c r="X46" s="451" t="n">
        <v>7.72826393344251</v>
      </c>
      <c r="Y46" s="451" t="n">
        <v>8.65176168388675</v>
      </c>
      <c r="Z46" s="451" t="n">
        <v>14.2423627213181</v>
      </c>
      <c r="AA46" s="451" t="n">
        <v>10.6385111782987</v>
      </c>
      <c r="AB46" s="451" t="n">
        <v>10.2952745745428</v>
      </c>
      <c r="AC46" s="451" t="n">
        <v>8.82322553982849</v>
      </c>
      <c r="AD46" s="451" t="n">
        <v>8.57810332660063</v>
      </c>
      <c r="AE46" s="451" t="n">
        <v>7.40386888821335</v>
      </c>
      <c r="AF46" s="451" t="n">
        <v>6.90875673968138</v>
      </c>
      <c r="AG46" s="451" t="n">
        <v>7.73485525778881</v>
      </c>
      <c r="AH46" s="451" t="n">
        <v>8.51866669091306</v>
      </c>
      <c r="AI46" s="451" t="n">
        <v>8.66072893419725</v>
      </c>
      <c r="AJ46" s="451" t="n">
        <v>8.52871088734517</v>
      </c>
      <c r="AK46" s="451" t="n">
        <v>10.8174248988351</v>
      </c>
      <c r="AL46" s="451" t="n">
        <v>10.3023662736505</v>
      </c>
      <c r="AM46" s="451" t="n">
        <v>10.499659632403</v>
      </c>
      <c r="AN46" s="451" t="n">
        <v>10.7917448136471</v>
      </c>
      <c r="AO46" s="451" t="n">
        <v>11.5214939075466</v>
      </c>
      <c r="AP46" s="451" t="n">
        <v>11.7775210430764</v>
      </c>
      <c r="AQ46" s="451" t="n">
        <v>11.7166083302505</v>
      </c>
      <c r="AR46" s="451" t="n">
        <v>5.29667897957328</v>
      </c>
    </row>
    <row r="47" customFormat="false" ht="19.5" hidden="false" customHeight="true" outlineLevel="0" collapsed="false">
      <c r="A47" s="41"/>
      <c r="B47" s="61"/>
      <c r="D47" s="447"/>
      <c r="E47" s="448" t="s">
        <v>326</v>
      </c>
      <c r="F47" s="448"/>
      <c r="G47" s="448"/>
      <c r="H47" s="448"/>
      <c r="I47" s="468"/>
      <c r="J47" s="468"/>
      <c r="K47" s="468"/>
      <c r="L47" s="469"/>
      <c r="M47" s="469"/>
      <c r="N47" s="469"/>
      <c r="O47" s="469"/>
      <c r="P47" s="469"/>
      <c r="Q47" s="469"/>
      <c r="R47" s="451" t="n">
        <v>-6.98320673325902</v>
      </c>
      <c r="S47" s="451" t="n">
        <v>-2.4781811192374</v>
      </c>
      <c r="T47" s="451" t="n">
        <v>-1.62901934914128</v>
      </c>
      <c r="U47" s="451" t="n">
        <v>-1.10753385075675</v>
      </c>
      <c r="V47" s="451" t="n">
        <v>1.0112149958673</v>
      </c>
      <c r="W47" s="451" t="n">
        <v>1.24958407128897</v>
      </c>
      <c r="X47" s="451" t="n">
        <v>1.1597916514957</v>
      </c>
      <c r="Y47" s="451" t="n">
        <v>1.2422561932844</v>
      </c>
      <c r="Z47" s="451" t="n">
        <v>2.08370344262187</v>
      </c>
      <c r="AA47" s="451" t="n">
        <v>1.5512141110674</v>
      </c>
      <c r="AB47" s="451" t="n">
        <v>1.50757040571067</v>
      </c>
      <c r="AC47" s="451" t="n">
        <v>1.34514632124191</v>
      </c>
      <c r="AD47" s="451" t="n">
        <v>1.31384553967156</v>
      </c>
      <c r="AE47" s="451" t="n">
        <v>1.10321393772852</v>
      </c>
      <c r="AF47" s="451" t="n">
        <v>0.981715146830693</v>
      </c>
      <c r="AG47" s="451" t="n">
        <v>0.915586139048055</v>
      </c>
      <c r="AH47" s="451" t="n">
        <v>1.00404767274798</v>
      </c>
      <c r="AI47" s="451" t="n">
        <v>0.99234305166975</v>
      </c>
      <c r="AJ47" s="451" t="n">
        <v>0.978583150753301</v>
      </c>
      <c r="AK47" s="451" t="n">
        <v>1.29802537636556</v>
      </c>
      <c r="AL47" s="451" t="n">
        <v>1.19101801544583</v>
      </c>
      <c r="AM47" s="451" t="n">
        <v>1.2214984367456</v>
      </c>
      <c r="AN47" s="451" t="n">
        <v>1.26928915829049</v>
      </c>
      <c r="AO47" s="451" t="n">
        <v>1.39373067544808</v>
      </c>
      <c r="AP47" s="451" t="n">
        <v>1.43816779741305</v>
      </c>
      <c r="AQ47" s="451" t="n">
        <v>1.44264762043895</v>
      </c>
      <c r="AR47" s="451" t="n">
        <v>0.632616909791051</v>
      </c>
    </row>
    <row r="48" customFormat="false" ht="20.25" hidden="false" customHeight="true" outlineLevel="0" collapsed="false">
      <c r="A48" s="41"/>
      <c r="B48" s="61"/>
      <c r="D48" s="447"/>
      <c r="E48" s="475" t="s">
        <v>327</v>
      </c>
      <c r="F48" s="475"/>
      <c r="G48" s="475"/>
      <c r="H48" s="475"/>
      <c r="I48" s="476"/>
      <c r="J48" s="476"/>
      <c r="K48" s="476"/>
      <c r="L48" s="477"/>
      <c r="M48" s="477"/>
      <c r="N48" s="477"/>
      <c r="O48" s="477"/>
      <c r="P48" s="477"/>
      <c r="Q48" s="477"/>
      <c r="R48" s="478" t="n">
        <v>-48.9583698756889</v>
      </c>
      <c r="S48" s="478" t="n">
        <v>-16.2013278949854</v>
      </c>
      <c r="T48" s="478" t="n">
        <v>-10.5354969536301</v>
      </c>
      <c r="U48" s="478" t="n">
        <v>-7.49369029674458</v>
      </c>
      <c r="V48" s="478" t="n">
        <v>6.82331420054826</v>
      </c>
      <c r="W48" s="478" t="n">
        <v>8.34594301482245</v>
      </c>
      <c r="X48" s="478" t="n">
        <v>7.87704122835991</v>
      </c>
      <c r="Y48" s="478" t="n">
        <v>8.80058245596813</v>
      </c>
      <c r="Z48" s="478" t="n">
        <v>14.3869372882986</v>
      </c>
      <c r="AA48" s="478" t="n">
        <v>10.7816968219545</v>
      </c>
      <c r="AB48" s="478" t="n">
        <v>10.436946624104</v>
      </c>
      <c r="AC48" s="478" t="n">
        <v>8.94405266187475</v>
      </c>
      <c r="AD48" s="478" t="n">
        <v>8.6976331735332</v>
      </c>
      <c r="AE48" s="478" t="n">
        <v>7.5223732526551</v>
      </c>
      <c r="AF48" s="478" t="n">
        <v>7.02684816242722</v>
      </c>
      <c r="AG48" s="478" t="n">
        <v>7.82862752136753</v>
      </c>
      <c r="AH48" s="478" t="n">
        <v>8.61143969013111</v>
      </c>
      <c r="AI48" s="478" t="n">
        <v>8.75262669372583</v>
      </c>
      <c r="AJ48" s="478" t="n">
        <v>8.61938665130345</v>
      </c>
      <c r="AK48" s="478" t="n">
        <v>10.9021772117305</v>
      </c>
      <c r="AL48" s="478" t="n">
        <v>10.3859503524063</v>
      </c>
      <c r="AM48" s="478" t="n">
        <v>10.5821344830194</v>
      </c>
      <c r="AN48" s="478" t="n">
        <v>10.8731277256931</v>
      </c>
      <c r="AO48" s="478" t="n">
        <v>11.6105632308431</v>
      </c>
      <c r="AP48" s="478" t="n">
        <v>11.86447158497</v>
      </c>
      <c r="AQ48" s="478" t="n">
        <v>11.8025387972174</v>
      </c>
      <c r="AR48" s="478" t="n">
        <v>5.38223238915136</v>
      </c>
    </row>
    <row r="49" customFormat="false" ht="16.5" hidden="true" customHeight="false" outlineLevel="0" collapsed="false">
      <c r="A49" s="41"/>
      <c r="B49" s="61"/>
      <c r="D49" s="101" t="s">
        <v>333</v>
      </c>
      <c r="E49" s="448"/>
      <c r="F49" s="448"/>
      <c r="G49" s="448"/>
      <c r="H49" s="448"/>
      <c r="I49" s="479"/>
      <c r="J49" s="479"/>
      <c r="K49" s="479"/>
      <c r="L49" s="480"/>
      <c r="M49" s="480"/>
      <c r="N49" s="480"/>
      <c r="O49" s="480"/>
      <c r="P49" s="480"/>
      <c r="Q49" s="480"/>
      <c r="R49" s="480"/>
      <c r="S49" s="480"/>
      <c r="T49" s="480"/>
      <c r="U49" s="480"/>
      <c r="V49" s="480"/>
      <c r="W49" s="480"/>
      <c r="X49" s="480"/>
      <c r="Y49" s="480"/>
      <c r="Z49" s="480"/>
      <c r="AA49" s="480"/>
      <c r="AB49" s="480"/>
      <c r="AC49" s="480"/>
      <c r="AD49" s="480"/>
      <c r="AE49" s="480"/>
      <c r="AF49" s="41"/>
      <c r="AG49" s="41"/>
      <c r="AH49" s="41"/>
      <c r="AI49" s="41"/>
      <c r="AJ49" s="41"/>
      <c r="AK49" s="41"/>
      <c r="AL49" s="41"/>
      <c r="AM49" s="41"/>
      <c r="AN49" s="41"/>
      <c r="AO49" s="440"/>
      <c r="AP49" s="440"/>
    </row>
    <row r="50" customFormat="false" ht="16.5" hidden="true" customHeight="false" outlineLevel="0" collapsed="false">
      <c r="A50" s="41"/>
      <c r="B50" s="61"/>
      <c r="D50" s="447"/>
      <c r="E50" s="448" t="s">
        <v>324</v>
      </c>
      <c r="F50" s="448"/>
      <c r="G50" s="448"/>
      <c r="H50" s="450"/>
      <c r="I50" s="479"/>
      <c r="J50" s="479"/>
      <c r="K50" s="479"/>
      <c r="L50" s="479"/>
      <c r="M50" s="479"/>
      <c r="N50" s="479"/>
      <c r="O50" s="479"/>
      <c r="P50" s="479"/>
      <c r="Q50" s="479"/>
      <c r="R50" s="479"/>
      <c r="S50" s="479"/>
      <c r="T50" s="479"/>
      <c r="U50" s="479"/>
      <c r="V50" s="479"/>
      <c r="W50" s="479"/>
      <c r="X50" s="479"/>
      <c r="Y50" s="479"/>
      <c r="Z50" s="479"/>
      <c r="AA50" s="479"/>
      <c r="AB50" s="479"/>
      <c r="AC50" s="479"/>
      <c r="AD50" s="479"/>
      <c r="AE50" s="479"/>
      <c r="AF50" s="41"/>
      <c r="AG50" s="41"/>
      <c r="AH50" s="41"/>
      <c r="AI50" s="41"/>
      <c r="AJ50" s="41"/>
      <c r="AK50" s="41"/>
      <c r="AL50" s="41"/>
      <c r="AM50" s="41"/>
      <c r="AN50" s="41"/>
      <c r="AO50" s="481" t="n">
        <v>7.93362202902383</v>
      </c>
      <c r="AP50" s="481" t="n">
        <v>0</v>
      </c>
    </row>
    <row r="51" customFormat="false" ht="16.5" hidden="true" customHeight="false" outlineLevel="0" collapsed="false">
      <c r="A51" s="41"/>
      <c r="B51" s="61"/>
      <c r="D51" s="447"/>
      <c r="E51" s="448" t="s">
        <v>325</v>
      </c>
      <c r="F51" s="448"/>
      <c r="G51" s="448"/>
      <c r="H51" s="448"/>
      <c r="I51" s="479"/>
      <c r="J51" s="479"/>
      <c r="K51" s="479"/>
      <c r="L51" s="479"/>
      <c r="M51" s="479"/>
      <c r="N51" s="479"/>
      <c r="O51" s="479"/>
      <c r="P51" s="479"/>
      <c r="Q51" s="479"/>
      <c r="R51" s="479"/>
      <c r="S51" s="479"/>
      <c r="T51" s="479"/>
      <c r="U51" s="479"/>
      <c r="V51" s="479"/>
      <c r="W51" s="479"/>
      <c r="X51" s="479"/>
      <c r="Y51" s="479"/>
      <c r="Z51" s="479"/>
      <c r="AA51" s="479"/>
      <c r="AB51" s="479"/>
      <c r="AC51" s="479"/>
      <c r="AD51" s="479"/>
      <c r="AE51" s="479"/>
      <c r="AF51" s="41"/>
      <c r="AG51" s="41"/>
      <c r="AH51" s="41"/>
      <c r="AI51" s="41"/>
      <c r="AJ51" s="41"/>
      <c r="AK51" s="41"/>
      <c r="AL51" s="41"/>
      <c r="AM51" s="41"/>
      <c r="AN51" s="41"/>
      <c r="AO51" s="481" t="n">
        <v>8.25394641813117</v>
      </c>
      <c r="AP51" s="481" t="n">
        <v>0</v>
      </c>
    </row>
    <row r="52" customFormat="false" ht="16.5" hidden="true" customHeight="false" outlineLevel="0" collapsed="false">
      <c r="A52" s="41"/>
      <c r="B52" s="61"/>
      <c r="D52" s="447"/>
      <c r="E52" s="448" t="s">
        <v>326</v>
      </c>
      <c r="F52" s="448"/>
      <c r="G52" s="448"/>
      <c r="H52" s="448"/>
      <c r="I52" s="479"/>
      <c r="J52" s="479"/>
      <c r="K52" s="479"/>
      <c r="L52" s="479"/>
      <c r="M52" s="479"/>
      <c r="N52" s="479"/>
      <c r="O52" s="479"/>
      <c r="P52" s="479"/>
      <c r="Q52" s="479"/>
      <c r="R52" s="479"/>
      <c r="S52" s="479"/>
      <c r="T52" s="479"/>
      <c r="U52" s="479"/>
      <c r="V52" s="479"/>
      <c r="W52" s="479"/>
      <c r="X52" s="479"/>
      <c r="Y52" s="479"/>
      <c r="Z52" s="479"/>
      <c r="AA52" s="479"/>
      <c r="AB52" s="479"/>
      <c r="AC52" s="479"/>
      <c r="AD52" s="479"/>
      <c r="AE52" s="479"/>
      <c r="AF52" s="41"/>
      <c r="AG52" s="41"/>
      <c r="AH52" s="41"/>
      <c r="AI52" s="41"/>
      <c r="AJ52" s="41"/>
      <c r="AK52" s="41"/>
      <c r="AL52" s="41"/>
      <c r="AM52" s="41"/>
      <c r="AN52" s="41"/>
      <c r="AO52" s="481" t="n">
        <v>7.93362202902383</v>
      </c>
      <c r="AP52" s="481" t="n">
        <v>0.00902019272352269</v>
      </c>
    </row>
    <row r="53" customFormat="false" ht="16.5" hidden="true" customHeight="false" outlineLevel="0" collapsed="false">
      <c r="A53" s="41"/>
      <c r="B53" s="61"/>
      <c r="D53" s="447"/>
      <c r="E53" s="454" t="s">
        <v>327</v>
      </c>
      <c r="F53" s="454"/>
      <c r="G53" s="454"/>
      <c r="H53" s="454"/>
      <c r="I53" s="479"/>
      <c r="J53" s="479"/>
      <c r="K53" s="479"/>
      <c r="L53" s="479"/>
      <c r="M53" s="479"/>
      <c r="N53" s="479"/>
      <c r="O53" s="479"/>
      <c r="P53" s="479"/>
      <c r="Q53" s="479"/>
      <c r="R53" s="479"/>
      <c r="S53" s="479"/>
      <c r="T53" s="479"/>
      <c r="U53" s="479"/>
      <c r="V53" s="479"/>
      <c r="W53" s="479"/>
      <c r="X53" s="479"/>
      <c r="Y53" s="479"/>
      <c r="Z53" s="479"/>
      <c r="AA53" s="479"/>
      <c r="AB53" s="479"/>
      <c r="AC53" s="479"/>
      <c r="AD53" s="479"/>
      <c r="AE53" s="479"/>
      <c r="AF53" s="41"/>
      <c r="AG53" s="41"/>
      <c r="AH53" s="41"/>
      <c r="AI53" s="41"/>
      <c r="AJ53" s="41"/>
      <c r="AK53" s="41"/>
      <c r="AL53" s="41"/>
      <c r="AM53" s="41"/>
      <c r="AN53" s="41"/>
      <c r="AO53" s="482" t="n">
        <v>8.25394641813117</v>
      </c>
      <c r="AP53" s="482" t="n">
        <v>0.00935666797027767</v>
      </c>
    </row>
    <row r="54" customFormat="false" ht="16.5" hidden="true" customHeight="false" outlineLevel="0" collapsed="false">
      <c r="A54" s="41"/>
      <c r="B54" s="61"/>
      <c r="D54" s="101" t="s">
        <v>334</v>
      </c>
      <c r="E54" s="448"/>
      <c r="F54" s="448"/>
      <c r="G54" s="448"/>
      <c r="I54" s="479"/>
      <c r="J54" s="479"/>
      <c r="K54" s="479"/>
      <c r="L54" s="479"/>
      <c r="M54" s="479"/>
      <c r="N54" s="479"/>
      <c r="O54" s="479"/>
      <c r="P54" s="479"/>
      <c r="Q54" s="479"/>
      <c r="R54" s="479"/>
      <c r="S54" s="479"/>
      <c r="T54" s="479"/>
      <c r="U54" s="479"/>
      <c r="V54" s="479"/>
      <c r="W54" s="479"/>
      <c r="X54" s="479"/>
      <c r="Y54" s="479"/>
      <c r="Z54" s="479"/>
      <c r="AA54" s="479"/>
      <c r="AB54" s="479"/>
      <c r="AC54" s="479"/>
      <c r="AD54" s="479"/>
      <c r="AE54" s="479"/>
      <c r="AF54" s="41"/>
      <c r="AG54" s="41"/>
      <c r="AH54" s="41"/>
      <c r="AI54" s="41"/>
      <c r="AJ54" s="41"/>
      <c r="AK54" s="41"/>
      <c r="AL54" s="41"/>
      <c r="AM54" s="41"/>
      <c r="AN54" s="41"/>
    </row>
    <row r="55" customFormat="false" ht="16.5" hidden="true" customHeight="false" outlineLevel="0" collapsed="false">
      <c r="A55" s="41"/>
      <c r="B55" s="61"/>
      <c r="D55" s="447"/>
      <c r="E55" s="448" t="s">
        <v>324</v>
      </c>
      <c r="F55" s="448"/>
      <c r="G55" s="448"/>
      <c r="I55" s="479"/>
      <c r="J55" s="479"/>
      <c r="K55" s="479"/>
      <c r="L55" s="479"/>
      <c r="M55" s="479"/>
      <c r="N55" s="479"/>
      <c r="O55" s="479"/>
      <c r="P55" s="479"/>
      <c r="Q55" s="479"/>
      <c r="R55" s="479"/>
      <c r="S55" s="479"/>
      <c r="T55" s="479"/>
      <c r="U55" s="479"/>
      <c r="V55" s="479"/>
      <c r="W55" s="479"/>
      <c r="X55" s="479"/>
      <c r="Y55" s="479"/>
      <c r="Z55" s="479"/>
      <c r="AA55" s="479"/>
      <c r="AB55" s="479"/>
      <c r="AC55" s="479"/>
      <c r="AD55" s="479"/>
      <c r="AE55" s="479"/>
      <c r="AF55" s="41"/>
      <c r="AG55" s="41"/>
      <c r="AH55" s="41"/>
      <c r="AI55" s="41"/>
      <c r="AJ55" s="41"/>
      <c r="AK55" s="41"/>
      <c r="AL55" s="41"/>
      <c r="AM55" s="41"/>
      <c r="AN55" s="41"/>
      <c r="AO55" s="483" t="n">
        <v>-3.41730476236147</v>
      </c>
      <c r="AP55" s="483" t="n">
        <v>-4.02261820451644</v>
      </c>
    </row>
    <row r="56" customFormat="false" ht="16.5" hidden="true" customHeight="false" outlineLevel="0" collapsed="false">
      <c r="A56" s="41"/>
      <c r="B56" s="61"/>
      <c r="D56" s="447"/>
      <c r="E56" s="448" t="s">
        <v>325</v>
      </c>
      <c r="F56" s="448"/>
      <c r="G56" s="448"/>
      <c r="I56" s="479"/>
      <c r="J56" s="479"/>
      <c r="K56" s="479"/>
      <c r="L56" s="479"/>
      <c r="M56" s="479"/>
      <c r="N56" s="479"/>
      <c r="O56" s="479"/>
      <c r="P56" s="479"/>
      <c r="Q56" s="479"/>
      <c r="R56" s="479"/>
      <c r="S56" s="479"/>
      <c r="T56" s="479"/>
      <c r="U56" s="479"/>
      <c r="V56" s="479"/>
      <c r="W56" s="479"/>
      <c r="X56" s="479"/>
      <c r="Y56" s="479"/>
      <c r="Z56" s="479"/>
      <c r="AA56" s="479"/>
      <c r="AB56" s="479"/>
      <c r="AC56" s="479"/>
      <c r="AD56" s="479"/>
      <c r="AE56" s="479"/>
      <c r="AF56" s="41"/>
      <c r="AG56" s="41"/>
      <c r="AH56" s="41"/>
      <c r="AI56" s="41"/>
      <c r="AJ56" s="41"/>
      <c r="AK56" s="41"/>
      <c r="AL56" s="41"/>
      <c r="AM56" s="41"/>
      <c r="AN56" s="41"/>
      <c r="AO56" s="483" t="n">
        <v>-3.478851243463</v>
      </c>
      <c r="AP56" s="483" t="n">
        <v>-4.09985655931315</v>
      </c>
    </row>
    <row r="57" customFormat="false" ht="16.5" hidden="true" customHeight="false" outlineLevel="0" collapsed="false">
      <c r="A57" s="41"/>
      <c r="B57" s="61"/>
      <c r="D57" s="447"/>
      <c r="E57" s="448" t="s">
        <v>326</v>
      </c>
      <c r="F57" s="448"/>
      <c r="G57" s="448"/>
      <c r="I57" s="479"/>
      <c r="J57" s="479"/>
      <c r="K57" s="479"/>
      <c r="L57" s="479"/>
      <c r="M57" s="479"/>
      <c r="N57" s="479"/>
      <c r="O57" s="479"/>
      <c r="P57" s="479"/>
      <c r="Q57" s="479"/>
      <c r="R57" s="479"/>
      <c r="S57" s="479"/>
      <c r="T57" s="479"/>
      <c r="U57" s="479"/>
      <c r="V57" s="479"/>
      <c r="W57" s="479"/>
      <c r="X57" s="479"/>
      <c r="Y57" s="479"/>
      <c r="Z57" s="479"/>
      <c r="AA57" s="479"/>
      <c r="AB57" s="479"/>
      <c r="AC57" s="479"/>
      <c r="AD57" s="479"/>
      <c r="AE57" s="479"/>
      <c r="AF57" s="41"/>
      <c r="AG57" s="41"/>
      <c r="AH57" s="41"/>
      <c r="AI57" s="41"/>
      <c r="AJ57" s="41"/>
      <c r="AK57" s="41"/>
      <c r="AL57" s="41"/>
      <c r="AM57" s="41"/>
      <c r="AN57" s="41"/>
      <c r="AO57" s="483" t="n">
        <v>-3.41730476236147</v>
      </c>
      <c r="AP57" s="483" t="n">
        <v>-4.02245734767216</v>
      </c>
    </row>
    <row r="58" customFormat="false" ht="16.5" hidden="true" customHeight="false" outlineLevel="0" collapsed="false">
      <c r="A58" s="41"/>
      <c r="B58" s="61"/>
      <c r="D58" s="447"/>
      <c r="E58" s="448" t="s">
        <v>327</v>
      </c>
      <c r="F58" s="448"/>
      <c r="G58" s="448"/>
      <c r="I58" s="479"/>
      <c r="J58" s="479"/>
      <c r="K58" s="479"/>
      <c r="L58" s="479"/>
      <c r="M58" s="479"/>
      <c r="N58" s="479"/>
      <c r="O58" s="479"/>
      <c r="P58" s="479"/>
      <c r="Q58" s="479"/>
      <c r="R58" s="479"/>
      <c r="S58" s="479"/>
      <c r="T58" s="479"/>
      <c r="U58" s="479"/>
      <c r="V58" s="479"/>
      <c r="W58" s="479"/>
      <c r="X58" s="479"/>
      <c r="Y58" s="479"/>
      <c r="Z58" s="479"/>
      <c r="AA58" s="479"/>
      <c r="AB58" s="479"/>
      <c r="AC58" s="479"/>
      <c r="AD58" s="479"/>
      <c r="AE58" s="479"/>
      <c r="AF58" s="41"/>
      <c r="AG58" s="41"/>
      <c r="AH58" s="41"/>
      <c r="AI58" s="41"/>
      <c r="AJ58" s="41"/>
      <c r="AK58" s="41"/>
      <c r="AL58" s="41"/>
      <c r="AM58" s="41"/>
      <c r="AN58" s="41"/>
      <c r="AO58" s="483" t="n">
        <v>-3.478851243463</v>
      </c>
      <c r="AP58" s="483" t="n">
        <v>-4.09969261385411</v>
      </c>
    </row>
    <row r="59" customFormat="false" ht="16.5" hidden="false" customHeight="false" outlineLevel="0" collapsed="false">
      <c r="A59" s="41"/>
      <c r="B59" s="61"/>
    </row>
    <row r="60" customFormat="false" ht="16.5" hidden="false" customHeight="false" outlineLevel="0" collapsed="false">
      <c r="A60" s="41"/>
      <c r="B60" s="61"/>
    </row>
    <row r="61" customFormat="false" ht="16.5" hidden="false" customHeight="false" outlineLevel="0" collapsed="false">
      <c r="A61" s="41"/>
      <c r="B61" s="61"/>
      <c r="E61" s="10" t="s">
        <v>335</v>
      </c>
    </row>
    <row r="62" customFormat="false" ht="16.5" hidden="false" customHeight="false" outlineLevel="0" collapsed="false">
      <c r="A62" s="41"/>
      <c r="B62" s="61"/>
      <c r="E62" s="10" t="s">
        <v>336</v>
      </c>
    </row>
    <row r="63" customFormat="false" ht="16.5" hidden="false" customHeight="false" outlineLevel="0" collapsed="false">
      <c r="A63" s="41"/>
      <c r="B63" s="61"/>
    </row>
    <row r="64" customFormat="false" ht="16.5" hidden="false" customHeight="false" outlineLevel="0" collapsed="false">
      <c r="A64" s="41"/>
      <c r="B64" s="61"/>
    </row>
    <row r="65" customFormat="false" ht="16.5" hidden="false" customHeight="false" outlineLevel="0" collapsed="false">
      <c r="A65" s="41"/>
      <c r="B65" s="61"/>
    </row>
    <row r="66" customFormat="false" ht="16.5" hidden="false" customHeight="false" outlineLevel="0" collapsed="false">
      <c r="A66" s="41"/>
      <c r="B66" s="61"/>
    </row>
    <row r="67" customFormat="false" ht="16.5" hidden="false" customHeight="false" outlineLevel="0" collapsed="false">
      <c r="A67" s="41"/>
      <c r="B67" s="61"/>
    </row>
    <row r="68" customFormat="false" ht="16.5" hidden="false" customHeight="false" outlineLevel="0" collapsed="false">
      <c r="A68" s="41"/>
      <c r="B68" s="61"/>
    </row>
    <row r="69" customFormat="false" ht="16.5" hidden="false" customHeight="false" outlineLevel="0" collapsed="false">
      <c r="A69" s="41"/>
      <c r="B69" s="61"/>
    </row>
    <row r="70" customFormat="false" ht="16.5" hidden="false" customHeight="false" outlineLevel="0" collapsed="false">
      <c r="A70" s="41"/>
      <c r="B70" s="61"/>
    </row>
    <row r="71" customFormat="false" ht="16.5" hidden="false" customHeight="false" outlineLevel="0" collapsed="false">
      <c r="A71" s="41"/>
      <c r="B71" s="61"/>
    </row>
    <row r="72" customFormat="false" ht="16.5" hidden="false" customHeight="false" outlineLevel="0" collapsed="false">
      <c r="A72" s="41"/>
      <c r="B72" s="61"/>
    </row>
    <row r="73" customFormat="false" ht="16.5" hidden="false" customHeight="false" outlineLevel="0" collapsed="false">
      <c r="A73" s="41"/>
      <c r="B73" s="61"/>
    </row>
    <row r="74" customFormat="false" ht="16.5" hidden="false" customHeight="false" outlineLevel="0" collapsed="false">
      <c r="A74" s="41"/>
      <c r="B74" s="61"/>
    </row>
    <row r="75" customFormat="false" ht="16.5" hidden="false" customHeight="false" outlineLevel="0" collapsed="false">
      <c r="A75" s="41"/>
      <c r="B75" s="61"/>
    </row>
    <row r="76" customFormat="false" ht="16.5" hidden="false" customHeight="false" outlineLevel="0" collapsed="false">
      <c r="A76" s="41"/>
      <c r="B76" s="61"/>
    </row>
    <row r="77" customFormat="false" ht="16.5" hidden="false" customHeight="false" outlineLevel="0" collapsed="false">
      <c r="A77" s="41"/>
      <c r="B77" s="61"/>
    </row>
    <row r="78" customFormat="false" ht="16.5" hidden="false" customHeight="false" outlineLevel="0" collapsed="false">
      <c r="A78" s="41"/>
      <c r="B78" s="61"/>
    </row>
    <row r="79" customFormat="false" ht="16.5" hidden="false" customHeight="false" outlineLevel="0" collapsed="false">
      <c r="A79" s="41"/>
      <c r="B79" s="61"/>
    </row>
    <row r="80" customFormat="false" ht="16.5" hidden="false" customHeight="false" outlineLevel="0" collapsed="false">
      <c r="A80" s="41"/>
      <c r="B80" s="61"/>
    </row>
    <row r="81" customFormat="false" ht="16.5" hidden="false" customHeight="false" outlineLevel="0" collapsed="false">
      <c r="A81" s="41"/>
      <c r="B81" s="61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79646"/>
    <pageSetUpPr fitToPage="true"/>
  </sheetPr>
  <dimension ref="A1:BE88"/>
  <sheetViews>
    <sheetView showFormulas="false" showGridLines="false" showRowColHeaders="true" showZeros="true" rightToLeft="false" tabSelected="false" showOutlineSymbols="false" defaultGridColor="true" view="pageBreakPreview" topLeftCell="A1" colorId="64" zoomScale="100" zoomScaleNormal="100" zoomScalePageLayoutView="100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P5" activeCellId="0" sqref="AP5"/>
    </sheetView>
  </sheetViews>
  <sheetFormatPr defaultColWidth="9.1992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484" width="1.67"/>
    <col collapsed="false" customWidth="true" hidden="false" outlineLevel="0" max="4" min="4" style="485" width="1.11"/>
    <col collapsed="false" customWidth="true" hidden="false" outlineLevel="0" max="7" min="5" style="486" width="1.11"/>
    <col collapsed="false" customWidth="true" hidden="false" outlineLevel="0" max="8" min="8" style="487" width="17.55"/>
    <col collapsed="false" customWidth="true" hidden="true" outlineLevel="0" max="10" min="9" style="140" width="8.23"/>
    <col collapsed="false" customWidth="true" hidden="true" outlineLevel="0" max="11" min="11" style="140" width="7.66"/>
    <col collapsed="false" customWidth="true" hidden="true" outlineLevel="0" max="12" min="12" style="140" width="8.23"/>
    <col collapsed="false" customWidth="true" hidden="true" outlineLevel="0" max="26" min="13" style="140" width="8.78"/>
    <col collapsed="false" customWidth="true" hidden="true" outlineLevel="0" max="27" min="27" style="140" width="9.33"/>
    <col collapsed="false" customWidth="false" hidden="true" outlineLevel="0" max="31" min="28" style="140" width="9.22"/>
    <col collapsed="false" customWidth="true" hidden="true" outlineLevel="0" max="32" min="32" style="12" width="10.6"/>
    <col collapsed="false" customWidth="false" hidden="false" outlineLevel="0" max="36" min="33" style="12" width="9.22"/>
    <col collapsed="false" customWidth="true" hidden="false" outlineLevel="0" max="38" min="37" style="12" width="7.66"/>
    <col collapsed="false" customWidth="false" hidden="false" outlineLevel="0" max="1024" min="39" style="12" width="9.22"/>
  </cols>
  <sheetData>
    <row r="1" s="13" customFormat="true" ht="36" hidden="false" customHeight="true" outlineLevel="0" collapsed="false">
      <c r="B1" s="14"/>
      <c r="C1" s="14"/>
      <c r="D1" s="488" t="s">
        <v>23</v>
      </c>
      <c r="E1" s="62"/>
      <c r="F1" s="62"/>
      <c r="G1" s="62"/>
      <c r="H1" s="6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</row>
    <row r="2" s="18" customFormat="true" ht="7.5" hidden="false" customHeight="true" outlineLevel="0" collapsed="false">
      <c r="B2" s="19"/>
      <c r="C2" s="20"/>
      <c r="D2" s="489"/>
      <c r="E2" s="490"/>
      <c r="F2" s="490"/>
      <c r="G2" s="490"/>
      <c r="H2" s="490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</row>
    <row r="3" s="27" customFormat="true" ht="20.1" hidden="false" customHeight="true" outlineLevel="0" collapsed="false">
      <c r="A3" s="22"/>
      <c r="B3" s="23"/>
      <c r="C3" s="491"/>
      <c r="D3" s="423" t="s">
        <v>222</v>
      </c>
      <c r="E3" s="423"/>
      <c r="F3" s="423"/>
      <c r="G3" s="423"/>
      <c r="H3" s="423"/>
      <c r="I3" s="147" t="s">
        <v>49</v>
      </c>
      <c r="J3" s="147" t="s">
        <v>50</v>
      </c>
      <c r="K3" s="147" t="s">
        <v>51</v>
      </c>
      <c r="L3" s="147" t="s">
        <v>52</v>
      </c>
      <c r="M3" s="147" t="s">
        <v>53</v>
      </c>
      <c r="N3" s="147" t="s">
        <v>54</v>
      </c>
      <c r="O3" s="147" t="s">
        <v>55</v>
      </c>
      <c r="P3" s="147" t="s">
        <v>56</v>
      </c>
      <c r="Q3" s="147" t="s">
        <v>57</v>
      </c>
      <c r="R3" s="147" t="s">
        <v>58</v>
      </c>
      <c r="S3" s="147" t="s">
        <v>59</v>
      </c>
      <c r="T3" s="147" t="s">
        <v>60</v>
      </c>
      <c r="U3" s="147" t="s">
        <v>61</v>
      </c>
      <c r="V3" s="147" t="s">
        <v>62</v>
      </c>
      <c r="W3" s="147" t="s">
        <v>63</v>
      </c>
      <c r="X3" s="147" t="s">
        <v>123</v>
      </c>
      <c r="Y3" s="147" t="s">
        <v>64</v>
      </c>
      <c r="Z3" s="147" t="s">
        <v>65</v>
      </c>
      <c r="AA3" s="147" t="s">
        <v>66</v>
      </c>
      <c r="AB3" s="147" t="s">
        <v>67</v>
      </c>
      <c r="AC3" s="147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</row>
    <row r="4" customFormat="false" ht="20.1" hidden="false" customHeight="true" outlineLevel="0" collapsed="false">
      <c r="A4" s="28" t="s">
        <v>2</v>
      </c>
      <c r="B4" s="35"/>
      <c r="C4" s="492"/>
      <c r="D4" s="493"/>
      <c r="E4" s="494" t="s">
        <v>337</v>
      </c>
      <c r="F4" s="494"/>
      <c r="G4" s="494"/>
      <c r="H4" s="495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496"/>
      <c r="AK4" s="151"/>
      <c r="AL4" s="151"/>
      <c r="AM4" s="151"/>
      <c r="AN4" s="151"/>
    </row>
    <row r="5" s="500" customFormat="true" ht="20.1" hidden="false" customHeight="true" outlineLevel="0" collapsed="false">
      <c r="A5" s="34"/>
      <c r="B5" s="35"/>
      <c r="C5" s="36"/>
      <c r="D5" s="493"/>
      <c r="E5" s="494"/>
      <c r="F5" s="494"/>
      <c r="G5" s="497" t="s">
        <v>23</v>
      </c>
      <c r="H5" s="498"/>
      <c r="I5" s="320" t="n">
        <v>-1326.57</v>
      </c>
      <c r="J5" s="320" t="n">
        <v>-4942.61</v>
      </c>
      <c r="K5" s="320" t="n">
        <v>-7590.96</v>
      </c>
      <c r="L5" s="320" t="n">
        <v>-10754.69</v>
      </c>
      <c r="M5" s="320" t="n">
        <v>-2604.77</v>
      </c>
      <c r="N5" s="320" t="n">
        <v>-6452.9</v>
      </c>
      <c r="O5" s="320" t="n">
        <v>-8972.14</v>
      </c>
      <c r="P5" s="320" t="n">
        <v>-10346.5</v>
      </c>
      <c r="Q5" s="320" t="n">
        <v>-4444.93</v>
      </c>
      <c r="R5" s="320" t="n">
        <v>-3547.16</v>
      </c>
      <c r="S5" s="320" t="n">
        <v>-5667.37</v>
      </c>
      <c r="T5" s="320" t="n">
        <v>-9729.19</v>
      </c>
      <c r="U5" s="320" t="n">
        <v>-1470.64</v>
      </c>
      <c r="V5" s="320" t="n">
        <v>-1817.13</v>
      </c>
      <c r="W5" s="320" t="n">
        <v>-3403.97</v>
      </c>
      <c r="X5" s="320" t="n">
        <v>-3934.35000000001</v>
      </c>
      <c r="Y5" s="320" t="n">
        <v>-1116.36</v>
      </c>
      <c r="Z5" s="320" t="n">
        <v>-2180.01</v>
      </c>
      <c r="AA5" s="320" t="n">
        <v>-4082.45</v>
      </c>
      <c r="AB5" s="320" t="n">
        <v>-6010.74999999999</v>
      </c>
      <c r="AC5" s="320" t="n">
        <v>-970.130000000001</v>
      </c>
      <c r="AD5" s="320" t="n">
        <v>-1572.26</v>
      </c>
      <c r="AE5" s="320" t="n">
        <v>-3131.19</v>
      </c>
      <c r="AF5" s="320" t="n">
        <v>-5457.11</v>
      </c>
      <c r="AG5" s="320" t="n">
        <f aca="false">AG6+AG7+AG8+AG9</f>
        <v>2951.15</v>
      </c>
      <c r="AH5" s="320" t="n">
        <f aca="false">AH6+AH7+AH8+AH9</f>
        <v>4913.36304966</v>
      </c>
      <c r="AI5" s="320" t="n">
        <f aca="false">AI6+AI7+AI8+AI9</f>
        <v>5702.03</v>
      </c>
      <c r="AJ5" s="320" t="n">
        <f aca="false">AJ6+AJ7+AJ8+AJ9</f>
        <v>6646.72951823999</v>
      </c>
      <c r="AK5" s="320" t="n">
        <f aca="false">AK6+AK7+AK8+AK9</f>
        <v>3687</v>
      </c>
      <c r="AL5" s="320" t="n">
        <f aca="false">AL6+AL7+AL8+AL9</f>
        <v>6897.12999999999</v>
      </c>
      <c r="AM5" s="320" t="n">
        <f aca="false">AM6+AM7+AM8+AM9</f>
        <v>8928.15</v>
      </c>
      <c r="AN5" s="320" t="n">
        <f aca="false">AN6+AN7+AN8+AN9</f>
        <v>10823.32</v>
      </c>
      <c r="AO5" s="320" t="n">
        <f aca="false">AO6+AO7+AO8+AO9</f>
        <v>1054.631</v>
      </c>
      <c r="AP5" s="320" t="n">
        <f aca="false">AP6+AP7+AP8+AP9</f>
        <v>6488.04</v>
      </c>
      <c r="AQ5" s="320" t="n">
        <f aca="false">AQ6+AQ7+AQ8+AQ9</f>
        <v>0</v>
      </c>
      <c r="AR5" s="499"/>
      <c r="AS5" s="499"/>
      <c r="AT5" s="499"/>
      <c r="AU5" s="499"/>
      <c r="AV5" s="499"/>
      <c r="AW5" s="499"/>
      <c r="AX5" s="499"/>
      <c r="AY5" s="499"/>
      <c r="AZ5" s="499"/>
      <c r="BA5" s="499"/>
      <c r="BB5" s="499"/>
      <c r="BC5" s="499"/>
      <c r="BD5" s="499"/>
      <c r="BE5" s="499"/>
    </row>
    <row r="6" customFormat="false" ht="20.1" hidden="false" customHeight="true" outlineLevel="0" collapsed="false">
      <c r="A6" s="37" t="s">
        <v>4</v>
      </c>
      <c r="B6" s="38"/>
      <c r="C6" s="492"/>
      <c r="D6" s="493"/>
      <c r="E6" s="494"/>
      <c r="F6" s="494"/>
      <c r="G6" s="501" t="s">
        <v>338</v>
      </c>
      <c r="I6" s="151" t="n">
        <v>202.67</v>
      </c>
      <c r="J6" s="151" t="n">
        <v>1303.44</v>
      </c>
      <c r="K6" s="151" t="n">
        <v>2352.96</v>
      </c>
      <c r="L6" s="151" t="n">
        <v>3449.69</v>
      </c>
      <c r="M6" s="151" t="n">
        <v>766.81</v>
      </c>
      <c r="N6" s="151" t="n">
        <v>2016.35</v>
      </c>
      <c r="O6" s="151" t="n">
        <v>2958.08</v>
      </c>
      <c r="P6" s="151" t="n">
        <v>3710.98</v>
      </c>
      <c r="Q6" s="151" t="n">
        <v>737.66</v>
      </c>
      <c r="R6" s="151" t="n">
        <v>2130.39</v>
      </c>
      <c r="S6" s="151" t="n">
        <v>3990.97</v>
      </c>
      <c r="T6" s="151" t="n">
        <v>5879.49</v>
      </c>
      <c r="U6" s="151" t="n">
        <v>1849.16</v>
      </c>
      <c r="V6" s="151" t="n">
        <v>4261.43</v>
      </c>
      <c r="W6" s="151" t="n">
        <v>6312.96</v>
      </c>
      <c r="X6" s="151" t="n">
        <v>8386.89</v>
      </c>
      <c r="Y6" s="151" t="n">
        <v>2291.95</v>
      </c>
      <c r="Z6" s="151" t="n">
        <v>4898.49</v>
      </c>
      <c r="AA6" s="151" t="n">
        <v>7241.14</v>
      </c>
      <c r="AB6" s="151" t="n">
        <v>10046.41</v>
      </c>
      <c r="AC6" s="151" t="n">
        <v>2476.72</v>
      </c>
      <c r="AD6" s="151" t="n">
        <v>5358.74</v>
      </c>
      <c r="AE6" s="151" t="n">
        <v>8012.22</v>
      </c>
      <c r="AF6" s="151" t="n">
        <v>10321.38</v>
      </c>
      <c r="AG6" s="151" t="n">
        <v>2966.45</v>
      </c>
      <c r="AH6" s="151" t="n">
        <v>6116.82</v>
      </c>
      <c r="AI6" s="151" t="n">
        <v>8712.25</v>
      </c>
      <c r="AJ6" s="151" t="n">
        <v>11922.58</v>
      </c>
      <c r="AK6" s="151" t="n">
        <v>3261.73</v>
      </c>
      <c r="AL6" s="151" t="n">
        <v>6292.3</v>
      </c>
      <c r="AM6" s="151" t="n">
        <v>8935.29</v>
      </c>
      <c r="AN6" s="151" t="n">
        <v>11644</v>
      </c>
      <c r="AO6" s="496" t="n">
        <v>3774</v>
      </c>
      <c r="AP6" s="153" t="n">
        <v>7658.42</v>
      </c>
      <c r="AQ6" s="300"/>
    </row>
    <row r="7" s="43" customFormat="true" ht="20.1" hidden="false" customHeight="true" outlineLevel="0" collapsed="false">
      <c r="A7" s="42"/>
      <c r="B7" s="42" t="s">
        <v>1</v>
      </c>
      <c r="C7" s="492"/>
      <c r="D7" s="502"/>
      <c r="E7" s="494"/>
      <c r="F7" s="494"/>
      <c r="G7" s="501" t="s">
        <v>339</v>
      </c>
      <c r="I7" s="151" t="n">
        <v>-222.26</v>
      </c>
      <c r="J7" s="151" t="n">
        <v>-562.32</v>
      </c>
      <c r="K7" s="151" t="n">
        <v>541.6</v>
      </c>
      <c r="L7" s="151" t="n">
        <v>-119.21</v>
      </c>
      <c r="M7" s="151" t="n">
        <v>1204.21</v>
      </c>
      <c r="N7" s="151" t="n">
        <v>647.7</v>
      </c>
      <c r="O7" s="151" t="n">
        <v>938.48</v>
      </c>
      <c r="P7" s="151" t="n">
        <v>2858.72</v>
      </c>
      <c r="Q7" s="151" t="n">
        <v>205.49</v>
      </c>
      <c r="R7" s="151" t="n">
        <v>1708.44</v>
      </c>
      <c r="S7" s="151" t="n">
        <v>2491.16</v>
      </c>
      <c r="T7" s="151" t="n">
        <v>258.31</v>
      </c>
      <c r="U7" s="151" t="n">
        <v>2447.61</v>
      </c>
      <c r="V7" s="151" t="n">
        <v>2982.39</v>
      </c>
      <c r="W7" s="151" t="n">
        <v>-1472.65</v>
      </c>
      <c r="X7" s="151" t="n">
        <v>474.03</v>
      </c>
      <c r="Y7" s="151" t="n">
        <v>1913.37</v>
      </c>
      <c r="Z7" s="151" t="n">
        <v>2309.44</v>
      </c>
      <c r="AA7" s="151" t="n">
        <v>11770.34</v>
      </c>
      <c r="AB7" s="151" t="n">
        <v>-2087.84</v>
      </c>
      <c r="AC7" s="151" t="n">
        <v>13896.09</v>
      </c>
      <c r="AD7" s="151" t="n">
        <v>12936.27</v>
      </c>
      <c r="AE7" s="151" t="n">
        <v>13069.82</v>
      </c>
      <c r="AF7" s="151" t="n">
        <v>21494.99</v>
      </c>
      <c r="AG7" s="151" t="n">
        <v>2353.13</v>
      </c>
      <c r="AH7" s="151" t="n">
        <v>2027.42</v>
      </c>
      <c r="AI7" s="151" t="n">
        <v>1521.29</v>
      </c>
      <c r="AJ7" s="496" t="n">
        <v>557.56</v>
      </c>
      <c r="AK7" s="496" t="n">
        <v>2319.21</v>
      </c>
      <c r="AL7" s="151" t="n">
        <v>319.05</v>
      </c>
      <c r="AM7" s="151" t="n">
        <v>-1944.11</v>
      </c>
      <c r="AN7" s="151" t="n">
        <v>2331.96</v>
      </c>
      <c r="AO7" s="496" t="n">
        <v>-3887.05</v>
      </c>
      <c r="AP7" s="496" t="n">
        <v>858.08</v>
      </c>
      <c r="AQ7" s="503"/>
      <c r="AR7" s="12"/>
    </row>
    <row r="8" customFormat="false" ht="20.1" hidden="false" customHeight="true" outlineLevel="0" collapsed="false">
      <c r="A8" s="41"/>
      <c r="B8" s="42" t="s">
        <v>5</v>
      </c>
      <c r="C8" s="492"/>
      <c r="D8" s="504"/>
      <c r="E8" s="494"/>
      <c r="F8" s="494"/>
      <c r="G8" s="501" t="s">
        <v>340</v>
      </c>
      <c r="I8" s="151" t="n">
        <v>78.73</v>
      </c>
      <c r="J8" s="151" t="n">
        <v>521.29</v>
      </c>
      <c r="K8" s="151" t="n">
        <v>568.79</v>
      </c>
      <c r="L8" s="151" t="n">
        <v>1313.18</v>
      </c>
      <c r="M8" s="151" t="n">
        <v>146.31</v>
      </c>
      <c r="N8" s="151" t="n">
        <v>135.87</v>
      </c>
      <c r="O8" s="151" t="n">
        <v>428.4</v>
      </c>
      <c r="P8" s="151" t="n">
        <v>389</v>
      </c>
      <c r="Q8" s="151" t="n">
        <v>-228.75</v>
      </c>
      <c r="R8" s="151" t="n">
        <v>-989.84</v>
      </c>
      <c r="S8" s="151" t="n">
        <v>-630.16</v>
      </c>
      <c r="T8" s="151" t="n">
        <v>1252.78</v>
      </c>
      <c r="U8" s="151" t="n">
        <v>-348.84</v>
      </c>
      <c r="V8" s="151" t="n">
        <v>975.29</v>
      </c>
      <c r="W8" s="151" t="n">
        <v>6247.38</v>
      </c>
      <c r="X8" s="151" t="n">
        <v>5033.82</v>
      </c>
      <c r="Y8" s="151" t="n">
        <v>-138.32</v>
      </c>
      <c r="Z8" s="151" t="n">
        <v>192.51</v>
      </c>
      <c r="AA8" s="151" t="n">
        <v>-8591.01</v>
      </c>
      <c r="AB8" s="151" t="n">
        <v>5311.02</v>
      </c>
      <c r="AC8" s="151" t="n">
        <v>-12157.84</v>
      </c>
      <c r="AD8" s="151" t="n">
        <v>-9014.56</v>
      </c>
      <c r="AE8" s="151" t="n">
        <v>-7960.78</v>
      </c>
      <c r="AF8" s="151" t="n">
        <v>-15942.82</v>
      </c>
      <c r="AG8" s="151" t="n">
        <v>-1412.65</v>
      </c>
      <c r="AH8" s="151" t="n">
        <v>908.46</v>
      </c>
      <c r="AI8" s="151" t="n">
        <v>1889.06</v>
      </c>
      <c r="AJ8" s="496" t="n">
        <v>2491.51</v>
      </c>
      <c r="AK8" s="496" t="n">
        <v>492.46278705</v>
      </c>
      <c r="AL8" s="151" t="n">
        <v>4646.75</v>
      </c>
      <c r="AM8" s="151" t="n">
        <v>8722.27</v>
      </c>
      <c r="AN8" s="151" t="n">
        <v>5963.96</v>
      </c>
      <c r="AO8" s="496" t="n">
        <v>3084.07</v>
      </c>
      <c r="AP8" s="496" t="n">
        <v>3324.75</v>
      </c>
      <c r="AQ8" s="300"/>
    </row>
    <row r="9" customFormat="false" ht="20.1" hidden="false" customHeight="true" outlineLevel="0" collapsed="false">
      <c r="A9" s="41"/>
      <c r="B9" s="44" t="s">
        <v>7</v>
      </c>
      <c r="C9" s="492"/>
      <c r="D9" s="504"/>
      <c r="E9" s="494"/>
      <c r="F9" s="494"/>
      <c r="G9" s="501" t="s">
        <v>44</v>
      </c>
      <c r="I9" s="151" t="n">
        <v>-457.93</v>
      </c>
      <c r="J9" s="151" t="n">
        <v>-2879.03</v>
      </c>
      <c r="K9" s="151" t="n">
        <v>-4725.89</v>
      </c>
      <c r="L9" s="151" t="n">
        <v>-6514.79</v>
      </c>
      <c r="M9" s="151" t="n">
        <v>-2036.3</v>
      </c>
      <c r="N9" s="151" t="n">
        <v>-4188.23</v>
      </c>
      <c r="O9" s="151" t="n">
        <v>-5692.6</v>
      </c>
      <c r="P9" s="151" t="n">
        <v>-7479.13</v>
      </c>
      <c r="Q9" s="151" t="n">
        <v>-1920.95</v>
      </c>
      <c r="R9" s="151" t="n">
        <v>-69.1399999999994</v>
      </c>
      <c r="S9" s="151" t="n">
        <v>-2158.49</v>
      </c>
      <c r="T9" s="151" t="n">
        <v>-4431.26</v>
      </c>
      <c r="U9" s="151" t="n">
        <v>-1758.54</v>
      </c>
      <c r="V9" s="151" t="n">
        <v>-3510.36</v>
      </c>
      <c r="W9" s="151" t="n">
        <v>-5500.52</v>
      </c>
      <c r="X9" s="151" t="n">
        <v>-6227.98</v>
      </c>
      <c r="Y9" s="151" t="n">
        <v>-1975.82</v>
      </c>
      <c r="Z9" s="151" t="n">
        <v>-3414.38</v>
      </c>
      <c r="AA9" s="151" t="n">
        <v>-5570.73</v>
      </c>
      <c r="AB9" s="151" t="n">
        <v>-7758.70999999999</v>
      </c>
      <c r="AC9" s="151" t="n">
        <v>-1899.9</v>
      </c>
      <c r="AD9" s="151" t="n">
        <v>-4530.84000000001</v>
      </c>
      <c r="AE9" s="151" t="n">
        <v>-6955.32</v>
      </c>
      <c r="AF9" s="151" t="n">
        <v>-8853.64</v>
      </c>
      <c r="AG9" s="151" t="n">
        <v>-955.78</v>
      </c>
      <c r="AH9" s="151" t="n">
        <v>-4139.33695034</v>
      </c>
      <c r="AI9" s="151" t="n">
        <v>-6420.57</v>
      </c>
      <c r="AJ9" s="496" t="n">
        <v>-8324.92048176001</v>
      </c>
      <c r="AK9" s="496" t="n">
        <v>-2386.40278705</v>
      </c>
      <c r="AL9" s="151" t="n">
        <v>-4360.97000000001</v>
      </c>
      <c r="AM9" s="151" t="n">
        <v>-6785.3</v>
      </c>
      <c r="AN9" s="151" t="n">
        <v>-9116.6</v>
      </c>
      <c r="AO9" s="496" t="n">
        <v>-1916.389</v>
      </c>
      <c r="AP9" s="496" t="n">
        <v>-5353.21</v>
      </c>
      <c r="AQ9" s="300"/>
    </row>
    <row r="10" customFormat="false" ht="20.1" hidden="false" customHeight="true" outlineLevel="0" collapsed="false">
      <c r="A10" s="41"/>
      <c r="B10" s="44" t="s">
        <v>9</v>
      </c>
      <c r="C10" s="505"/>
      <c r="D10" s="504"/>
      <c r="E10" s="494"/>
      <c r="F10" s="494"/>
      <c r="G10" s="501"/>
      <c r="H10" s="487" t="s">
        <v>341</v>
      </c>
      <c r="I10" s="151" t="n">
        <v>-421.04</v>
      </c>
      <c r="J10" s="151" t="n">
        <v>-1710.12</v>
      </c>
      <c r="K10" s="151" t="n">
        <v>-2804.09</v>
      </c>
      <c r="L10" s="151" t="n">
        <v>-4056.9</v>
      </c>
      <c r="M10" s="151" t="n">
        <v>-1253.54</v>
      </c>
      <c r="N10" s="151" t="n">
        <v>-2450.75</v>
      </c>
      <c r="O10" s="151" t="n">
        <v>-3721.84</v>
      </c>
      <c r="P10" s="151" t="n">
        <v>-4933.16</v>
      </c>
      <c r="Q10" s="151" t="n">
        <v>-1314.97</v>
      </c>
      <c r="R10" s="151" t="n">
        <v>-2640.11</v>
      </c>
      <c r="S10" s="151" t="n">
        <v>-4100.66</v>
      </c>
      <c r="T10" s="151" t="n">
        <v>-5483.38</v>
      </c>
      <c r="U10" s="151" t="n">
        <v>-1193.15</v>
      </c>
      <c r="V10" s="151" t="n">
        <v>-2416.61</v>
      </c>
      <c r="W10" s="151" t="n">
        <v>-3827.24</v>
      </c>
      <c r="X10" s="151" t="n">
        <v>-5186.08</v>
      </c>
      <c r="Y10" s="151" t="n">
        <v>-1285.03</v>
      </c>
      <c r="Z10" s="151" t="n">
        <v>-2568.22</v>
      </c>
      <c r="AA10" s="151" t="n">
        <v>-3967.09</v>
      </c>
      <c r="AB10" s="151" t="n">
        <v>-5368.34</v>
      </c>
      <c r="AC10" s="151" t="n">
        <v>-1354.77670085</v>
      </c>
      <c r="AD10" s="151" t="n">
        <v>-2698.43</v>
      </c>
      <c r="AE10" s="151" t="n">
        <v>-4078.14</v>
      </c>
      <c r="AF10" s="151" t="n">
        <v>-5573.84755982</v>
      </c>
      <c r="AG10" s="151" t="n">
        <v>-1416.8</v>
      </c>
      <c r="AH10" s="151" t="n">
        <v>-2967.96</v>
      </c>
      <c r="AI10" s="151" t="n">
        <v>-4434.22</v>
      </c>
      <c r="AJ10" s="496" t="n">
        <v>-5944.23</v>
      </c>
      <c r="AK10" s="496" t="n">
        <v>-1510.98578589</v>
      </c>
      <c r="AL10" s="151" t="n">
        <v>-3170.54</v>
      </c>
      <c r="AM10" s="151" t="n">
        <v>-4758.78</v>
      </c>
      <c r="AN10" s="151" t="n">
        <v>-6352.43</v>
      </c>
      <c r="AO10" s="496" t="n">
        <v>-1629.84</v>
      </c>
      <c r="AP10" s="153" t="n">
        <v>-3374</v>
      </c>
      <c r="AQ10" s="300"/>
    </row>
    <row r="11" customFormat="false" ht="20.1" hidden="false" customHeight="true" outlineLevel="0" collapsed="false">
      <c r="A11" s="41"/>
      <c r="B11" s="44" t="s">
        <v>11</v>
      </c>
      <c r="C11" s="48"/>
      <c r="D11" s="506"/>
      <c r="E11" s="494"/>
      <c r="F11" s="494"/>
      <c r="G11" s="501"/>
      <c r="H11" s="487" t="s">
        <v>342</v>
      </c>
      <c r="I11" s="151" t="n">
        <v>-189.26</v>
      </c>
      <c r="J11" s="151" t="n">
        <v>-740.86</v>
      </c>
      <c r="K11" s="151" t="n">
        <v>-1256.24</v>
      </c>
      <c r="L11" s="151" t="n">
        <v>-1802.65</v>
      </c>
      <c r="M11" s="151" t="n">
        <v>-565.42</v>
      </c>
      <c r="N11" s="151" t="n">
        <v>-1168.67</v>
      </c>
      <c r="O11" s="151" t="n">
        <v>-1755.21</v>
      </c>
      <c r="P11" s="151" t="n">
        <v>-2337.65</v>
      </c>
      <c r="Q11" s="151" t="n">
        <v>-446.62</v>
      </c>
      <c r="R11" s="151" t="n">
        <v>-901.91</v>
      </c>
      <c r="S11" s="151" t="n">
        <v>-1329.38</v>
      </c>
      <c r="T11" s="151" t="n">
        <v>-1764.68</v>
      </c>
      <c r="U11" s="151" t="n">
        <v>-499.02</v>
      </c>
      <c r="V11" s="151" t="n">
        <v>-963.12</v>
      </c>
      <c r="W11" s="151" t="n">
        <v>-1376.5</v>
      </c>
      <c r="X11" s="151" t="n">
        <v>-1809.53</v>
      </c>
      <c r="Y11" s="151" t="n">
        <v>-479.16</v>
      </c>
      <c r="Z11" s="151" t="n">
        <v>-932.9</v>
      </c>
      <c r="AA11" s="151" t="n">
        <v>-1364.36</v>
      </c>
      <c r="AB11" s="151" t="n">
        <v>-1789.38</v>
      </c>
      <c r="AC11" s="151" t="n">
        <v>-447.89291941</v>
      </c>
      <c r="AD11" s="151" t="n">
        <v>-884.04317149</v>
      </c>
      <c r="AE11" s="151" t="n">
        <v>-1281.86150942</v>
      </c>
      <c r="AF11" s="195" t="n">
        <v>-1689.54350008</v>
      </c>
      <c r="AG11" s="195" t="n">
        <v>-420.73</v>
      </c>
      <c r="AH11" s="195" t="n">
        <v>-835.2</v>
      </c>
      <c r="AI11" s="195" t="n">
        <v>-1221.66</v>
      </c>
      <c r="AJ11" s="507" t="n">
        <v>-1598.61</v>
      </c>
      <c r="AK11" s="507" t="n">
        <v>-402.18278129</v>
      </c>
      <c r="AL11" s="195" t="n">
        <v>-796.83</v>
      </c>
      <c r="AM11" s="195" t="n">
        <v>-1158.48</v>
      </c>
      <c r="AN11" s="195" t="n">
        <v>-1521.19</v>
      </c>
      <c r="AO11" s="508" t="n">
        <v>-390.57</v>
      </c>
      <c r="AP11" s="430" t="n">
        <v>-758</v>
      </c>
      <c r="AQ11" s="509"/>
    </row>
    <row r="12" s="500" customFormat="true" ht="20.1" hidden="false" customHeight="true" outlineLevel="0" collapsed="false">
      <c r="A12" s="41"/>
      <c r="B12" s="44" t="s">
        <v>13</v>
      </c>
      <c r="C12" s="48"/>
      <c r="D12" s="504"/>
      <c r="E12" s="510" t="s">
        <v>35</v>
      </c>
      <c r="F12" s="511"/>
      <c r="G12" s="511"/>
      <c r="H12" s="512"/>
      <c r="I12" s="513"/>
      <c r="J12" s="513"/>
      <c r="K12" s="513"/>
      <c r="L12" s="513"/>
      <c r="M12" s="513"/>
      <c r="N12" s="513"/>
      <c r="O12" s="513"/>
      <c r="P12" s="513"/>
      <c r="Q12" s="513"/>
      <c r="R12" s="513"/>
      <c r="S12" s="513"/>
      <c r="T12" s="513"/>
      <c r="U12" s="513"/>
      <c r="V12" s="513"/>
      <c r="W12" s="513"/>
      <c r="X12" s="513"/>
      <c r="Y12" s="513"/>
      <c r="Z12" s="513"/>
      <c r="AA12" s="513"/>
      <c r="AB12" s="513"/>
      <c r="AC12" s="513"/>
      <c r="AD12" s="513"/>
      <c r="AE12" s="513"/>
      <c r="AF12" s="151"/>
      <c r="AG12" s="151"/>
      <c r="AH12" s="151"/>
      <c r="AI12" s="151"/>
      <c r="AJ12" s="151"/>
      <c r="AK12" s="151"/>
      <c r="AL12" s="151"/>
      <c r="AM12" s="151"/>
      <c r="AN12" s="151"/>
      <c r="AO12" s="12"/>
      <c r="AP12" s="12"/>
      <c r="AQ12" s="300"/>
      <c r="AR12" s="12"/>
    </row>
    <row r="13" customFormat="false" ht="20.1" hidden="false" customHeight="true" outlineLevel="0" collapsed="false">
      <c r="A13" s="41"/>
      <c r="B13" s="44" t="s">
        <v>15</v>
      </c>
      <c r="C13" s="48"/>
      <c r="D13" s="504"/>
      <c r="E13" s="494"/>
      <c r="F13" s="506"/>
      <c r="G13" s="497" t="s">
        <v>23</v>
      </c>
      <c r="H13" s="498"/>
      <c r="I13" s="320" t="n">
        <v>-53.23</v>
      </c>
      <c r="J13" s="320" t="n">
        <v>-402.469999999999</v>
      </c>
      <c r="K13" s="320" t="n">
        <v>206.610000000001</v>
      </c>
      <c r="L13" s="320" t="n">
        <v>-635.419999999998</v>
      </c>
      <c r="M13" s="320" t="n">
        <v>69.4899999999998</v>
      </c>
      <c r="N13" s="320" t="n">
        <v>-926.400000000002</v>
      </c>
      <c r="O13" s="320" t="n">
        <v>-644.790000000001</v>
      </c>
      <c r="P13" s="320" t="n">
        <v>-3</v>
      </c>
      <c r="Q13" s="320" t="n">
        <v>-1450.6</v>
      </c>
      <c r="R13" s="320" t="n">
        <v>-1538.45</v>
      </c>
      <c r="S13" s="320" t="n">
        <v>-1111.43</v>
      </c>
      <c r="T13" s="320" t="n">
        <v>-1912.64999999999</v>
      </c>
      <c r="U13" s="320" t="n">
        <v>436.5</v>
      </c>
      <c r="V13" s="320" t="n">
        <v>1127.52</v>
      </c>
      <c r="W13" s="320" t="n">
        <v>1179.12</v>
      </c>
      <c r="X13" s="320" t="n">
        <v>1279.47</v>
      </c>
      <c r="Y13" s="320" t="n">
        <v>492.33</v>
      </c>
      <c r="Z13" s="320" t="n">
        <v>1370.2</v>
      </c>
      <c r="AA13" s="320" t="n">
        <v>1961.57</v>
      </c>
      <c r="AB13" s="320" t="n">
        <v>1859.3</v>
      </c>
      <c r="AC13" s="320" t="n">
        <v>787.550000000001</v>
      </c>
      <c r="AD13" s="320" t="n">
        <v>1565.27</v>
      </c>
      <c r="AE13" s="320" t="n">
        <v>2267.51</v>
      </c>
      <c r="AF13" s="320" t="n">
        <v>2465.9</v>
      </c>
      <c r="AG13" s="320" t="n">
        <v>696.85</v>
      </c>
      <c r="AH13" s="320" t="n">
        <v>924</v>
      </c>
      <c r="AI13" s="320" t="n">
        <v>1643.51</v>
      </c>
      <c r="AJ13" s="320" t="n">
        <v>4157.56</v>
      </c>
      <c r="AK13" s="514" t="n">
        <v>1293.59</v>
      </c>
      <c r="AL13" s="514" t="n">
        <v>2790.6</v>
      </c>
      <c r="AM13" s="514" t="n">
        <v>3767.34</v>
      </c>
      <c r="AN13" s="514" t="n">
        <v>4240</v>
      </c>
      <c r="AO13" s="515" t="n">
        <v>508.89</v>
      </c>
      <c r="AP13" s="516" t="n">
        <v>2311.5</v>
      </c>
    </row>
    <row r="14" customFormat="false" ht="20.1" hidden="false" customHeight="true" outlineLevel="0" collapsed="false">
      <c r="A14" s="41"/>
      <c r="B14" s="44" t="s">
        <v>17</v>
      </c>
      <c r="D14" s="504"/>
      <c r="E14" s="494"/>
      <c r="F14" s="506"/>
      <c r="G14" s="501" t="s">
        <v>338</v>
      </c>
      <c r="I14" s="151" t="n">
        <v>147.06</v>
      </c>
      <c r="J14" s="151" t="n">
        <v>1048.34</v>
      </c>
      <c r="K14" s="151" t="n">
        <v>1931.56</v>
      </c>
      <c r="L14" s="151" t="n">
        <v>2833.97</v>
      </c>
      <c r="M14" s="151" t="n">
        <v>554.74</v>
      </c>
      <c r="N14" s="151" t="n">
        <v>1585.34</v>
      </c>
      <c r="O14" s="151" t="n">
        <v>2390.43</v>
      </c>
      <c r="P14" s="151" t="n">
        <v>3196.38</v>
      </c>
      <c r="Q14" s="151" t="n">
        <v>548.47</v>
      </c>
      <c r="R14" s="151" t="n">
        <v>1566.25</v>
      </c>
      <c r="S14" s="151" t="n">
        <v>2611.13</v>
      </c>
      <c r="T14" s="151" t="n">
        <v>3637.98</v>
      </c>
      <c r="U14" s="151" t="n">
        <v>797.41</v>
      </c>
      <c r="V14" s="151" t="n">
        <v>1864.91</v>
      </c>
      <c r="W14" s="151" t="n">
        <v>2873.72</v>
      </c>
      <c r="X14" s="151" t="n">
        <v>3945.4</v>
      </c>
      <c r="Y14" s="151" t="n">
        <v>743.4</v>
      </c>
      <c r="Z14" s="151" t="n">
        <v>1783.28</v>
      </c>
      <c r="AA14" s="151" t="n">
        <v>2818.34</v>
      </c>
      <c r="AB14" s="151" t="n">
        <v>3847.96</v>
      </c>
      <c r="AC14" s="151" t="n">
        <v>1250.75</v>
      </c>
      <c r="AD14" s="151" t="n">
        <v>2800.26</v>
      </c>
      <c r="AE14" s="151" t="n">
        <v>4424.4</v>
      </c>
      <c r="AF14" s="151" t="n">
        <v>5734.84</v>
      </c>
      <c r="AG14" s="151" t="n">
        <v>1385.81</v>
      </c>
      <c r="AH14" s="151" t="n">
        <v>2848.52</v>
      </c>
      <c r="AI14" s="151" t="n">
        <v>4322.13</v>
      </c>
      <c r="AJ14" s="151" t="n">
        <v>6599.2</v>
      </c>
      <c r="AK14" s="496" t="n">
        <v>1756.99</v>
      </c>
      <c r="AL14" s="496" t="n">
        <v>3536.75</v>
      </c>
      <c r="AM14" s="496" t="n">
        <v>5206</v>
      </c>
      <c r="AN14" s="496" t="n">
        <v>6849</v>
      </c>
      <c r="AO14" s="440" t="n">
        <v>1882.55</v>
      </c>
      <c r="AP14" s="153" t="n">
        <v>3583.89</v>
      </c>
    </row>
    <row r="15" customFormat="false" ht="20.1" hidden="false" customHeight="true" outlineLevel="0" collapsed="false">
      <c r="A15" s="41"/>
      <c r="B15" s="44" t="s">
        <v>19</v>
      </c>
      <c r="C15" s="55"/>
      <c r="D15" s="504"/>
      <c r="E15" s="494"/>
      <c r="F15" s="506"/>
      <c r="G15" s="501" t="s">
        <v>339</v>
      </c>
      <c r="I15" s="151" t="n">
        <v>-143.66</v>
      </c>
      <c r="J15" s="151" t="n">
        <v>-461.11</v>
      </c>
      <c r="K15" s="151" t="n">
        <v>350.58</v>
      </c>
      <c r="L15" s="151" t="n">
        <v>-729.46</v>
      </c>
      <c r="M15" s="151" t="n">
        <v>526.74</v>
      </c>
      <c r="N15" s="151" t="n">
        <v>-45.63</v>
      </c>
      <c r="O15" s="151" t="n">
        <v>432.22</v>
      </c>
      <c r="P15" s="151" t="n">
        <v>1066.71</v>
      </c>
      <c r="Q15" s="151" t="n">
        <v>-455.93</v>
      </c>
      <c r="R15" s="151" t="n">
        <v>419.58</v>
      </c>
      <c r="S15" s="151" t="n">
        <v>1160.83</v>
      </c>
      <c r="T15" s="151" t="n">
        <v>-25.57</v>
      </c>
      <c r="U15" s="151" t="n">
        <v>971.78</v>
      </c>
      <c r="V15" s="151" t="n">
        <v>1394.46</v>
      </c>
      <c r="W15" s="151" t="n">
        <v>-137.56</v>
      </c>
      <c r="X15" s="151" t="n">
        <v>830.55</v>
      </c>
      <c r="Y15" s="151" t="n">
        <v>-444.69</v>
      </c>
      <c r="Z15" s="151" t="n">
        <v>880.87</v>
      </c>
      <c r="AA15" s="151" t="n">
        <v>3666.66</v>
      </c>
      <c r="AB15" s="151" t="n">
        <v>3375.91</v>
      </c>
      <c r="AC15" s="151" t="n">
        <v>954.87</v>
      </c>
      <c r="AD15" s="151" t="n">
        <v>2503.04</v>
      </c>
      <c r="AE15" s="151" t="n">
        <v>2874.46</v>
      </c>
      <c r="AF15" s="172" t="n">
        <v>3959</v>
      </c>
      <c r="AG15" s="151" t="n">
        <v>1331.85</v>
      </c>
      <c r="AH15" s="151" t="n">
        <v>2051.66</v>
      </c>
      <c r="AI15" s="151" t="n">
        <v>1417.74</v>
      </c>
      <c r="AJ15" s="151" t="n">
        <v>1735.15</v>
      </c>
      <c r="AK15" s="496" t="n">
        <v>551.46</v>
      </c>
      <c r="AL15" s="496" t="n">
        <v>-1353.39</v>
      </c>
      <c r="AM15" s="496" t="n">
        <v>2468</v>
      </c>
      <c r="AN15" s="496" t="n">
        <v>3126</v>
      </c>
      <c r="AO15" s="440" t="n">
        <v>223</v>
      </c>
      <c r="AP15" s="153" t="n">
        <v>2074</v>
      </c>
    </row>
    <row r="16" customFormat="false" ht="20.1" hidden="false" customHeight="true" outlineLevel="0" collapsed="false">
      <c r="A16" s="41"/>
      <c r="B16" s="44" t="s">
        <v>21</v>
      </c>
      <c r="C16" s="55"/>
      <c r="D16" s="504"/>
      <c r="E16" s="494"/>
      <c r="F16" s="506"/>
      <c r="G16" s="501" t="s">
        <v>340</v>
      </c>
      <c r="I16" s="151" t="n">
        <v>106.95</v>
      </c>
      <c r="J16" s="151" t="n">
        <v>549.06</v>
      </c>
      <c r="K16" s="151" t="n">
        <v>548.74</v>
      </c>
      <c r="L16" s="151" t="n">
        <v>1307.67</v>
      </c>
      <c r="M16" s="151" t="n">
        <v>145.8</v>
      </c>
      <c r="N16" s="151" t="n">
        <v>93.1</v>
      </c>
      <c r="O16" s="151" t="n">
        <v>477.94</v>
      </c>
      <c r="P16" s="151" t="n">
        <v>450.7</v>
      </c>
      <c r="Q16" s="151" t="n">
        <v>-227.81</v>
      </c>
      <c r="R16" s="151" t="n">
        <v>-817.94</v>
      </c>
      <c r="S16" s="151" t="n">
        <v>-756.85</v>
      </c>
      <c r="T16" s="151" t="n">
        <v>305.81</v>
      </c>
      <c r="U16" s="151" t="n">
        <v>-168.81</v>
      </c>
      <c r="V16" s="151" t="n">
        <v>212.41</v>
      </c>
      <c r="W16" s="151" t="n">
        <v>2194.71</v>
      </c>
      <c r="X16" s="151" t="n">
        <v>1999.13</v>
      </c>
      <c r="Y16" s="151" t="n">
        <v>1718.88</v>
      </c>
      <c r="Z16" s="151" t="n">
        <v>1341.73</v>
      </c>
      <c r="AA16" s="151" t="n">
        <v>-507.01</v>
      </c>
      <c r="AB16" s="151" t="n">
        <v>134.1</v>
      </c>
      <c r="AC16" s="151" t="n">
        <v>-30.37</v>
      </c>
      <c r="AD16" s="151" t="n">
        <v>-299.59</v>
      </c>
      <c r="AE16" s="151" t="n">
        <v>134.28</v>
      </c>
      <c r="AF16" s="172" t="n">
        <v>-805</v>
      </c>
      <c r="AG16" s="151" t="n">
        <v>-739.93</v>
      </c>
      <c r="AH16" s="151" t="n">
        <v>-1144.36</v>
      </c>
      <c r="AI16" s="151" t="n">
        <v>219.9</v>
      </c>
      <c r="AJ16" s="151" t="n">
        <v>1623.99</v>
      </c>
      <c r="AK16" s="496" t="n">
        <v>504.67</v>
      </c>
      <c r="AL16" s="496" t="n">
        <v>3401.74</v>
      </c>
      <c r="AM16" s="496" t="n">
        <v>551</v>
      </c>
      <c r="AN16" s="496" t="n">
        <v>656</v>
      </c>
      <c r="AO16" s="440" t="n">
        <v>168</v>
      </c>
      <c r="AP16" s="153" t="n">
        <v>393</v>
      </c>
    </row>
    <row r="17" customFormat="false" ht="20.1" hidden="false" customHeight="true" outlineLevel="0" collapsed="false">
      <c r="A17" s="41"/>
      <c r="B17" s="72" t="s">
        <v>23</v>
      </c>
      <c r="C17" s="55"/>
      <c r="E17" s="494"/>
      <c r="F17" s="506"/>
      <c r="G17" s="501" t="s">
        <v>44</v>
      </c>
      <c r="H17" s="517"/>
      <c r="I17" s="151" t="n">
        <v>-163.58</v>
      </c>
      <c r="J17" s="151" t="n">
        <v>-1538.76</v>
      </c>
      <c r="K17" s="151" t="n">
        <v>-2624.27</v>
      </c>
      <c r="L17" s="151" t="n">
        <v>-4047.6</v>
      </c>
      <c r="M17" s="151" t="n">
        <v>-1157.79</v>
      </c>
      <c r="N17" s="151" t="n">
        <v>-2559.21</v>
      </c>
      <c r="O17" s="151" t="n">
        <v>-3945.38</v>
      </c>
      <c r="P17" s="151" t="n">
        <v>-4716.79</v>
      </c>
      <c r="Q17" s="151" t="n">
        <v>-1315.33</v>
      </c>
      <c r="R17" s="151" t="n">
        <v>-2706.34</v>
      </c>
      <c r="S17" s="151" t="n">
        <v>-4126.54</v>
      </c>
      <c r="T17" s="151" t="n">
        <v>-5830.86999999999</v>
      </c>
      <c r="U17" s="151" t="n">
        <v>-1163.88</v>
      </c>
      <c r="V17" s="151" t="n">
        <v>-2344.26</v>
      </c>
      <c r="W17" s="151" t="n">
        <v>-3751.75</v>
      </c>
      <c r="X17" s="151" t="n">
        <v>-5495.61</v>
      </c>
      <c r="Y17" s="151" t="n">
        <v>-1525.26</v>
      </c>
      <c r="Z17" s="151" t="n">
        <v>-2635.68</v>
      </c>
      <c r="AA17" s="151" t="n">
        <v>-4016.42</v>
      </c>
      <c r="AB17" s="151" t="n">
        <v>-5498.67</v>
      </c>
      <c r="AC17" s="151" t="n">
        <v>-1387.7</v>
      </c>
      <c r="AD17" s="151" t="n">
        <v>-3438.44</v>
      </c>
      <c r="AE17" s="151" t="n">
        <v>-5165.63</v>
      </c>
      <c r="AF17" s="172" t="n">
        <v>-6423</v>
      </c>
      <c r="AG17" s="151" t="n">
        <v>-1280.88</v>
      </c>
      <c r="AH17" s="151" t="n">
        <v>-2831.82</v>
      </c>
      <c r="AI17" s="151" t="n">
        <v>-4316.26</v>
      </c>
      <c r="AJ17" s="151" t="n">
        <v>-5800.78</v>
      </c>
      <c r="AK17" s="496" t="n">
        <v>-1519.53</v>
      </c>
      <c r="AL17" s="496" t="n">
        <v>-2794.5</v>
      </c>
      <c r="AM17" s="496" t="n">
        <v>-4458</v>
      </c>
      <c r="AN17" s="496" t="n">
        <v>-6391</v>
      </c>
      <c r="AO17" s="496" t="n">
        <v>-1765</v>
      </c>
      <c r="AP17" s="153" t="n">
        <v>-3739</v>
      </c>
    </row>
    <row r="18" customFormat="false" ht="20.1" hidden="false" customHeight="true" outlineLevel="0" collapsed="false">
      <c r="A18" s="41"/>
      <c r="B18" s="44" t="s">
        <v>25</v>
      </c>
      <c r="C18" s="55"/>
      <c r="D18" s="493"/>
      <c r="E18" s="494"/>
      <c r="F18" s="506"/>
      <c r="G18" s="501"/>
      <c r="H18" s="487" t="s">
        <v>341</v>
      </c>
      <c r="I18" s="151" t="n">
        <v>-370.63</v>
      </c>
      <c r="J18" s="151" t="n">
        <v>-1449.97</v>
      </c>
      <c r="K18" s="151" t="n">
        <v>-2531.86</v>
      </c>
      <c r="L18" s="151" t="n">
        <v>-3633.49</v>
      </c>
      <c r="M18" s="151" t="n">
        <v>-1087.62</v>
      </c>
      <c r="N18" s="151" t="n">
        <v>-2227.07</v>
      </c>
      <c r="O18" s="151" t="n">
        <v>-3407.77</v>
      </c>
      <c r="P18" s="151" t="n">
        <v>-4526.84</v>
      </c>
      <c r="Q18" s="151" t="n">
        <v>-1145.63</v>
      </c>
      <c r="R18" s="151" t="n">
        <v>-2354.6</v>
      </c>
      <c r="S18" s="151" t="n">
        <v>-3641.34</v>
      </c>
      <c r="T18" s="151" t="n">
        <v>-4848.86</v>
      </c>
      <c r="U18" s="151" t="n">
        <v>-998.38</v>
      </c>
      <c r="V18" s="151" t="n">
        <v>-2029.35</v>
      </c>
      <c r="W18" s="151" t="n">
        <v>-3239.76</v>
      </c>
      <c r="X18" s="151" t="n">
        <v>-4377.8</v>
      </c>
      <c r="Y18" s="151" t="n">
        <v>-1068.25</v>
      </c>
      <c r="Z18" s="151" t="n">
        <v>-2128.03</v>
      </c>
      <c r="AA18" s="151" t="n">
        <v>-3287.23</v>
      </c>
      <c r="AB18" s="151" t="n">
        <v>-4438.96</v>
      </c>
      <c r="AC18" s="151" t="n">
        <v>-1125.44</v>
      </c>
      <c r="AD18" s="151" t="n">
        <v>-2228.75</v>
      </c>
      <c r="AE18" s="190" t="n">
        <v>-3366.12</v>
      </c>
      <c r="AF18" s="190" t="n">
        <v>-4604</v>
      </c>
      <c r="AG18" s="190" t="n">
        <v>-1178.19</v>
      </c>
      <c r="AH18" s="190" t="n">
        <v>-2485.63</v>
      </c>
      <c r="AI18" s="190" t="n">
        <v>-3696.24</v>
      </c>
      <c r="AJ18" s="190" t="n">
        <v>-4941.59</v>
      </c>
      <c r="AK18" s="508" t="n">
        <v>-1261.14</v>
      </c>
      <c r="AL18" s="508" t="n">
        <v>-2640.87</v>
      </c>
      <c r="AM18" s="508" t="n">
        <v>-4010.04</v>
      </c>
      <c r="AN18" s="508" t="n">
        <v>-5384.28</v>
      </c>
      <c r="AO18" s="430" t="n">
        <v>-1388</v>
      </c>
      <c r="AP18" s="430" t="n">
        <v>-2912</v>
      </c>
      <c r="AQ18" s="429"/>
    </row>
    <row r="19" customFormat="false" ht="20.1" hidden="false" customHeight="true" outlineLevel="0" collapsed="false">
      <c r="A19" s="41"/>
      <c r="B19" s="44" t="s">
        <v>27</v>
      </c>
      <c r="D19" s="510" t="s">
        <v>40</v>
      </c>
      <c r="E19" s="518"/>
      <c r="F19" s="518"/>
      <c r="G19" s="518"/>
      <c r="H19" s="519"/>
      <c r="I19" s="513"/>
      <c r="J19" s="513"/>
      <c r="K19" s="513"/>
      <c r="L19" s="513"/>
      <c r="M19" s="513"/>
      <c r="N19" s="513"/>
      <c r="O19" s="513"/>
      <c r="P19" s="513"/>
      <c r="Q19" s="513"/>
      <c r="R19" s="513"/>
      <c r="S19" s="513"/>
      <c r="T19" s="513"/>
      <c r="U19" s="513"/>
      <c r="V19" s="513"/>
      <c r="W19" s="513"/>
      <c r="X19" s="513"/>
      <c r="Y19" s="513"/>
      <c r="Z19" s="513"/>
      <c r="AA19" s="513"/>
      <c r="AB19" s="513"/>
      <c r="AC19" s="513"/>
      <c r="AD19" s="513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</row>
    <row r="20" customFormat="false" ht="20.1" hidden="false" customHeight="true" outlineLevel="0" collapsed="false">
      <c r="A20" s="41"/>
      <c r="B20" s="44" t="s">
        <v>29</v>
      </c>
      <c r="D20" s="520"/>
      <c r="E20" s="521"/>
      <c r="F20" s="521"/>
      <c r="G20" s="522" t="s">
        <v>275</v>
      </c>
      <c r="H20" s="523"/>
      <c r="I20" s="160"/>
      <c r="J20" s="160"/>
      <c r="K20" s="160"/>
      <c r="L20" s="160"/>
      <c r="M20" s="160"/>
      <c r="N20" s="160"/>
      <c r="O20" s="160"/>
      <c r="P20" s="160"/>
      <c r="Q20" s="160"/>
      <c r="R20" s="161" t="n">
        <v>1430.53</v>
      </c>
      <c r="S20" s="161" t="n">
        <v>2206.79</v>
      </c>
      <c r="T20" s="161" t="n">
        <v>3011.82</v>
      </c>
      <c r="U20" s="161" t="n">
        <v>1175.18</v>
      </c>
      <c r="V20" s="161" t="n">
        <v>2684.81</v>
      </c>
      <c r="W20" s="161" t="n">
        <v>4146.45</v>
      </c>
      <c r="X20" s="161" t="n">
        <v>5417.67</v>
      </c>
      <c r="Y20" s="161" t="n">
        <v>1328.62</v>
      </c>
      <c r="Z20" s="161" t="n">
        <v>2666.71</v>
      </c>
      <c r="AA20" s="161" t="n">
        <v>3831.7</v>
      </c>
      <c r="AB20" s="161" t="n">
        <v>5480.07</v>
      </c>
      <c r="AC20" s="161" t="n">
        <v>1462.51</v>
      </c>
      <c r="AD20" s="161" t="n">
        <v>3034.6</v>
      </c>
      <c r="AE20" s="161" t="n">
        <v>4372.67</v>
      </c>
      <c r="AF20" s="161" t="n">
        <v>5684.74</v>
      </c>
      <c r="AG20" s="161" t="n">
        <v>1756.26660903</v>
      </c>
      <c r="AH20" s="161" t="n">
        <v>3629.86125797</v>
      </c>
      <c r="AI20" s="161" t="n">
        <v>5058.20040974</v>
      </c>
      <c r="AJ20" s="161" t="n">
        <v>6392.91421423</v>
      </c>
      <c r="AK20" s="161" t="n">
        <v>1728.99</v>
      </c>
      <c r="AL20" s="161" t="n">
        <v>3212.60789307</v>
      </c>
      <c r="AM20" s="161" t="n">
        <v>4488</v>
      </c>
      <c r="AN20" s="161" t="n">
        <v>5983</v>
      </c>
      <c r="AO20" s="524" t="n">
        <v>2025</v>
      </c>
      <c r="AP20" s="524" t="n">
        <v>4362.89314334</v>
      </c>
      <c r="AQ20" s="525"/>
    </row>
    <row r="21" customFormat="false" ht="20.1" hidden="false" customHeight="true" outlineLevel="0" collapsed="false">
      <c r="A21" s="41"/>
      <c r="B21" s="44" t="s">
        <v>31</v>
      </c>
      <c r="D21" s="504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</row>
    <row r="22" customFormat="false" ht="20.1" hidden="false" customHeight="true" outlineLevel="0" collapsed="false">
      <c r="A22" s="41"/>
      <c r="B22" s="44" t="s">
        <v>32</v>
      </c>
      <c r="D22" s="504"/>
      <c r="E22" s="423" t="s">
        <v>242</v>
      </c>
      <c r="F22" s="423"/>
      <c r="G22" s="423"/>
      <c r="H22" s="423"/>
      <c r="I22" s="526" t="s">
        <v>49</v>
      </c>
      <c r="J22" s="526" t="s">
        <v>50</v>
      </c>
      <c r="K22" s="526" t="s">
        <v>51</v>
      </c>
      <c r="L22" s="147" t="s">
        <v>52</v>
      </c>
      <c r="M22" s="526" t="s">
        <v>53</v>
      </c>
      <c r="N22" s="526" t="s">
        <v>54</v>
      </c>
      <c r="O22" s="526" t="s">
        <v>55</v>
      </c>
      <c r="P22" s="147" t="s">
        <v>56</v>
      </c>
      <c r="Q22" s="526" t="s">
        <v>57</v>
      </c>
      <c r="R22" s="526" t="s">
        <v>58</v>
      </c>
      <c r="S22" s="526" t="s">
        <v>59</v>
      </c>
      <c r="T22" s="147" t="s">
        <v>60</v>
      </c>
      <c r="U22" s="526" t="s">
        <v>61</v>
      </c>
      <c r="V22" s="526" t="s">
        <v>62</v>
      </c>
      <c r="W22" s="526" t="s">
        <v>63</v>
      </c>
      <c r="X22" s="526" t="s">
        <v>161</v>
      </c>
      <c r="Y22" s="147" t="s">
        <v>64</v>
      </c>
      <c r="Z22" s="147" t="s">
        <v>65</v>
      </c>
      <c r="AA22" s="526" t="s">
        <v>66</v>
      </c>
      <c r="AB22" s="526" t="s">
        <v>162</v>
      </c>
      <c r="AC22" s="147" t="s">
        <v>68</v>
      </c>
      <c r="AD22" s="65" t="s">
        <v>69</v>
      </c>
      <c r="AE22" s="65" t="s">
        <v>70</v>
      </c>
      <c r="AF22" s="65" t="s">
        <v>163</v>
      </c>
      <c r="AG22" s="65" t="s">
        <v>71</v>
      </c>
      <c r="AH22" s="65" t="s">
        <v>72</v>
      </c>
      <c r="AI22" s="65" t="s">
        <v>73</v>
      </c>
      <c r="AJ22" s="65" t="s">
        <v>164</v>
      </c>
      <c r="AK22" s="65" t="s">
        <v>75</v>
      </c>
      <c r="AL22" s="65" t="s">
        <v>76</v>
      </c>
      <c r="AM22" s="65" t="s">
        <v>77</v>
      </c>
      <c r="AN22" s="65" t="s">
        <v>78</v>
      </c>
      <c r="AO22" s="65" t="s">
        <v>79</v>
      </c>
      <c r="AP22" s="65" t="s">
        <v>80</v>
      </c>
      <c r="AQ22" s="65" t="s">
        <v>81</v>
      </c>
    </row>
    <row r="23" customFormat="false" ht="20.1" hidden="false" customHeight="true" outlineLevel="0" collapsed="false">
      <c r="A23" s="41"/>
      <c r="B23" s="44" t="s">
        <v>33</v>
      </c>
      <c r="D23" s="504"/>
      <c r="E23" s="494" t="s">
        <v>337</v>
      </c>
      <c r="F23" s="494"/>
      <c r="G23" s="494"/>
      <c r="H23" s="495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</row>
    <row r="24" customFormat="false" ht="20.1" hidden="false" customHeight="true" outlineLevel="0" collapsed="false">
      <c r="A24" s="41"/>
      <c r="B24" s="44" t="s">
        <v>34</v>
      </c>
      <c r="D24" s="504"/>
      <c r="E24" s="527"/>
      <c r="F24" s="494"/>
      <c r="G24" s="528" t="s">
        <v>23</v>
      </c>
      <c r="I24" s="151" t="n">
        <v>-1326.57</v>
      </c>
      <c r="J24" s="151" t="n">
        <v>-3616.04</v>
      </c>
      <c r="K24" s="151" t="n">
        <v>-2648.35</v>
      </c>
      <c r="L24" s="151" t="n">
        <v>-3163.73</v>
      </c>
      <c r="M24" s="151" t="n">
        <v>-2604.77</v>
      </c>
      <c r="N24" s="151" t="n">
        <v>-3848.13</v>
      </c>
      <c r="O24" s="151" t="n">
        <v>-2519.24</v>
      </c>
      <c r="P24" s="151" t="n">
        <v>-1374.36</v>
      </c>
      <c r="Q24" s="151" t="n">
        <v>-4444.93</v>
      </c>
      <c r="R24" s="151" t="n">
        <v>897.769999999999</v>
      </c>
      <c r="S24" s="151" t="n">
        <v>-2120.21</v>
      </c>
      <c r="T24" s="151" t="n">
        <v>-4061.82</v>
      </c>
      <c r="U24" s="151" t="n">
        <v>-1470.64</v>
      </c>
      <c r="V24" s="151" t="n">
        <v>-346.490000000002</v>
      </c>
      <c r="W24" s="151" t="n">
        <v>-1586.84</v>
      </c>
      <c r="X24" s="151" t="n">
        <v>-530.380000000005</v>
      </c>
      <c r="Y24" s="151" t="n">
        <v>-1116.36</v>
      </c>
      <c r="Z24" s="151" t="n">
        <v>-1063.65</v>
      </c>
      <c r="AA24" s="151" t="n">
        <v>-1902.44000000001</v>
      </c>
      <c r="AB24" s="151" t="n">
        <v>-1928.29999999999</v>
      </c>
      <c r="AC24" s="151" t="n">
        <v>-970.130000000001</v>
      </c>
      <c r="AD24" s="151" t="n">
        <v>-602.130000000001</v>
      </c>
      <c r="AE24" s="151" t="n">
        <v>-1558.92999999999</v>
      </c>
      <c r="AF24" s="151" t="n">
        <v>-2325.92000000001</v>
      </c>
      <c r="AG24" s="151" t="n">
        <f aca="false">AG25+AG26+AG27+AG28</f>
        <v>2951.15</v>
      </c>
      <c r="AH24" s="151" t="n">
        <f aca="false">AH25+AH26+AH27+AH28</f>
        <v>1962.21304966</v>
      </c>
      <c r="AI24" s="151" t="n">
        <f aca="false">AI25+AI26+AI27+AI28</f>
        <v>788.666950340007</v>
      </c>
      <c r="AJ24" s="151" t="n">
        <f aca="false">AJ25+AJ26+AJ27+AJ28</f>
        <v>944.699518239989</v>
      </c>
      <c r="AK24" s="151" t="n">
        <f aca="false">AK25+AK26+AK27+AK28</f>
        <v>3687</v>
      </c>
      <c r="AL24" s="151" t="n">
        <f aca="false">AL25+AL26+AL27+AL28</f>
        <v>3210.12999999999</v>
      </c>
      <c r="AM24" s="151" t="n">
        <f aca="false">AM25+AM26+AM27+AM28</f>
        <v>2031.02000000001</v>
      </c>
      <c r="AN24" s="151" t="n">
        <f aca="false">AN25+AN26+AN27+AN28</f>
        <v>1895.17</v>
      </c>
      <c r="AO24" s="151" t="n">
        <f aca="false">AO25+AO26+AO27+AO28</f>
        <v>1054.631</v>
      </c>
      <c r="AP24" s="151" t="n">
        <f aca="false">AP25+AP26+AP27+AP28</f>
        <v>5433.409</v>
      </c>
      <c r="AQ24" s="151" t="n">
        <f aca="false">AQ25+AQ26+AQ27+AQ28</f>
        <v>0</v>
      </c>
    </row>
    <row r="25" customFormat="false" ht="20.1" hidden="false" customHeight="true" outlineLevel="0" collapsed="false">
      <c r="A25" s="41"/>
      <c r="B25" s="42" t="s">
        <v>35</v>
      </c>
      <c r="D25" s="504"/>
      <c r="E25" s="529" t="s">
        <v>0</v>
      </c>
      <c r="F25" s="529"/>
      <c r="G25" s="501" t="s">
        <v>338</v>
      </c>
      <c r="I25" s="151" t="n">
        <v>202.67</v>
      </c>
      <c r="J25" s="151" t="n">
        <v>1100.77</v>
      </c>
      <c r="K25" s="151" t="n">
        <v>1049.52</v>
      </c>
      <c r="L25" s="151" t="n">
        <v>1096.73</v>
      </c>
      <c r="M25" s="151" t="n">
        <v>766.81</v>
      </c>
      <c r="N25" s="151" t="n">
        <v>1249.54</v>
      </c>
      <c r="O25" s="151" t="n">
        <v>941.73</v>
      </c>
      <c r="P25" s="151" t="n">
        <v>752.9</v>
      </c>
      <c r="Q25" s="151" t="n">
        <v>737.66</v>
      </c>
      <c r="R25" s="151" t="n">
        <v>1392.73</v>
      </c>
      <c r="S25" s="151" t="n">
        <v>1860.58</v>
      </c>
      <c r="T25" s="151" t="n">
        <v>1888.52</v>
      </c>
      <c r="U25" s="151" t="n">
        <v>1849.16</v>
      </c>
      <c r="V25" s="151" t="n">
        <v>2412.27</v>
      </c>
      <c r="W25" s="151" t="n">
        <v>2051.53</v>
      </c>
      <c r="X25" s="151" t="n">
        <v>2073.93</v>
      </c>
      <c r="Y25" s="151" t="n">
        <v>2291.95</v>
      </c>
      <c r="Z25" s="151" t="n">
        <v>2606.54</v>
      </c>
      <c r="AA25" s="151" t="n">
        <v>2342.65</v>
      </c>
      <c r="AB25" s="151" t="n">
        <v>2805.27</v>
      </c>
      <c r="AC25" s="151" t="n">
        <v>2476.72</v>
      </c>
      <c r="AD25" s="151" t="n">
        <v>2882.02</v>
      </c>
      <c r="AE25" s="151" t="n">
        <v>2653.48</v>
      </c>
      <c r="AF25" s="151" t="n">
        <v>2309.16</v>
      </c>
      <c r="AG25" s="151" t="n">
        <v>2966.45</v>
      </c>
      <c r="AH25" s="151" t="n">
        <v>3150.37</v>
      </c>
      <c r="AI25" s="151" t="n">
        <v>2595.43</v>
      </c>
      <c r="AJ25" s="151" t="n">
        <v>3210.33</v>
      </c>
      <c r="AK25" s="151" t="n">
        <v>3261.73</v>
      </c>
      <c r="AL25" s="151" t="n">
        <v>3030.57</v>
      </c>
      <c r="AM25" s="151" t="n">
        <v>2642.99</v>
      </c>
      <c r="AN25" s="151" t="n">
        <v>2708.71</v>
      </c>
      <c r="AO25" s="530" t="n">
        <v>3774</v>
      </c>
      <c r="AP25" s="153" t="n">
        <v>3884.42</v>
      </c>
    </row>
    <row r="26" customFormat="false" ht="20.1" hidden="false" customHeight="true" outlineLevel="0" collapsed="false">
      <c r="A26" s="41"/>
      <c r="B26" s="44" t="s">
        <v>13</v>
      </c>
      <c r="D26" s="504"/>
      <c r="E26" s="529"/>
      <c r="F26" s="529"/>
      <c r="G26" s="501" t="s">
        <v>339</v>
      </c>
      <c r="H26" s="43"/>
      <c r="I26" s="151" t="n">
        <v>-222.26</v>
      </c>
      <c r="J26" s="151" t="n">
        <v>-340.06</v>
      </c>
      <c r="K26" s="151" t="n">
        <v>1103.92</v>
      </c>
      <c r="L26" s="151" t="n">
        <v>-660.81</v>
      </c>
      <c r="M26" s="151" t="n">
        <v>1204.21</v>
      </c>
      <c r="N26" s="151" t="n">
        <v>-556.51</v>
      </c>
      <c r="O26" s="151" t="n">
        <v>290.78</v>
      </c>
      <c r="P26" s="151" t="n">
        <v>1920.24</v>
      </c>
      <c r="Q26" s="151" t="n">
        <v>205.49</v>
      </c>
      <c r="R26" s="151" t="n">
        <v>1502.95</v>
      </c>
      <c r="S26" s="151" t="n">
        <v>782.72</v>
      </c>
      <c r="T26" s="151" t="n">
        <v>-2232.85</v>
      </c>
      <c r="U26" s="151" t="n">
        <v>2447.61</v>
      </c>
      <c r="V26" s="151" t="n">
        <v>534.78</v>
      </c>
      <c r="W26" s="151" t="n">
        <v>-4455.04</v>
      </c>
      <c r="X26" s="151" t="n">
        <v>1946.68</v>
      </c>
      <c r="Y26" s="151" t="n">
        <v>1913.37</v>
      </c>
      <c r="Z26" s="151" t="n">
        <v>396.07</v>
      </c>
      <c r="AA26" s="151" t="n">
        <v>9460.9</v>
      </c>
      <c r="AB26" s="151" t="n">
        <v>-13858.18</v>
      </c>
      <c r="AC26" s="151" t="n">
        <v>13896.09</v>
      </c>
      <c r="AD26" s="151" t="n">
        <v>-959.82</v>
      </c>
      <c r="AE26" s="151" t="n">
        <v>133.549999999999</v>
      </c>
      <c r="AF26" s="151" t="n">
        <v>8425.17</v>
      </c>
      <c r="AG26" s="151" t="n">
        <v>2353.13</v>
      </c>
      <c r="AH26" s="151" t="n">
        <v>-325.71</v>
      </c>
      <c r="AI26" s="151" t="n">
        <v>-506.13</v>
      </c>
      <c r="AJ26" s="151" t="n">
        <v>-963.73</v>
      </c>
      <c r="AK26" s="151" t="n">
        <v>2319.21</v>
      </c>
      <c r="AL26" s="151" t="n">
        <v>-2000.16</v>
      </c>
      <c r="AM26" s="151" t="n">
        <v>-2263.16</v>
      </c>
      <c r="AN26" s="151" t="n">
        <v>4276.07</v>
      </c>
      <c r="AO26" s="530" t="n">
        <v>-3887.05</v>
      </c>
      <c r="AP26" s="153" t="n">
        <v>4745.13</v>
      </c>
    </row>
    <row r="27" customFormat="false" ht="20.1" hidden="false" customHeight="true" outlineLevel="0" collapsed="false">
      <c r="A27" s="41"/>
      <c r="B27" s="44" t="s">
        <v>15</v>
      </c>
      <c r="D27" s="504"/>
      <c r="E27" s="529"/>
      <c r="F27" s="529"/>
      <c r="G27" s="501" t="s">
        <v>340</v>
      </c>
      <c r="I27" s="151" t="n">
        <v>78.73</v>
      </c>
      <c r="J27" s="151" t="n">
        <v>442.56</v>
      </c>
      <c r="K27" s="151" t="n">
        <v>47.5</v>
      </c>
      <c r="L27" s="151" t="n">
        <v>744.39</v>
      </c>
      <c r="M27" s="151" t="n">
        <v>146.31</v>
      </c>
      <c r="N27" s="151" t="n">
        <v>-10.44</v>
      </c>
      <c r="O27" s="151" t="n">
        <v>292.53</v>
      </c>
      <c r="P27" s="151" t="n">
        <v>-39.4</v>
      </c>
      <c r="Q27" s="151" t="n">
        <v>-228.75</v>
      </c>
      <c r="R27" s="151" t="n">
        <v>-761.09</v>
      </c>
      <c r="S27" s="151" t="n">
        <v>359.68</v>
      </c>
      <c r="T27" s="151" t="n">
        <v>1882.94</v>
      </c>
      <c r="U27" s="151" t="n">
        <v>-348.84</v>
      </c>
      <c r="V27" s="151" t="n">
        <v>1324.13</v>
      </c>
      <c r="W27" s="151" t="n">
        <v>5272.09</v>
      </c>
      <c r="X27" s="151" t="n">
        <v>-1213.56</v>
      </c>
      <c r="Y27" s="151" t="n">
        <v>-138.32</v>
      </c>
      <c r="Z27" s="151" t="n">
        <v>330.83</v>
      </c>
      <c r="AA27" s="151" t="n">
        <v>-8783.52</v>
      </c>
      <c r="AB27" s="151" t="n">
        <v>13902.03</v>
      </c>
      <c r="AC27" s="151" t="n">
        <v>-12157.84</v>
      </c>
      <c r="AD27" s="151" t="n">
        <v>3143.28</v>
      </c>
      <c r="AE27" s="151" t="n">
        <v>1053.78</v>
      </c>
      <c r="AF27" s="151" t="n">
        <v>-7982.04</v>
      </c>
      <c r="AG27" s="151" t="n">
        <v>-1412.65</v>
      </c>
      <c r="AH27" s="151" t="n">
        <v>2321.11</v>
      </c>
      <c r="AI27" s="151" t="n">
        <v>980.6</v>
      </c>
      <c r="AJ27" s="151" t="n">
        <v>602.45</v>
      </c>
      <c r="AK27" s="151" t="n">
        <v>492.46278705</v>
      </c>
      <c r="AL27" s="151" t="n">
        <v>4154.28721295</v>
      </c>
      <c r="AM27" s="151" t="n">
        <v>4075.52</v>
      </c>
      <c r="AN27" s="151" t="n">
        <v>-2758.31</v>
      </c>
      <c r="AO27" s="530" t="n">
        <v>3084.07</v>
      </c>
      <c r="AP27" s="153" t="n">
        <v>240.68</v>
      </c>
      <c r="AQ27" s="531"/>
    </row>
    <row r="28" customFormat="false" ht="20.1" hidden="false" customHeight="true" outlineLevel="0" collapsed="false">
      <c r="A28" s="41"/>
      <c r="B28" s="44" t="s">
        <v>36</v>
      </c>
      <c r="D28" s="504"/>
      <c r="E28" s="529"/>
      <c r="F28" s="529"/>
      <c r="G28" s="501" t="s">
        <v>44</v>
      </c>
      <c r="I28" s="151" t="n">
        <v>-457.93</v>
      </c>
      <c r="J28" s="151" t="n">
        <v>-2421.1</v>
      </c>
      <c r="K28" s="151" t="n">
        <v>-1846.86</v>
      </c>
      <c r="L28" s="151" t="n">
        <v>-1788.9</v>
      </c>
      <c r="M28" s="151" t="n">
        <v>-2036.3</v>
      </c>
      <c r="N28" s="151" t="n">
        <v>-2151.93</v>
      </c>
      <c r="O28" s="151" t="n">
        <v>-1504.37</v>
      </c>
      <c r="P28" s="151" t="n">
        <v>-1786.53</v>
      </c>
      <c r="Q28" s="151" t="n">
        <v>-1920.95</v>
      </c>
      <c r="R28" s="151" t="n">
        <v>1851.81</v>
      </c>
      <c r="S28" s="151" t="n">
        <v>-2089.35</v>
      </c>
      <c r="T28" s="151" t="n">
        <v>-2272.77</v>
      </c>
      <c r="U28" s="151" t="n">
        <v>-1758.54</v>
      </c>
      <c r="V28" s="151" t="n">
        <v>-1751.82</v>
      </c>
      <c r="W28" s="151" t="n">
        <v>-1990.16</v>
      </c>
      <c r="X28" s="151" t="n">
        <v>-727.460000000003</v>
      </c>
      <c r="Y28" s="151" t="n">
        <v>-1975.82</v>
      </c>
      <c r="Z28" s="151" t="n">
        <v>-1438.56</v>
      </c>
      <c r="AA28" s="151" t="n">
        <v>-2156.35</v>
      </c>
      <c r="AB28" s="151" t="n">
        <v>-2187.97999999999</v>
      </c>
      <c r="AC28" s="151" t="n">
        <v>-1899.9</v>
      </c>
      <c r="AD28" s="151" t="n">
        <v>-2630.94</v>
      </c>
      <c r="AE28" s="151" t="n">
        <v>-2424.47999999999</v>
      </c>
      <c r="AF28" s="151" t="n">
        <v>-1898.32000000001</v>
      </c>
      <c r="AG28" s="151" t="n">
        <v>-955.78</v>
      </c>
      <c r="AH28" s="151" t="n">
        <v>-3183.55695034</v>
      </c>
      <c r="AI28" s="151" t="n">
        <v>-2281.23304965999</v>
      </c>
      <c r="AJ28" s="151" t="n">
        <v>-1904.35048176001</v>
      </c>
      <c r="AK28" s="151" t="n">
        <v>-2386.40278705</v>
      </c>
      <c r="AL28" s="151" t="n">
        <v>-1974.56721295001</v>
      </c>
      <c r="AM28" s="151" t="n">
        <v>-2424.32999999999</v>
      </c>
      <c r="AN28" s="151" t="n">
        <v>-2331.3</v>
      </c>
      <c r="AO28" s="530" t="n">
        <v>-1916.389</v>
      </c>
      <c r="AP28" s="153" t="n">
        <v>-3436.821</v>
      </c>
    </row>
    <row r="29" customFormat="false" ht="20.1" hidden="false" customHeight="true" outlineLevel="0" collapsed="false">
      <c r="A29" s="41"/>
      <c r="B29" s="44" t="s">
        <v>37</v>
      </c>
      <c r="D29" s="504"/>
      <c r="E29" s="529"/>
      <c r="F29" s="529"/>
      <c r="G29" s="501"/>
      <c r="H29" s="487" t="s">
        <v>341</v>
      </c>
      <c r="I29" s="151" t="n">
        <v>-421.04</v>
      </c>
      <c r="J29" s="151" t="n">
        <v>-1289.08</v>
      </c>
      <c r="K29" s="151" t="n">
        <v>-1093.97</v>
      </c>
      <c r="L29" s="151" t="n">
        <v>-1252.81</v>
      </c>
      <c r="M29" s="151" t="n">
        <v>-1253.54</v>
      </c>
      <c r="N29" s="151" t="n">
        <v>-1197.21</v>
      </c>
      <c r="O29" s="151" t="n">
        <v>-1271.09</v>
      </c>
      <c r="P29" s="151" t="n">
        <v>-1211.32</v>
      </c>
      <c r="Q29" s="151" t="n">
        <v>-1314.97</v>
      </c>
      <c r="R29" s="151" t="n">
        <v>-1325.14</v>
      </c>
      <c r="S29" s="151" t="n">
        <v>-1460.55</v>
      </c>
      <c r="T29" s="151" t="n">
        <v>-1382.72</v>
      </c>
      <c r="U29" s="151" t="n">
        <v>-1193.15</v>
      </c>
      <c r="V29" s="151" t="n">
        <v>-1223.46</v>
      </c>
      <c r="W29" s="151" t="n">
        <v>-1410.63</v>
      </c>
      <c r="X29" s="151" t="n">
        <v>-1358.84</v>
      </c>
      <c r="Y29" s="151" t="n">
        <v>-1285.03</v>
      </c>
      <c r="Z29" s="151" t="n">
        <v>-1283.19</v>
      </c>
      <c r="AA29" s="151" t="n">
        <v>-1398.87</v>
      </c>
      <c r="AB29" s="151" t="n">
        <v>-1401.25</v>
      </c>
      <c r="AC29" s="151" t="n">
        <v>-1354.77670085</v>
      </c>
      <c r="AD29" s="151" t="n">
        <v>-1343.65329915</v>
      </c>
      <c r="AE29" s="151" t="n">
        <v>-1379.71</v>
      </c>
      <c r="AF29" s="151" t="n">
        <v>-1495.70755982</v>
      </c>
      <c r="AG29" s="151" t="n">
        <v>-1416.8</v>
      </c>
      <c r="AH29" s="151" t="n">
        <v>-1551.16</v>
      </c>
      <c r="AI29" s="151" t="n">
        <v>-1466.26</v>
      </c>
      <c r="AJ29" s="151" t="n">
        <v>-1510.01</v>
      </c>
      <c r="AK29" s="151" t="n">
        <v>-1510.98578589</v>
      </c>
      <c r="AL29" s="151" t="n">
        <v>-1659.55421411</v>
      </c>
      <c r="AM29" s="151" t="n">
        <v>-1588.24</v>
      </c>
      <c r="AN29" s="151" t="n">
        <v>-1593.65</v>
      </c>
      <c r="AO29" s="530" t="n">
        <v>-1629.84</v>
      </c>
      <c r="AP29" s="153" t="n">
        <v>-1744.16</v>
      </c>
    </row>
    <row r="30" customFormat="false" ht="20.1" hidden="false" customHeight="true" outlineLevel="0" collapsed="false">
      <c r="A30" s="41"/>
      <c r="B30" s="42" t="s">
        <v>38</v>
      </c>
      <c r="D30" s="504"/>
      <c r="E30" s="529"/>
      <c r="F30" s="529"/>
      <c r="G30" s="501"/>
      <c r="H30" s="487" t="s">
        <v>343</v>
      </c>
      <c r="I30" s="151" t="n">
        <v>-189.26</v>
      </c>
      <c r="J30" s="151" t="n">
        <v>-551.6</v>
      </c>
      <c r="K30" s="151" t="n">
        <v>-515.38</v>
      </c>
      <c r="L30" s="151" t="n">
        <v>-546.41</v>
      </c>
      <c r="M30" s="151" t="n">
        <v>-565.42</v>
      </c>
      <c r="N30" s="151" t="n">
        <v>-603.25</v>
      </c>
      <c r="O30" s="151" t="n">
        <v>-586.54</v>
      </c>
      <c r="P30" s="151" t="n">
        <v>-582.44</v>
      </c>
      <c r="Q30" s="151" t="n">
        <v>-446.62</v>
      </c>
      <c r="R30" s="151" t="n">
        <v>-455.29</v>
      </c>
      <c r="S30" s="151" t="n">
        <v>-427.47</v>
      </c>
      <c r="T30" s="151" t="n">
        <v>-435.3</v>
      </c>
      <c r="U30" s="151" t="n">
        <v>-499.02</v>
      </c>
      <c r="V30" s="151" t="n">
        <v>-464.1</v>
      </c>
      <c r="W30" s="151" t="n">
        <v>-413.38</v>
      </c>
      <c r="X30" s="151" t="n">
        <v>-433.03</v>
      </c>
      <c r="Y30" s="151" t="n">
        <v>-479.16</v>
      </c>
      <c r="Z30" s="151" t="n">
        <v>-453.74</v>
      </c>
      <c r="AA30" s="151" t="n">
        <v>-431.46</v>
      </c>
      <c r="AB30" s="151" t="n">
        <v>-425.02</v>
      </c>
      <c r="AC30" s="151" t="n">
        <v>-447.89291941</v>
      </c>
      <c r="AD30" s="151" t="n">
        <v>-436.15025208</v>
      </c>
      <c r="AE30" s="151" t="n">
        <v>-397.81833793</v>
      </c>
      <c r="AF30" s="151" t="n">
        <v>-407.68199066</v>
      </c>
      <c r="AG30" s="151" t="n">
        <v>-420.73</v>
      </c>
      <c r="AH30" s="151" t="n">
        <v>-414.47</v>
      </c>
      <c r="AI30" s="151" t="n">
        <v>-386.46</v>
      </c>
      <c r="AJ30" s="151" t="n">
        <v>-376.95</v>
      </c>
      <c r="AK30" s="151" t="n">
        <v>-402.18278129</v>
      </c>
      <c r="AL30" s="151" t="n">
        <v>-394.64721871</v>
      </c>
      <c r="AM30" s="151" t="n">
        <v>-361.65</v>
      </c>
      <c r="AN30" s="151" t="n">
        <v>-362.71</v>
      </c>
      <c r="AO30" s="442" t="n">
        <v>-390.57</v>
      </c>
      <c r="AP30" s="430" t="n">
        <v>-367.43</v>
      </c>
    </row>
    <row r="31" customFormat="false" ht="20.1" hidden="false" customHeight="true" outlineLevel="0" collapsed="false">
      <c r="A31" s="41"/>
      <c r="B31" s="42" t="s">
        <v>39</v>
      </c>
      <c r="E31" s="510" t="s">
        <v>35</v>
      </c>
      <c r="F31" s="511"/>
      <c r="G31" s="511"/>
      <c r="H31" s="512"/>
      <c r="I31" s="513"/>
      <c r="J31" s="513"/>
      <c r="K31" s="513"/>
      <c r="L31" s="513"/>
      <c r="M31" s="513"/>
      <c r="N31" s="513"/>
      <c r="O31" s="513"/>
      <c r="P31" s="513"/>
      <c r="Q31" s="513"/>
      <c r="R31" s="513"/>
      <c r="S31" s="513"/>
      <c r="T31" s="513"/>
      <c r="U31" s="513"/>
      <c r="V31" s="513"/>
      <c r="W31" s="513"/>
      <c r="X31" s="513"/>
      <c r="Y31" s="513"/>
      <c r="Z31" s="513"/>
      <c r="AA31" s="513"/>
      <c r="AB31" s="513"/>
      <c r="AC31" s="513"/>
      <c r="AD31" s="513"/>
      <c r="AE31" s="513"/>
      <c r="AF31" s="513"/>
      <c r="AG31" s="513"/>
      <c r="AH31" s="513"/>
      <c r="AI31" s="513"/>
      <c r="AJ31" s="513"/>
      <c r="AK31" s="513"/>
      <c r="AL31" s="513"/>
      <c r="AM31" s="513"/>
      <c r="AN31" s="513"/>
      <c r="AO31" s="440"/>
      <c r="AP31" s="153"/>
    </row>
    <row r="32" customFormat="false" ht="20.1" hidden="false" customHeight="true" outlineLevel="0" collapsed="false">
      <c r="A32" s="41"/>
      <c r="B32" s="42" t="s">
        <v>40</v>
      </c>
      <c r="E32" s="529"/>
      <c r="F32" s="506"/>
      <c r="G32" s="497" t="s">
        <v>23</v>
      </c>
      <c r="H32" s="498"/>
      <c r="I32" s="151" t="n">
        <v>-53.23</v>
      </c>
      <c r="J32" s="151" t="n">
        <v>-349.239999999999</v>
      </c>
      <c r="K32" s="151" t="n">
        <v>609.08</v>
      </c>
      <c r="L32" s="151" t="n">
        <v>-842.029999999999</v>
      </c>
      <c r="M32" s="151" t="n">
        <v>69.4899999999998</v>
      </c>
      <c r="N32" s="151" t="n">
        <v>-995.890000000001</v>
      </c>
      <c r="O32" s="151" t="n">
        <v>281.610000000001</v>
      </c>
      <c r="P32" s="151" t="n">
        <v>641.790000000001</v>
      </c>
      <c r="Q32" s="151" t="n">
        <v>-1450.6</v>
      </c>
      <c r="R32" s="151" t="n">
        <v>-87.8500000000004</v>
      </c>
      <c r="S32" s="151" t="n">
        <v>427.019999999997</v>
      </c>
      <c r="T32" s="151" t="n">
        <v>-801.21999999999</v>
      </c>
      <c r="U32" s="151" t="n">
        <v>436.5</v>
      </c>
      <c r="V32" s="151" t="n">
        <v>691.02</v>
      </c>
      <c r="W32" s="151" t="n">
        <v>51.6000000000022</v>
      </c>
      <c r="X32" s="151" t="n">
        <v>100.349999999999</v>
      </c>
      <c r="Y32" s="151" t="n">
        <v>492.33</v>
      </c>
      <c r="Z32" s="151" t="n">
        <v>877.870000000001</v>
      </c>
      <c r="AA32" s="151" t="n">
        <v>591.369999999995</v>
      </c>
      <c r="AB32" s="151" t="n">
        <v>-102.269999999993</v>
      </c>
      <c r="AC32" s="151" t="n">
        <v>787.550000000001</v>
      </c>
      <c r="AD32" s="151" t="n">
        <v>777.719999999996</v>
      </c>
      <c r="AE32" s="151" t="n">
        <v>702.240000000005</v>
      </c>
      <c r="AF32" s="151" t="n">
        <v>198.389999999999</v>
      </c>
      <c r="AG32" s="151" t="n">
        <v>696.85</v>
      </c>
      <c r="AH32" s="151" t="n">
        <v>227.15</v>
      </c>
      <c r="AI32" s="151" t="n">
        <v>719.51</v>
      </c>
      <c r="AJ32" s="151" t="n">
        <v>2514.05</v>
      </c>
      <c r="AK32" s="151" t="n">
        <v>1293.59</v>
      </c>
      <c r="AL32" s="151" t="n">
        <v>1497.01</v>
      </c>
      <c r="AM32" s="151" t="n">
        <v>976</v>
      </c>
      <c r="AN32" s="151" t="n">
        <v>472.659999999996</v>
      </c>
      <c r="AO32" s="530" t="n">
        <v>508.89</v>
      </c>
      <c r="AP32" s="153" t="n">
        <v>1802.61</v>
      </c>
    </row>
    <row r="33" customFormat="false" ht="20.1" hidden="false" customHeight="true" outlineLevel="0" collapsed="false">
      <c r="A33" s="41"/>
      <c r="B33" s="42" t="s">
        <v>41</v>
      </c>
      <c r="E33" s="529"/>
      <c r="F33" s="506"/>
      <c r="G33" s="501" t="s">
        <v>338</v>
      </c>
      <c r="I33" s="151" t="n">
        <v>147.06</v>
      </c>
      <c r="J33" s="151" t="n">
        <v>901.28</v>
      </c>
      <c r="K33" s="151" t="n">
        <v>883.22</v>
      </c>
      <c r="L33" s="151" t="n">
        <v>902.41</v>
      </c>
      <c r="M33" s="151" t="n">
        <v>554.74</v>
      </c>
      <c r="N33" s="151" t="n">
        <v>1030.6</v>
      </c>
      <c r="O33" s="151" t="n">
        <v>805.09</v>
      </c>
      <c r="P33" s="151" t="n">
        <v>805.95</v>
      </c>
      <c r="Q33" s="151" t="n">
        <v>548.47</v>
      </c>
      <c r="R33" s="151" t="n">
        <v>1017.78</v>
      </c>
      <c r="S33" s="151" t="n">
        <v>1044.88</v>
      </c>
      <c r="T33" s="151" t="n">
        <v>1026.85</v>
      </c>
      <c r="U33" s="151" t="n">
        <v>797.41</v>
      </c>
      <c r="V33" s="151" t="n">
        <v>1067.5</v>
      </c>
      <c r="W33" s="151" t="n">
        <v>1008.81</v>
      </c>
      <c r="X33" s="151" t="n">
        <v>1071.68</v>
      </c>
      <c r="Y33" s="151" t="n">
        <v>743.4</v>
      </c>
      <c r="Z33" s="151" t="n">
        <v>1039.88</v>
      </c>
      <c r="AA33" s="151" t="n">
        <v>1035.06</v>
      </c>
      <c r="AB33" s="151" t="n">
        <v>1029.62</v>
      </c>
      <c r="AC33" s="151" t="n">
        <v>1250.75</v>
      </c>
      <c r="AD33" s="151" t="n">
        <v>1549.51</v>
      </c>
      <c r="AE33" s="151" t="n">
        <v>1624.14</v>
      </c>
      <c r="AF33" s="151" t="n">
        <v>1310.44</v>
      </c>
      <c r="AG33" s="151" t="n">
        <v>1385.81</v>
      </c>
      <c r="AH33" s="151" t="n">
        <v>1462.71</v>
      </c>
      <c r="AI33" s="151" t="n">
        <v>1473.61</v>
      </c>
      <c r="AJ33" s="151" t="n">
        <v>2277.07</v>
      </c>
      <c r="AK33" s="151" t="n">
        <v>1756.99</v>
      </c>
      <c r="AL33" s="151" t="n">
        <v>1779.76</v>
      </c>
      <c r="AM33" s="151" t="n">
        <v>1669.25</v>
      </c>
      <c r="AN33" s="151" t="n">
        <v>1643</v>
      </c>
      <c r="AO33" s="530" t="n">
        <v>1882.55</v>
      </c>
      <c r="AP33" s="153" t="n">
        <v>1701.34</v>
      </c>
    </row>
    <row r="34" customFormat="false" ht="20.1" hidden="false" customHeight="true" outlineLevel="0" collapsed="false">
      <c r="A34" s="41"/>
      <c r="B34" s="42" t="s">
        <v>42</v>
      </c>
      <c r="E34" s="529"/>
      <c r="F34" s="506"/>
      <c r="G34" s="501" t="s">
        <v>339</v>
      </c>
      <c r="I34" s="151" t="n">
        <v>-143.66</v>
      </c>
      <c r="J34" s="151" t="n">
        <v>-317.45</v>
      </c>
      <c r="K34" s="151" t="n">
        <v>811.69</v>
      </c>
      <c r="L34" s="151" t="n">
        <v>-1080.04</v>
      </c>
      <c r="M34" s="151" t="n">
        <v>526.74</v>
      </c>
      <c r="N34" s="151" t="n">
        <v>-572.37</v>
      </c>
      <c r="O34" s="151" t="n">
        <v>477.85</v>
      </c>
      <c r="P34" s="151" t="n">
        <v>634.49</v>
      </c>
      <c r="Q34" s="151" t="n">
        <v>-455.93</v>
      </c>
      <c r="R34" s="151" t="n">
        <v>875.51</v>
      </c>
      <c r="S34" s="151" t="n">
        <v>741.25</v>
      </c>
      <c r="T34" s="151" t="n">
        <v>-1186.4</v>
      </c>
      <c r="U34" s="151" t="n">
        <v>971.78</v>
      </c>
      <c r="V34" s="151" t="n">
        <v>422.68</v>
      </c>
      <c r="W34" s="151" t="n">
        <v>-1532.02</v>
      </c>
      <c r="X34" s="151" t="n">
        <v>968.11</v>
      </c>
      <c r="Y34" s="151" t="n">
        <v>-444.69</v>
      </c>
      <c r="Z34" s="151" t="n">
        <v>1325.56</v>
      </c>
      <c r="AA34" s="151" t="n">
        <v>2785.79</v>
      </c>
      <c r="AB34" s="151" t="n">
        <v>-290.75</v>
      </c>
      <c r="AC34" s="151" t="n">
        <v>954.87</v>
      </c>
      <c r="AD34" s="151" t="n">
        <v>1548.17</v>
      </c>
      <c r="AE34" s="151" t="n">
        <v>371.42</v>
      </c>
      <c r="AF34" s="151" t="n">
        <v>1084.54</v>
      </c>
      <c r="AG34" s="151" t="n">
        <v>1331.85</v>
      </c>
      <c r="AH34" s="151" t="n">
        <v>719.81</v>
      </c>
      <c r="AI34" s="151" t="n">
        <v>-633.92</v>
      </c>
      <c r="AJ34" s="151" t="n">
        <v>317.41</v>
      </c>
      <c r="AK34" s="151" t="n">
        <v>551.46</v>
      </c>
      <c r="AL34" s="151" t="n">
        <v>-1904.85</v>
      </c>
      <c r="AM34" s="151" t="n">
        <v>3821.39</v>
      </c>
      <c r="AN34" s="151" t="n">
        <v>658</v>
      </c>
      <c r="AO34" s="530" t="n">
        <v>223</v>
      </c>
      <c r="AP34" s="153" t="n">
        <v>1851</v>
      </c>
    </row>
    <row r="35" customFormat="false" ht="20.1" hidden="false" customHeight="true" outlineLevel="0" collapsed="false">
      <c r="A35" s="41"/>
      <c r="B35" s="42" t="s">
        <v>43</v>
      </c>
      <c r="E35" s="529"/>
      <c r="F35" s="506"/>
      <c r="G35" s="501" t="s">
        <v>340</v>
      </c>
      <c r="I35" s="151" t="n">
        <v>106.95</v>
      </c>
      <c r="J35" s="151" t="n">
        <v>442.11</v>
      </c>
      <c r="K35" s="151" t="n">
        <v>-0.319999999999936</v>
      </c>
      <c r="L35" s="151" t="n">
        <v>758.93</v>
      </c>
      <c r="M35" s="151" t="n">
        <v>145.8</v>
      </c>
      <c r="N35" s="151" t="n">
        <v>-52.7</v>
      </c>
      <c r="O35" s="151" t="n">
        <v>384.84</v>
      </c>
      <c r="P35" s="151" t="n">
        <v>-27.24</v>
      </c>
      <c r="Q35" s="151" t="n">
        <v>-227.81</v>
      </c>
      <c r="R35" s="151" t="n">
        <v>-590.13</v>
      </c>
      <c r="S35" s="151" t="n">
        <v>61.09</v>
      </c>
      <c r="T35" s="151" t="n">
        <v>1062.66</v>
      </c>
      <c r="U35" s="151" t="n">
        <v>-168.81</v>
      </c>
      <c r="V35" s="151" t="n">
        <v>381.22</v>
      </c>
      <c r="W35" s="151" t="n">
        <v>1982.3</v>
      </c>
      <c r="X35" s="151" t="n">
        <v>-195.58</v>
      </c>
      <c r="Y35" s="151" t="n">
        <v>1718.88</v>
      </c>
      <c r="Z35" s="151" t="n">
        <v>-377.15</v>
      </c>
      <c r="AA35" s="151" t="n">
        <v>-1848.74</v>
      </c>
      <c r="AB35" s="151" t="n">
        <v>641.11</v>
      </c>
      <c r="AC35" s="151" t="n">
        <v>-30.37</v>
      </c>
      <c r="AD35" s="151" t="n">
        <v>-269.22</v>
      </c>
      <c r="AE35" s="151" t="n">
        <v>433.87</v>
      </c>
      <c r="AF35" s="151" t="n">
        <v>-939.28</v>
      </c>
      <c r="AG35" s="151" t="n">
        <v>-739.93</v>
      </c>
      <c r="AH35" s="151" t="n">
        <v>-404.43</v>
      </c>
      <c r="AI35" s="151" t="n">
        <v>1364.26</v>
      </c>
      <c r="AJ35" s="151" t="n">
        <v>1404.09</v>
      </c>
      <c r="AK35" s="151" t="n">
        <v>504.67</v>
      </c>
      <c r="AL35" s="151" t="n">
        <v>2897.07</v>
      </c>
      <c r="AM35" s="151" t="n">
        <v>-2850.74</v>
      </c>
      <c r="AN35" s="151" t="n">
        <v>105</v>
      </c>
      <c r="AO35" s="530" t="n">
        <v>168</v>
      </c>
      <c r="AP35" s="153" t="n">
        <v>225</v>
      </c>
    </row>
    <row r="36" customFormat="false" ht="20.1" hidden="false" customHeight="true" outlineLevel="0" collapsed="false">
      <c r="A36" s="41"/>
      <c r="B36" s="42" t="s">
        <v>44</v>
      </c>
      <c r="E36" s="529"/>
      <c r="F36" s="506"/>
      <c r="G36" s="501" t="s">
        <v>44</v>
      </c>
      <c r="H36" s="517"/>
      <c r="I36" s="151" t="n">
        <v>-163.58</v>
      </c>
      <c r="J36" s="151" t="n">
        <v>-1375.18</v>
      </c>
      <c r="K36" s="151" t="n">
        <v>-1085.51</v>
      </c>
      <c r="L36" s="151" t="n">
        <v>-1423.33</v>
      </c>
      <c r="M36" s="151" t="n">
        <v>-1157.79</v>
      </c>
      <c r="N36" s="151" t="n">
        <v>-1401.42</v>
      </c>
      <c r="O36" s="151" t="n">
        <v>-1386.17</v>
      </c>
      <c r="P36" s="151" t="n">
        <v>-771.409999999999</v>
      </c>
      <c r="Q36" s="151" t="n">
        <v>-1315.33</v>
      </c>
      <c r="R36" s="151" t="n">
        <v>-1391.01</v>
      </c>
      <c r="S36" s="151" t="n">
        <v>-1420.2</v>
      </c>
      <c r="T36" s="151" t="n">
        <v>-1704.32999999999</v>
      </c>
      <c r="U36" s="151" t="n">
        <v>-1163.88</v>
      </c>
      <c r="V36" s="151" t="n">
        <v>-1180.38</v>
      </c>
      <c r="W36" s="151" t="n">
        <v>-1407.49</v>
      </c>
      <c r="X36" s="151" t="n">
        <v>-1743.86</v>
      </c>
      <c r="Y36" s="151" t="n">
        <v>-1525.26</v>
      </c>
      <c r="Z36" s="151" t="n">
        <v>-1110.42</v>
      </c>
      <c r="AA36" s="151" t="n">
        <v>-1380.74</v>
      </c>
      <c r="AB36" s="151" t="n">
        <v>-1482.24999999999</v>
      </c>
      <c r="AC36" s="151" t="n">
        <v>-1387.7</v>
      </c>
      <c r="AD36" s="151" t="n">
        <v>-2050.74</v>
      </c>
      <c r="AE36" s="151" t="n">
        <v>-1727.18999999999</v>
      </c>
      <c r="AF36" s="151" t="n">
        <v>-1257.37</v>
      </c>
      <c r="AG36" s="151" t="n">
        <v>-1280.88</v>
      </c>
      <c r="AH36" s="151" t="n">
        <v>-1550.94</v>
      </c>
      <c r="AI36" s="151" t="n">
        <v>-1484.44</v>
      </c>
      <c r="AJ36" s="151" t="n">
        <v>-1484.52</v>
      </c>
      <c r="AK36" s="151" t="n">
        <v>-1519.53</v>
      </c>
      <c r="AL36" s="151" t="n">
        <v>-1274.97</v>
      </c>
      <c r="AM36" s="151" t="n">
        <v>-1663.5</v>
      </c>
      <c r="AN36" s="151" t="n">
        <v>-1933</v>
      </c>
      <c r="AO36" s="530" t="n">
        <v>-1765</v>
      </c>
      <c r="AP36" s="153" t="n">
        <v>-1974</v>
      </c>
    </row>
    <row r="37" customFormat="false" ht="20.1" hidden="false" customHeight="true" outlineLevel="0" collapsed="false">
      <c r="A37" s="41"/>
      <c r="B37" s="44" t="s">
        <v>45</v>
      </c>
      <c r="E37" s="532"/>
      <c r="F37" s="533"/>
      <c r="G37" s="534"/>
      <c r="H37" s="535" t="s">
        <v>341</v>
      </c>
      <c r="I37" s="190" t="n">
        <v>-370.63</v>
      </c>
      <c r="J37" s="190" t="n">
        <v>-1079.34</v>
      </c>
      <c r="K37" s="190" t="n">
        <v>-1081.89</v>
      </c>
      <c r="L37" s="190" t="n">
        <v>-1101.63</v>
      </c>
      <c r="M37" s="190" t="n">
        <v>-1087.62</v>
      </c>
      <c r="N37" s="190" t="n">
        <v>-1139.45</v>
      </c>
      <c r="O37" s="190" t="n">
        <v>-1180.7</v>
      </c>
      <c r="P37" s="190" t="n">
        <v>-1119.07</v>
      </c>
      <c r="Q37" s="190" t="n">
        <v>-1145.63</v>
      </c>
      <c r="R37" s="190" t="n">
        <v>-1208.97</v>
      </c>
      <c r="S37" s="190" t="n">
        <v>-1286.74</v>
      </c>
      <c r="T37" s="190" t="n">
        <v>-1207.52</v>
      </c>
      <c r="U37" s="190" t="n">
        <v>-998.38</v>
      </c>
      <c r="V37" s="190" t="n">
        <v>-1030.97</v>
      </c>
      <c r="W37" s="190" t="n">
        <v>-1210.41</v>
      </c>
      <c r="X37" s="190" t="n">
        <v>-1138.04</v>
      </c>
      <c r="Y37" s="190" t="n">
        <v>-1068.25</v>
      </c>
      <c r="Z37" s="190" t="n">
        <v>-1059.78</v>
      </c>
      <c r="AA37" s="190" t="n">
        <v>-1159.2</v>
      </c>
      <c r="AB37" s="190" t="n">
        <v>-1151.73</v>
      </c>
      <c r="AC37" s="190" t="n">
        <v>-1125.44</v>
      </c>
      <c r="AD37" s="190" t="n">
        <v>-1103.31</v>
      </c>
      <c r="AE37" s="190" t="n">
        <v>-1137.37</v>
      </c>
      <c r="AF37" s="190" t="n">
        <v>-1237.88</v>
      </c>
      <c r="AG37" s="190" t="n">
        <v>-1178.19</v>
      </c>
      <c r="AH37" s="190" t="n">
        <v>-1307.44</v>
      </c>
      <c r="AI37" s="190" t="n">
        <v>-1210.61</v>
      </c>
      <c r="AJ37" s="190" t="n">
        <v>-1245.35</v>
      </c>
      <c r="AK37" s="190" t="n">
        <v>-1261.14</v>
      </c>
      <c r="AL37" s="190" t="n">
        <v>-1379.73</v>
      </c>
      <c r="AM37" s="197" t="n">
        <v>-1369.17</v>
      </c>
      <c r="AN37" s="197" t="n">
        <v>-1374.24</v>
      </c>
      <c r="AO37" s="442" t="n">
        <v>-1388</v>
      </c>
      <c r="AP37" s="430" t="n">
        <v>-1524</v>
      </c>
    </row>
    <row r="38" customFormat="false" ht="20.1" hidden="false" customHeight="true" outlineLevel="0" collapsed="false">
      <c r="A38" s="41"/>
      <c r="B38" s="44" t="s">
        <v>46</v>
      </c>
      <c r="E38" s="494" t="s">
        <v>40</v>
      </c>
      <c r="F38" s="501"/>
      <c r="G38" s="501"/>
      <c r="H38" s="501"/>
      <c r="I38" s="517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440"/>
      <c r="AP38" s="153"/>
    </row>
    <row r="39" customFormat="false" ht="20.1" hidden="false" customHeight="true" outlineLevel="0" collapsed="false">
      <c r="A39" s="41"/>
      <c r="B39" s="44" t="s">
        <v>47</v>
      </c>
      <c r="E39" s="520"/>
      <c r="F39" s="521"/>
      <c r="G39" s="521"/>
      <c r="H39" s="522" t="s">
        <v>275</v>
      </c>
      <c r="I39" s="536"/>
      <c r="J39" s="160"/>
      <c r="K39" s="160"/>
      <c r="L39" s="160"/>
      <c r="M39" s="160"/>
      <c r="N39" s="160"/>
      <c r="O39" s="160"/>
      <c r="P39" s="160"/>
      <c r="Q39" s="160"/>
      <c r="R39" s="161" t="n">
        <v>1430.53</v>
      </c>
      <c r="S39" s="161" t="n">
        <v>776.26</v>
      </c>
      <c r="T39" s="161" t="n">
        <v>805.03</v>
      </c>
      <c r="U39" s="161" t="n">
        <v>1175.18</v>
      </c>
      <c r="V39" s="161" t="n">
        <v>1509.63</v>
      </c>
      <c r="W39" s="161" t="n">
        <v>1461.64</v>
      </c>
      <c r="X39" s="161" t="n">
        <v>1271.22</v>
      </c>
      <c r="Y39" s="161" t="n">
        <v>1328.62</v>
      </c>
      <c r="Z39" s="161" t="n">
        <v>1338.09</v>
      </c>
      <c r="AA39" s="161" t="n">
        <v>1164.99</v>
      </c>
      <c r="AB39" s="161" t="n">
        <v>1648.37</v>
      </c>
      <c r="AC39" s="161" t="n">
        <v>1462.51</v>
      </c>
      <c r="AD39" s="161" t="n">
        <v>1572.09</v>
      </c>
      <c r="AE39" s="161" t="n">
        <v>1338.07</v>
      </c>
      <c r="AF39" s="161" t="n">
        <v>1312.07</v>
      </c>
      <c r="AG39" s="161" t="n">
        <v>1756.26660903</v>
      </c>
      <c r="AH39" s="161" t="n">
        <v>1873.59464894</v>
      </c>
      <c r="AI39" s="161" t="n">
        <v>1428.33915177</v>
      </c>
      <c r="AJ39" s="161" t="n">
        <v>1334.71380449</v>
      </c>
      <c r="AK39" s="161" t="n">
        <v>1728.99</v>
      </c>
      <c r="AL39" s="161" t="n">
        <v>1483.61789307</v>
      </c>
      <c r="AM39" s="161" t="n">
        <v>1275.39210693</v>
      </c>
      <c r="AN39" s="161" t="n">
        <v>1495</v>
      </c>
      <c r="AO39" s="524" t="n">
        <v>2025</v>
      </c>
      <c r="AP39" s="163" t="n">
        <v>2337.89314334</v>
      </c>
    </row>
    <row r="40" customFormat="false" ht="20.1" hidden="false" customHeight="true" outlineLevel="0" collapsed="false">
      <c r="A40" s="41"/>
      <c r="B40" s="60"/>
    </row>
    <row r="41" customFormat="false" ht="20.1" hidden="false" customHeight="true" outlineLevel="0" collapsed="false">
      <c r="A41" s="41"/>
      <c r="B41" s="60"/>
    </row>
    <row r="42" customFormat="false" ht="20.1" hidden="false" customHeight="true" outlineLevel="0" collapsed="false">
      <c r="A42" s="41"/>
      <c r="B42" s="61"/>
    </row>
    <row r="43" customFormat="false" ht="20.1" hidden="false" customHeight="true" outlineLevel="0" collapsed="false">
      <c r="A43" s="41"/>
      <c r="B43" s="61"/>
      <c r="D43" s="12"/>
    </row>
    <row r="44" customFormat="false" ht="20.1" hidden="false" customHeight="true" outlineLevel="0" collapsed="false">
      <c r="A44" s="41"/>
      <c r="B44" s="61"/>
      <c r="C44" s="12"/>
      <c r="D44" s="12"/>
    </row>
    <row r="45" customFormat="false" ht="20.1" hidden="true" customHeight="true" outlineLevel="0" collapsed="false">
      <c r="A45" s="41"/>
      <c r="B45" s="61"/>
      <c r="C45" s="12"/>
      <c r="D45" s="12"/>
    </row>
    <row r="46" customFormat="false" ht="21" hidden="true" customHeight="true" outlineLevel="0" collapsed="false">
      <c r="A46" s="41"/>
      <c r="B46" s="61"/>
      <c r="C46" s="12"/>
      <c r="D46" s="12"/>
      <c r="H46" s="487" t="n">
        <v>100</v>
      </c>
    </row>
    <row r="47" customFormat="false" ht="15.75" hidden="true" customHeight="false" outlineLevel="0" collapsed="false">
      <c r="A47" s="41"/>
      <c r="B47" s="61"/>
      <c r="C47" s="12"/>
      <c r="D47" s="12"/>
      <c r="H47" s="537" t="s">
        <v>344</v>
      </c>
      <c r="I47" s="140" t="n">
        <v>20267</v>
      </c>
      <c r="J47" s="140" t="n">
        <v>130344</v>
      </c>
      <c r="K47" s="140" t="n">
        <v>235296</v>
      </c>
      <c r="L47" s="140" t="n">
        <v>344969</v>
      </c>
      <c r="M47" s="140" t="n">
        <v>76681</v>
      </c>
      <c r="N47" s="140" t="n">
        <v>201635</v>
      </c>
      <c r="O47" s="140" t="n">
        <v>295808</v>
      </c>
      <c r="P47" s="140" t="n">
        <v>371098</v>
      </c>
      <c r="Q47" s="140" t="n">
        <v>73766</v>
      </c>
      <c r="R47" s="538" t="n">
        <v>213039</v>
      </c>
      <c r="S47" s="538" t="n">
        <v>399097</v>
      </c>
      <c r="T47" s="538" t="n">
        <v>587949</v>
      </c>
      <c r="U47" s="538" t="n">
        <v>184916</v>
      </c>
      <c r="V47" s="538" t="n">
        <v>426143</v>
      </c>
      <c r="W47" s="538" t="n">
        <v>631296</v>
      </c>
      <c r="X47" s="140" t="n">
        <v>838689</v>
      </c>
      <c r="Y47" s="140" t="n">
        <v>229195</v>
      </c>
      <c r="Z47" s="140" t="n">
        <v>489849</v>
      </c>
      <c r="AA47" s="140" t="n">
        <v>724114</v>
      </c>
      <c r="AB47" s="140" t="n">
        <v>1004641</v>
      </c>
      <c r="AC47" s="140" t="n">
        <v>247672</v>
      </c>
      <c r="AD47" s="140" t="n">
        <v>535874</v>
      </c>
      <c r="AE47" s="140" t="n">
        <v>801222</v>
      </c>
      <c r="AF47" s="12" t="n">
        <v>1032138</v>
      </c>
      <c r="AG47" s="12" t="n">
        <v>296645</v>
      </c>
      <c r="AH47" s="12" t="n">
        <v>611682</v>
      </c>
      <c r="AI47" s="12" t="n">
        <v>871225</v>
      </c>
      <c r="AJ47" s="12" t="n">
        <v>1192258</v>
      </c>
      <c r="AK47" s="12" t="n">
        <v>296273</v>
      </c>
      <c r="AL47" s="12" t="n">
        <v>566930</v>
      </c>
      <c r="AM47" s="12" t="n">
        <v>796729</v>
      </c>
      <c r="AN47" s="12" t="n">
        <v>1164408</v>
      </c>
      <c r="AO47" s="12" t="n">
        <v>377384</v>
      </c>
      <c r="AP47" s="12" t="n">
        <v>765842</v>
      </c>
    </row>
    <row r="48" customFormat="false" ht="15.75" hidden="true" customHeight="false" outlineLevel="0" collapsed="false">
      <c r="A48" s="41"/>
      <c r="B48" s="61"/>
      <c r="C48" s="12"/>
      <c r="D48" s="12"/>
      <c r="H48" s="517" t="s">
        <v>345</v>
      </c>
      <c r="I48" s="140" t="n">
        <v>-27332</v>
      </c>
      <c r="J48" s="140" t="n">
        <v>-26227</v>
      </c>
      <c r="K48" s="140" t="n">
        <v>-8105</v>
      </c>
      <c r="L48" s="140" t="n">
        <v>-43270</v>
      </c>
      <c r="M48" s="140" t="n">
        <v>88108</v>
      </c>
      <c r="N48" s="140" t="n">
        <v>48225</v>
      </c>
      <c r="O48" s="140" t="n">
        <v>91871</v>
      </c>
      <c r="P48" s="140" t="n">
        <v>185342</v>
      </c>
      <c r="Q48" s="140" t="n">
        <v>57937</v>
      </c>
      <c r="R48" s="538" t="n">
        <v>326402</v>
      </c>
      <c r="S48" s="538" t="n">
        <v>359792</v>
      </c>
      <c r="T48" s="538" t="n">
        <v>254738</v>
      </c>
      <c r="U48" s="538" t="n">
        <v>472439</v>
      </c>
      <c r="V48" s="538" t="n">
        <v>429522</v>
      </c>
      <c r="W48" s="538" t="n">
        <v>-842416</v>
      </c>
      <c r="X48" s="140" t="n">
        <v>-434045</v>
      </c>
      <c r="Y48" s="140" t="n">
        <v>-79802</v>
      </c>
      <c r="Z48" s="140" t="n">
        <v>86859</v>
      </c>
      <c r="AA48" s="140" t="n">
        <v>1384910</v>
      </c>
      <c r="AB48" s="140" t="n">
        <v>120933</v>
      </c>
      <c r="AC48" s="140" t="n">
        <v>1708563</v>
      </c>
      <c r="AD48" s="140" t="n">
        <v>1553614</v>
      </c>
      <c r="AE48" s="140" t="n">
        <v>1601399</v>
      </c>
      <c r="AF48" s="12" t="n">
        <v>2481156</v>
      </c>
      <c r="AG48" s="12" t="n">
        <v>169626</v>
      </c>
      <c r="AH48" s="12" t="n">
        <v>456392</v>
      </c>
      <c r="AI48" s="12" t="n">
        <v>670122</v>
      </c>
      <c r="AJ48" s="12" t="n">
        <v>237030</v>
      </c>
      <c r="AK48" s="539" t="n">
        <v>1067880</v>
      </c>
      <c r="AL48" s="539" t="n">
        <v>1051678</v>
      </c>
      <c r="AM48" s="539" t="n">
        <v>830912</v>
      </c>
      <c r="AN48" s="539" t="n">
        <v>1474694</v>
      </c>
      <c r="AO48" s="12" t="n">
        <v>-1335102</v>
      </c>
      <c r="AP48" s="12" t="n">
        <v>-382712</v>
      </c>
    </row>
    <row r="49" customFormat="false" ht="15.75" hidden="true" customHeight="false" outlineLevel="0" collapsed="false">
      <c r="A49" s="41"/>
      <c r="B49" s="61"/>
      <c r="C49" s="12"/>
      <c r="D49" s="12"/>
      <c r="H49" s="517" t="s">
        <v>346</v>
      </c>
      <c r="I49" s="140" t="n">
        <v>-1610</v>
      </c>
      <c r="J49" s="140" t="n">
        <v>-18401</v>
      </c>
      <c r="K49" s="140" t="n">
        <v>-8558</v>
      </c>
      <c r="L49" s="140" t="n">
        <v>-34728</v>
      </c>
      <c r="M49" s="140" t="n">
        <v>-61483</v>
      </c>
      <c r="N49" s="140" t="n">
        <v>-73373</v>
      </c>
      <c r="O49" s="140" t="n">
        <v>-69100</v>
      </c>
      <c r="P49" s="140" t="n">
        <v>-124700</v>
      </c>
      <c r="Q49" s="140" t="n">
        <v>-13042</v>
      </c>
      <c r="R49" s="538" t="n">
        <v>-156733</v>
      </c>
      <c r="S49" s="538" t="n">
        <v>-216464</v>
      </c>
      <c r="T49" s="538" t="n">
        <v>-322548</v>
      </c>
      <c r="U49" s="538" t="n">
        <v>-326927</v>
      </c>
      <c r="V49" s="538" t="n">
        <v>-360106</v>
      </c>
      <c r="W49" s="538" t="n">
        <v>350115</v>
      </c>
      <c r="X49" s="140" t="n">
        <v>-29551</v>
      </c>
      <c r="Y49" s="140" t="n">
        <v>115068</v>
      </c>
      <c r="Z49" s="140" t="n">
        <v>-133507</v>
      </c>
      <c r="AA49" s="140" t="n">
        <v>-645216</v>
      </c>
      <c r="AB49" s="140" t="n">
        <v>-845845</v>
      </c>
      <c r="AC49" s="140" t="n">
        <v>-422120</v>
      </c>
      <c r="AD49" s="140" t="n">
        <v>-534974</v>
      </c>
      <c r="AE49" s="140" t="n">
        <v>-718948</v>
      </c>
      <c r="AF49" s="12" t="n">
        <v>-792958</v>
      </c>
      <c r="AG49" s="12" t="n">
        <v>54946</v>
      </c>
      <c r="AH49" s="12" t="n">
        <v>-264214</v>
      </c>
      <c r="AI49" s="12" t="n">
        <v>-536402</v>
      </c>
      <c r="AJ49" s="12" t="n">
        <v>-201358</v>
      </c>
      <c r="AK49" s="12" t="n">
        <v>-860867</v>
      </c>
      <c r="AL49" s="12" t="n">
        <v>-1061784</v>
      </c>
      <c r="AM49" s="12" t="n">
        <v>-1092299</v>
      </c>
      <c r="AN49" s="12" t="n">
        <v>-1351900</v>
      </c>
      <c r="AO49" s="12" t="n">
        <v>876775</v>
      </c>
      <c r="AP49" s="12" t="n">
        <v>267164</v>
      </c>
    </row>
    <row r="50" customFormat="false" ht="15.75" hidden="true" customHeight="false" outlineLevel="0" collapsed="false">
      <c r="A50" s="41"/>
      <c r="B50" s="61"/>
      <c r="C50" s="12"/>
      <c r="D50" s="12"/>
      <c r="H50" s="517" t="s">
        <v>347</v>
      </c>
      <c r="I50" s="140" t="n">
        <v>6716</v>
      </c>
      <c r="J50" s="140" t="n">
        <v>-11604</v>
      </c>
      <c r="K50" s="140" t="n">
        <v>70823</v>
      </c>
      <c r="L50" s="140" t="n">
        <v>66077</v>
      </c>
      <c r="M50" s="140" t="n">
        <v>93796</v>
      </c>
      <c r="N50" s="140" t="n">
        <v>89918</v>
      </c>
      <c r="O50" s="140" t="n">
        <v>71077</v>
      </c>
      <c r="P50" s="140" t="n">
        <v>225230</v>
      </c>
      <c r="Q50" s="140" t="n">
        <v>-24346</v>
      </c>
      <c r="R50" s="538" t="n">
        <v>1175</v>
      </c>
      <c r="S50" s="538" t="n">
        <v>105788</v>
      </c>
      <c r="T50" s="538" t="n">
        <v>93641</v>
      </c>
      <c r="U50" s="538" t="n">
        <v>99249</v>
      </c>
      <c r="V50" s="538" t="n">
        <v>228823</v>
      </c>
      <c r="W50" s="538" t="n">
        <v>345036</v>
      </c>
      <c r="X50" s="140" t="n">
        <v>510999</v>
      </c>
      <c r="Y50" s="140" t="n">
        <v>156071</v>
      </c>
      <c r="Z50" s="140" t="n">
        <v>277592</v>
      </c>
      <c r="AA50" s="140" t="n">
        <v>437340</v>
      </c>
      <c r="AB50" s="140" t="n">
        <v>516128</v>
      </c>
      <c r="AC50" s="140" t="n">
        <v>103166</v>
      </c>
      <c r="AD50" s="140" t="n">
        <v>274987</v>
      </c>
      <c r="AE50" s="140" t="n">
        <v>424531</v>
      </c>
      <c r="AF50" s="12" t="n">
        <v>461301</v>
      </c>
      <c r="AG50" s="12" t="n">
        <v>10741</v>
      </c>
      <c r="AH50" s="12" t="n">
        <v>10564</v>
      </c>
      <c r="AI50" s="12" t="n">
        <v>18409</v>
      </c>
      <c r="AJ50" s="12" t="n">
        <v>20084</v>
      </c>
      <c r="AK50" s="12" t="n">
        <v>24908</v>
      </c>
      <c r="AL50" s="12" t="n">
        <v>42011</v>
      </c>
      <c r="AM50" s="12" t="n">
        <v>66976</v>
      </c>
      <c r="AN50" s="12" t="n">
        <v>110402</v>
      </c>
      <c r="AO50" s="12" t="n">
        <v>69622</v>
      </c>
      <c r="AP50" s="12" t="n">
        <v>201356</v>
      </c>
    </row>
    <row r="51" customFormat="false" ht="15.75" hidden="true" customHeight="false" outlineLevel="0" collapsed="false">
      <c r="A51" s="41"/>
      <c r="B51" s="61"/>
      <c r="C51" s="540"/>
      <c r="D51" s="540"/>
      <c r="E51" s="540"/>
      <c r="F51" s="540"/>
      <c r="G51" s="540"/>
      <c r="H51" s="541" t="s">
        <v>339</v>
      </c>
      <c r="I51" s="540" t="n">
        <v>-22226</v>
      </c>
      <c r="J51" s="540" t="n">
        <v>-56232</v>
      </c>
      <c r="K51" s="540" t="n">
        <v>54160</v>
      </c>
      <c r="L51" s="540" t="n">
        <v>-11921</v>
      </c>
      <c r="M51" s="540" t="n">
        <v>120421</v>
      </c>
      <c r="N51" s="540" t="n">
        <v>64770</v>
      </c>
      <c r="O51" s="540" t="n">
        <v>93848</v>
      </c>
      <c r="P51" s="540" t="n">
        <v>285872</v>
      </c>
      <c r="Q51" s="540" t="n">
        <v>20549</v>
      </c>
      <c r="R51" s="540" t="n">
        <v>170844</v>
      </c>
      <c r="S51" s="540" t="n">
        <v>249116</v>
      </c>
      <c r="T51" s="540" t="n">
        <v>25831</v>
      </c>
      <c r="U51" s="540" t="n">
        <v>244761</v>
      </c>
      <c r="V51" s="540" t="n">
        <v>298239</v>
      </c>
      <c r="W51" s="540" t="n">
        <v>-147265</v>
      </c>
      <c r="X51" s="540" t="n">
        <v>47403</v>
      </c>
      <c r="Y51" s="540" t="n">
        <v>191337</v>
      </c>
      <c r="Z51" s="540" t="n">
        <v>230944</v>
      </c>
      <c r="AA51" s="540" t="n">
        <v>1177034</v>
      </c>
      <c r="AB51" s="540" t="n">
        <v>-208784</v>
      </c>
      <c r="AC51" s="540" t="n">
        <v>1389609</v>
      </c>
      <c r="AD51" s="540" t="n">
        <v>1293627</v>
      </c>
      <c r="AE51" s="540" t="n">
        <v>1306982</v>
      </c>
      <c r="AF51" s="540" t="n">
        <v>2149499</v>
      </c>
      <c r="AG51" s="540" t="n">
        <v>235313</v>
      </c>
      <c r="AH51" s="540" t="n">
        <v>202742</v>
      </c>
      <c r="AI51" s="540" t="n">
        <v>152129</v>
      </c>
      <c r="AJ51" s="540" t="n">
        <v>55756</v>
      </c>
      <c r="AK51" s="540" t="n">
        <v>231921</v>
      </c>
      <c r="AL51" s="540" t="n">
        <v>31905</v>
      </c>
      <c r="AM51" s="540" t="n">
        <v>-194411</v>
      </c>
      <c r="AN51" s="540" t="n">
        <v>233196</v>
      </c>
      <c r="AO51" s="540" t="n">
        <v>-388705</v>
      </c>
      <c r="AP51" s="540" t="n">
        <v>85808</v>
      </c>
    </row>
    <row r="52" s="12" customFormat="true" ht="15.75" hidden="true" customHeight="false" outlineLevel="0" collapsed="false">
      <c r="A52" s="41"/>
      <c r="B52" s="61"/>
      <c r="H52" s="542" t="s">
        <v>348</v>
      </c>
      <c r="I52" s="173" t="n">
        <v>587</v>
      </c>
      <c r="J52" s="173" t="n">
        <v>7617</v>
      </c>
      <c r="K52" s="173" t="n">
        <v>21448</v>
      </c>
      <c r="L52" s="173" t="n">
        <v>31253</v>
      </c>
      <c r="M52" s="173" t="n">
        <v>1685</v>
      </c>
      <c r="N52" s="173" t="n">
        <v>8437</v>
      </c>
      <c r="O52" s="173" t="n">
        <v>10331</v>
      </c>
      <c r="P52" s="173" t="n">
        <v>15532</v>
      </c>
      <c r="Q52" s="173" t="n">
        <v>2656</v>
      </c>
      <c r="R52" s="173" t="n">
        <v>26540</v>
      </c>
      <c r="S52" s="173" t="n">
        <v>14121</v>
      </c>
      <c r="T52" s="173" t="n">
        <v>21072</v>
      </c>
      <c r="U52" s="173" t="n">
        <v>13997</v>
      </c>
      <c r="V52" s="173" t="n">
        <v>12229</v>
      </c>
      <c r="W52" s="173" t="n">
        <v>31067</v>
      </c>
      <c r="X52" s="173" t="n">
        <v>30890</v>
      </c>
      <c r="Y52" s="173" t="n">
        <v>130184</v>
      </c>
      <c r="Z52" s="173" t="n">
        <v>151178</v>
      </c>
      <c r="AA52" s="173" t="n">
        <v>83543</v>
      </c>
      <c r="AB52" s="173" t="n">
        <v>55730</v>
      </c>
      <c r="AC52" s="173" t="n">
        <v>109740</v>
      </c>
      <c r="AD52" s="173" t="n">
        <v>108529</v>
      </c>
      <c r="AE52" s="173" t="n">
        <v>114027</v>
      </c>
      <c r="AF52" s="12" t="n">
        <v>442665</v>
      </c>
      <c r="AG52" s="12" t="n">
        <v>72985</v>
      </c>
      <c r="AH52" s="12" t="n">
        <v>39444</v>
      </c>
      <c r="AI52" s="12" t="n">
        <v>81708</v>
      </c>
      <c r="AJ52" s="12" t="n">
        <v>92033</v>
      </c>
      <c r="AK52" s="3" t="n">
        <v>30616.097995</v>
      </c>
      <c r="AL52" s="3" t="n">
        <v>105028</v>
      </c>
      <c r="AM52" s="3" t="n">
        <v>110817</v>
      </c>
      <c r="AN52" s="3" t="n">
        <v>220563</v>
      </c>
      <c r="AO52" s="12" t="n">
        <v>65003</v>
      </c>
      <c r="AP52" s="12" t="n">
        <v>114099</v>
      </c>
    </row>
    <row r="53" s="12" customFormat="true" ht="15.75" hidden="true" customHeight="false" outlineLevel="0" collapsed="false">
      <c r="A53" s="41"/>
      <c r="B53" s="61"/>
      <c r="H53" s="542" t="s">
        <v>349</v>
      </c>
      <c r="I53" s="173" t="n">
        <v>8926</v>
      </c>
      <c r="J53" s="173" t="n">
        <v>11263</v>
      </c>
      <c r="K53" s="173" t="n">
        <v>20101</v>
      </c>
      <c r="L53" s="173" t="n">
        <v>28173</v>
      </c>
      <c r="M53" s="173" t="n">
        <v>8268</v>
      </c>
      <c r="N53" s="173" t="n">
        <v>33631</v>
      </c>
      <c r="O53" s="173" t="n">
        <v>37474</v>
      </c>
      <c r="P53" s="173" t="n">
        <v>49464</v>
      </c>
      <c r="Q53" s="173" t="n">
        <v>9363</v>
      </c>
      <c r="R53" s="173" t="n">
        <v>16094</v>
      </c>
      <c r="S53" s="173" t="n">
        <v>19511</v>
      </c>
      <c r="T53" s="173" t="n">
        <v>21320</v>
      </c>
      <c r="U53" s="173" t="n">
        <v>4414</v>
      </c>
      <c r="V53" s="173" t="n">
        <v>5672</v>
      </c>
      <c r="W53" s="173" t="n">
        <v>12316</v>
      </c>
      <c r="X53" s="173" t="n">
        <v>11064</v>
      </c>
      <c r="Y53" s="173" t="n">
        <v>8038</v>
      </c>
      <c r="Z53" s="173" t="n">
        <v>10601</v>
      </c>
      <c r="AA53" s="173" t="n">
        <v>7642</v>
      </c>
      <c r="AB53" s="173" t="n">
        <v>22022</v>
      </c>
      <c r="AC53" s="173" t="n">
        <v>3491</v>
      </c>
      <c r="AD53" s="173" t="n">
        <v>3649</v>
      </c>
      <c r="AE53" s="173" t="n">
        <v>4736</v>
      </c>
      <c r="AF53" s="12" t="n">
        <v>11598</v>
      </c>
      <c r="AG53" s="12" t="n">
        <v>22055</v>
      </c>
      <c r="AH53" s="12" t="n">
        <v>29475</v>
      </c>
      <c r="AI53" s="12" t="n">
        <v>33564</v>
      </c>
      <c r="AJ53" s="12" t="n">
        <v>12295</v>
      </c>
      <c r="AK53" s="3" t="n">
        <v>3945.752787</v>
      </c>
      <c r="AL53" s="3" t="n">
        <v>9634</v>
      </c>
      <c r="AM53" s="3" t="n">
        <v>11196</v>
      </c>
      <c r="AN53" s="3" t="n">
        <v>10581</v>
      </c>
      <c r="AO53" s="12" t="n">
        <v>8070</v>
      </c>
      <c r="AP53" s="12" t="n">
        <v>8403</v>
      </c>
    </row>
    <row r="54" s="12" customFormat="true" ht="15.75" hidden="true" customHeight="false" outlineLevel="0" collapsed="false">
      <c r="A54" s="41"/>
      <c r="B54" s="61"/>
      <c r="H54" s="542" t="s">
        <v>350</v>
      </c>
      <c r="I54" s="173" t="n">
        <v>134715</v>
      </c>
      <c r="J54" s="173" t="n">
        <v>328745</v>
      </c>
      <c r="K54" s="173" t="n">
        <v>247807</v>
      </c>
      <c r="L54" s="173" t="n">
        <v>711189</v>
      </c>
      <c r="M54" s="173" t="n">
        <v>378947</v>
      </c>
      <c r="N54" s="173" t="n">
        <v>716013</v>
      </c>
      <c r="O54" s="173" t="n">
        <v>386356</v>
      </c>
      <c r="P54" s="173" t="n">
        <v>533398</v>
      </c>
      <c r="Q54" s="173" t="n">
        <v>147682</v>
      </c>
      <c r="R54" s="173" t="n">
        <v>404718</v>
      </c>
      <c r="S54" s="173" t="n">
        <v>316232</v>
      </c>
      <c r="T54" s="173" t="n">
        <v>776468</v>
      </c>
      <c r="U54" s="173" t="n">
        <v>193709</v>
      </c>
      <c r="V54" s="173" t="n">
        <v>474807</v>
      </c>
      <c r="W54" s="173" t="n">
        <v>1608204</v>
      </c>
      <c r="X54" s="173" t="n">
        <v>1370928</v>
      </c>
      <c r="Y54" s="173" t="n">
        <v>493933</v>
      </c>
      <c r="Z54" s="173" t="n">
        <v>521944</v>
      </c>
      <c r="AA54" s="173" t="n">
        <v>1012077</v>
      </c>
      <c r="AB54" s="173" t="n">
        <v>1550127</v>
      </c>
      <c r="AC54" s="173" t="n">
        <v>1028914</v>
      </c>
      <c r="AD54" s="173" t="n">
        <v>886129</v>
      </c>
      <c r="AE54" s="173" t="n">
        <v>956666</v>
      </c>
      <c r="AF54" s="12" t="n">
        <v>1567464</v>
      </c>
      <c r="AG54" s="12" t="n">
        <v>188497</v>
      </c>
      <c r="AH54" s="12" t="n">
        <v>1339358</v>
      </c>
      <c r="AI54" s="12" t="n">
        <v>1174927</v>
      </c>
      <c r="AJ54" s="12" t="n">
        <v>1473354</v>
      </c>
      <c r="AK54" s="543" t="n">
        <v>634002.200146</v>
      </c>
      <c r="AL54" s="543" t="n">
        <v>1453177</v>
      </c>
      <c r="AM54" s="543" t="n">
        <v>2724115</v>
      </c>
      <c r="AN54" s="543" t="n">
        <v>1813096</v>
      </c>
      <c r="AO54" s="12" t="n">
        <v>1871848</v>
      </c>
      <c r="AP54" s="12" t="n">
        <v>1807569</v>
      </c>
    </row>
    <row r="55" s="540" customFormat="true" ht="15.75" hidden="true" customHeight="false" outlineLevel="0" collapsed="false">
      <c r="B55" s="544"/>
      <c r="C55" s="12"/>
      <c r="D55" s="12"/>
      <c r="E55" s="12"/>
      <c r="F55" s="12"/>
      <c r="G55" s="12"/>
      <c r="H55" s="542" t="s">
        <v>351</v>
      </c>
      <c r="I55" s="173" t="n">
        <v>9232</v>
      </c>
      <c r="J55" s="173" t="n">
        <v>11306</v>
      </c>
      <c r="K55" s="173" t="n">
        <v>19323</v>
      </c>
      <c r="L55" s="173" t="n">
        <v>33805</v>
      </c>
      <c r="M55" s="173" t="n">
        <v>11764</v>
      </c>
      <c r="N55" s="173" t="n">
        <v>49985</v>
      </c>
      <c r="O55" s="173" t="n">
        <v>51548</v>
      </c>
      <c r="P55" s="173" t="n">
        <v>63633</v>
      </c>
      <c r="Q55" s="173" t="n">
        <v>9253</v>
      </c>
      <c r="R55" s="173" t="n">
        <v>14109</v>
      </c>
      <c r="S55" s="173" t="n">
        <v>49780</v>
      </c>
      <c r="T55" s="173" t="n">
        <v>62949</v>
      </c>
      <c r="U55" s="173" t="n">
        <v>13595</v>
      </c>
      <c r="V55" s="173" t="n">
        <v>21541</v>
      </c>
      <c r="W55" s="173" t="n">
        <v>74544</v>
      </c>
      <c r="X55" s="173" t="n">
        <v>65016</v>
      </c>
      <c r="Y55" s="173" t="n">
        <v>105723</v>
      </c>
      <c r="Z55" s="173" t="n">
        <v>130289</v>
      </c>
      <c r="AA55" s="173" t="n">
        <v>25719</v>
      </c>
      <c r="AB55" s="173" t="n">
        <v>133399</v>
      </c>
      <c r="AC55" s="173" t="n">
        <v>5344</v>
      </c>
      <c r="AD55" s="173" t="n">
        <v>22887</v>
      </c>
      <c r="AE55" s="173" t="n">
        <v>86489</v>
      </c>
      <c r="AF55" s="12" t="n">
        <v>41195</v>
      </c>
      <c r="AG55" s="12" t="n">
        <v>63181</v>
      </c>
      <c r="AH55" s="12" t="n">
        <v>487353</v>
      </c>
      <c r="AI55" s="12" t="n">
        <v>445795</v>
      </c>
      <c r="AJ55" s="12" t="n">
        <v>520037</v>
      </c>
      <c r="AK55" s="3" t="n">
        <v>281508.509118</v>
      </c>
      <c r="AL55" s="3" t="n">
        <v>433091</v>
      </c>
      <c r="AM55" s="3" t="n">
        <v>816919</v>
      </c>
      <c r="AN55" s="3" t="n">
        <v>626460</v>
      </c>
      <c r="AO55" s="12" t="n">
        <v>620562</v>
      </c>
      <c r="AP55" s="12" t="n">
        <v>589532</v>
      </c>
    </row>
    <row r="56" s="12" customFormat="true" ht="15.75" hidden="true" customHeight="false" outlineLevel="0" collapsed="false">
      <c r="A56" s="41"/>
      <c r="B56" s="61"/>
      <c r="H56" s="542" t="s">
        <v>352</v>
      </c>
      <c r="I56" s="173" t="n">
        <v>675</v>
      </c>
      <c r="J56" s="173" t="n">
        <v>7088</v>
      </c>
      <c r="K56" s="173" t="n">
        <v>17861</v>
      </c>
      <c r="L56" s="173" t="n">
        <v>14663</v>
      </c>
      <c r="M56" s="173" t="n">
        <v>1689</v>
      </c>
      <c r="N56" s="173" t="n">
        <v>6411</v>
      </c>
      <c r="O56" s="173" t="n">
        <v>6636</v>
      </c>
      <c r="P56" s="173" t="n">
        <v>7963</v>
      </c>
      <c r="Q56" s="173" t="n">
        <v>2075</v>
      </c>
      <c r="R56" s="173" t="n">
        <v>7056</v>
      </c>
      <c r="S56" s="173" t="n">
        <v>8005</v>
      </c>
      <c r="T56" s="173" t="n">
        <v>14276</v>
      </c>
      <c r="U56" s="173" t="n">
        <v>10699</v>
      </c>
      <c r="V56" s="173" t="n">
        <v>7388</v>
      </c>
      <c r="W56" s="173" t="n">
        <v>23892</v>
      </c>
      <c r="X56" s="173" t="n">
        <v>10240</v>
      </c>
      <c r="Y56" s="173" t="n">
        <v>16029</v>
      </c>
      <c r="Z56" s="173" t="n">
        <v>25001</v>
      </c>
      <c r="AA56" s="173" t="n">
        <v>20365</v>
      </c>
      <c r="AB56" s="173" t="n">
        <v>5205</v>
      </c>
      <c r="AC56" s="173" t="n">
        <v>1489</v>
      </c>
      <c r="AD56" s="173" t="n">
        <v>5734</v>
      </c>
      <c r="AE56" s="173" t="n">
        <v>9953</v>
      </c>
      <c r="AF56" s="12" t="n">
        <v>4345</v>
      </c>
      <c r="AG56" s="12" t="n">
        <v>6094</v>
      </c>
      <c r="AH56" s="12" t="n">
        <v>8111</v>
      </c>
      <c r="AI56" s="12" t="n">
        <v>9575</v>
      </c>
      <c r="AJ56" s="12" t="n">
        <v>14743</v>
      </c>
      <c r="AK56" s="3" t="n">
        <v>21102.492306</v>
      </c>
      <c r="AL56" s="3" t="n">
        <v>52624</v>
      </c>
      <c r="AM56" s="3" t="n">
        <v>60291</v>
      </c>
      <c r="AN56" s="3" t="n">
        <v>53243</v>
      </c>
      <c r="AO56" s="12" t="n">
        <v>51163</v>
      </c>
      <c r="AP56" s="12" t="n">
        <v>52366</v>
      </c>
    </row>
    <row r="57" s="12" customFormat="true" ht="15.75" hidden="true" customHeight="false" outlineLevel="0" collapsed="false">
      <c r="A57" s="41"/>
      <c r="B57" s="61"/>
      <c r="H57" s="542" t="s">
        <v>353</v>
      </c>
      <c r="I57" s="173" t="n">
        <v>126448</v>
      </c>
      <c r="J57" s="173" t="n">
        <v>277102</v>
      </c>
      <c r="K57" s="173" t="n">
        <v>195293</v>
      </c>
      <c r="L57" s="173" t="n">
        <v>590829</v>
      </c>
      <c r="M57" s="173" t="n">
        <v>360816</v>
      </c>
      <c r="N57" s="173" t="n">
        <v>688098</v>
      </c>
      <c r="O57" s="173" t="n">
        <v>333137</v>
      </c>
      <c r="P57" s="173" t="n">
        <v>487898</v>
      </c>
      <c r="Q57" s="173" t="n">
        <v>171248</v>
      </c>
      <c r="R57" s="173" t="n">
        <v>525171</v>
      </c>
      <c r="S57" s="173" t="n">
        <v>355095</v>
      </c>
      <c r="T57" s="173" t="n">
        <v>616357</v>
      </c>
      <c r="U57" s="173" t="n">
        <v>222710</v>
      </c>
      <c r="V57" s="173" t="n">
        <v>366250</v>
      </c>
      <c r="W57" s="173" t="n">
        <v>928413</v>
      </c>
      <c r="X57" s="173" t="n">
        <v>834244</v>
      </c>
      <c r="Y57" s="173" t="n">
        <v>524235</v>
      </c>
      <c r="Z57" s="173" t="n">
        <v>509182</v>
      </c>
      <c r="AA57" s="173" t="n">
        <v>1916279</v>
      </c>
      <c r="AB57" s="173" t="n">
        <v>958173</v>
      </c>
      <c r="AC57" s="173" t="n">
        <v>2351096</v>
      </c>
      <c r="AD57" s="173" t="n">
        <v>1871142</v>
      </c>
      <c r="AE57" s="173" t="n">
        <v>1775065</v>
      </c>
      <c r="AF57" s="12" t="n">
        <v>3570469</v>
      </c>
      <c r="AG57" s="12" t="n">
        <v>355527</v>
      </c>
      <c r="AH57" s="12" t="n">
        <v>821967</v>
      </c>
      <c r="AI57" s="12" t="n">
        <v>645923</v>
      </c>
      <c r="AJ57" s="12" t="n">
        <v>793751</v>
      </c>
      <c r="AK57" s="543" t="n">
        <v>316706.770799</v>
      </c>
      <c r="AL57" s="543" t="n">
        <v>617449</v>
      </c>
      <c r="AM57" s="543" t="n">
        <v>1096691</v>
      </c>
      <c r="AN57" s="543" t="n">
        <v>768141</v>
      </c>
      <c r="AO57" s="12" t="n">
        <v>964789</v>
      </c>
      <c r="AP57" s="12" t="n">
        <v>955698</v>
      </c>
    </row>
    <row r="58" customFormat="false" ht="15.75" hidden="true" customHeight="false" outlineLevel="0" collapsed="false">
      <c r="A58" s="41"/>
      <c r="B58" s="61"/>
      <c r="C58" s="540"/>
      <c r="D58" s="540"/>
      <c r="E58" s="540"/>
      <c r="F58" s="540"/>
      <c r="G58" s="540"/>
      <c r="H58" s="541" t="s">
        <v>354</v>
      </c>
      <c r="I58" s="540" t="n">
        <v>7873</v>
      </c>
      <c r="J58" s="540" t="n">
        <v>52129</v>
      </c>
      <c r="K58" s="540" t="n">
        <v>56879</v>
      </c>
      <c r="L58" s="540" t="n">
        <v>131318</v>
      </c>
      <c r="M58" s="540" t="n">
        <v>14631</v>
      </c>
      <c r="N58" s="540" t="n">
        <v>13587</v>
      </c>
      <c r="O58" s="540" t="n">
        <v>42840</v>
      </c>
      <c r="P58" s="540" t="n">
        <v>38900</v>
      </c>
      <c r="Q58" s="540" t="n">
        <v>-22875</v>
      </c>
      <c r="R58" s="540" t="n">
        <v>-98984</v>
      </c>
      <c r="S58" s="540" t="n">
        <v>-63016</v>
      </c>
      <c r="T58" s="540" t="n">
        <v>125278</v>
      </c>
      <c r="U58" s="540" t="n">
        <v>-34884</v>
      </c>
      <c r="V58" s="540" t="n">
        <v>97529</v>
      </c>
      <c r="W58" s="540" t="n">
        <v>624738</v>
      </c>
      <c r="X58" s="540" t="n">
        <v>503382</v>
      </c>
      <c r="Y58" s="540" t="n">
        <v>-13832</v>
      </c>
      <c r="Z58" s="540" t="n">
        <v>19251</v>
      </c>
      <c r="AA58" s="540" t="n">
        <v>-859101</v>
      </c>
      <c r="AB58" s="540" t="n">
        <v>531102</v>
      </c>
      <c r="AC58" s="540" t="n">
        <v>-1215784</v>
      </c>
      <c r="AD58" s="540" t="n">
        <v>-901456</v>
      </c>
      <c r="AE58" s="540" t="n">
        <v>-796078</v>
      </c>
      <c r="AF58" s="540" t="n">
        <v>-1594282</v>
      </c>
      <c r="AG58" s="540" t="n">
        <v>-141265</v>
      </c>
      <c r="AH58" s="540" t="n">
        <v>90846</v>
      </c>
      <c r="AI58" s="540" t="n">
        <v>188906</v>
      </c>
      <c r="AJ58" s="540" t="n">
        <v>249151</v>
      </c>
      <c r="AK58" s="540" t="n">
        <v>49246.278705</v>
      </c>
      <c r="AL58" s="540" t="n">
        <v>464675</v>
      </c>
      <c r="AM58" s="540" t="n">
        <v>872227</v>
      </c>
      <c r="AN58" s="540" t="n">
        <v>596396</v>
      </c>
      <c r="AO58" s="540" t="n">
        <v>308407</v>
      </c>
      <c r="AP58" s="540" t="n">
        <v>332475</v>
      </c>
    </row>
    <row r="59" s="12" customFormat="true" ht="15.75" hidden="true" customHeight="false" outlineLevel="0" collapsed="false">
      <c r="A59" s="41"/>
      <c r="B59" s="61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</row>
    <row r="60" s="12" customFormat="true" ht="15.75" hidden="true" customHeight="false" outlineLevel="0" collapsed="false">
      <c r="A60" s="41"/>
      <c r="B60" s="61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</row>
    <row r="61" s="12" customFormat="true" ht="15.75" hidden="true" customHeight="false" outlineLevel="0" collapsed="false">
      <c r="A61" s="41"/>
      <c r="B61" s="61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</row>
    <row r="62" s="540" customFormat="true" ht="15.75" hidden="true" customHeight="false" outlineLevel="0" collapsed="false">
      <c r="B62" s="544"/>
      <c r="C62" s="12"/>
      <c r="D62" s="12"/>
      <c r="E62" s="12"/>
      <c r="F62" s="12"/>
      <c r="G62" s="12"/>
      <c r="H62" s="12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="12" customFormat="true" ht="15.75" hidden="true" customHeight="false" outlineLevel="0" collapsed="false">
      <c r="A63" s="41"/>
      <c r="B63" s="61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</row>
    <row r="64" s="12" customFormat="true" ht="15.75" hidden="true" customHeight="false" outlineLevel="0" collapsed="false">
      <c r="A64" s="41"/>
      <c r="B64" s="61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</row>
    <row r="65" s="12" customFormat="true" ht="15.75" hidden="false" customHeight="false" outlineLevel="0" collapsed="false">
      <c r="A65" s="41"/>
      <c r="B65" s="61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</row>
    <row r="66" s="12" customFormat="true" ht="15.75" hidden="false" customHeight="false" outlineLevel="0" collapsed="false">
      <c r="A66" s="41"/>
      <c r="B66" s="61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</row>
    <row r="67" s="12" customFormat="true" ht="15.75" hidden="false" customHeight="false" outlineLevel="0" collapsed="false">
      <c r="A67" s="41"/>
      <c r="B67" s="61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</row>
    <row r="68" s="12" customFormat="true" ht="15.75" hidden="false" customHeight="false" outlineLevel="0" collapsed="false">
      <c r="A68" s="41"/>
      <c r="B68" s="61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</row>
    <row r="69" s="12" customFormat="true" ht="15.75" hidden="false" customHeight="false" outlineLevel="0" collapsed="false">
      <c r="A69" s="41"/>
      <c r="B69" s="61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</row>
    <row r="70" s="12" customFormat="true" ht="15.75" hidden="false" customHeight="false" outlineLevel="0" collapsed="false">
      <c r="A70" s="41"/>
      <c r="B70" s="61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</row>
    <row r="71" s="12" customFormat="true" ht="15.75" hidden="false" customHeight="false" outlineLevel="0" collapsed="false">
      <c r="A71" s="41"/>
      <c r="B71" s="61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</row>
    <row r="72" s="12" customFormat="true" ht="15.75" hidden="false" customHeight="false" outlineLevel="0" collapsed="false">
      <c r="A72" s="41"/>
      <c r="B72" s="61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</row>
    <row r="73" s="12" customFormat="true" ht="15.75" hidden="false" customHeight="false" outlineLevel="0" collapsed="false">
      <c r="A73" s="41"/>
      <c r="B73" s="61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</row>
    <row r="74" s="12" customFormat="true" ht="15.75" hidden="false" customHeight="false" outlineLevel="0" collapsed="false">
      <c r="A74" s="41"/>
      <c r="B74" s="61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</row>
    <row r="75" s="12" customFormat="true" ht="15.75" hidden="false" customHeight="false" outlineLevel="0" collapsed="false">
      <c r="A75" s="41"/>
      <c r="B75" s="61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</row>
    <row r="76" s="12" customFormat="true" ht="15.75" hidden="false" customHeight="false" outlineLevel="0" collapsed="false">
      <c r="A76" s="41"/>
      <c r="B76" s="61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</row>
    <row r="77" s="12" customFormat="true" ht="15.75" hidden="false" customHeight="false" outlineLevel="0" collapsed="false">
      <c r="A77" s="41"/>
      <c r="B77" s="61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</row>
    <row r="78" s="12" customFormat="true" ht="15.75" hidden="false" customHeight="false" outlineLevel="0" collapsed="false">
      <c r="A78" s="41"/>
      <c r="B78" s="61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</row>
    <row r="79" s="12" customFormat="true" ht="15.75" hidden="false" customHeight="false" outlineLevel="0" collapsed="false">
      <c r="A79" s="41"/>
      <c r="B79" s="61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</row>
    <row r="80" s="12" customFormat="true" ht="15.75" hidden="false" customHeight="false" outlineLevel="0" collapsed="false">
      <c r="A80" s="41"/>
      <c r="B80" s="61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</row>
    <row r="81" s="12" customFormat="true" ht="16.5" hidden="false" customHeight="false" outlineLevel="0" collapsed="false">
      <c r="A81" s="41"/>
      <c r="B81" s="61"/>
      <c r="D81" s="485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</row>
    <row r="82" s="12" customFormat="true" ht="16.5" hidden="false" customHeight="false" outlineLevel="0" collapsed="false">
      <c r="A82" s="41"/>
      <c r="B82" s="61"/>
      <c r="C82" s="484"/>
      <c r="D82" s="485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</row>
    <row r="83" s="12" customFormat="true" ht="16.5" hidden="false" customHeight="false" outlineLevel="0" collapsed="false">
      <c r="A83" s="41"/>
      <c r="B83" s="61"/>
      <c r="C83" s="484"/>
      <c r="D83" s="485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</row>
    <row r="84" s="12" customFormat="true" ht="16.5" hidden="false" customHeight="false" outlineLevel="0" collapsed="false">
      <c r="A84" s="41"/>
      <c r="B84" s="61"/>
      <c r="C84" s="484"/>
      <c r="D84" s="485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</row>
    <row r="85" s="12" customFormat="true" ht="16.5" hidden="false" customHeight="false" outlineLevel="0" collapsed="false">
      <c r="A85" s="41"/>
      <c r="B85" s="61"/>
      <c r="C85" s="484"/>
      <c r="D85" s="485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</row>
    <row r="86" s="12" customFormat="true" ht="16.5" hidden="false" customHeight="false" outlineLevel="0" collapsed="false">
      <c r="A86" s="41"/>
      <c r="B86" s="61"/>
      <c r="C86" s="484"/>
      <c r="D86" s="485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</row>
    <row r="87" customFormat="false" ht="16.5" hidden="false" customHeight="false" outlineLevel="0" collapsed="false">
      <c r="E87" s="12"/>
      <c r="F87" s="12"/>
      <c r="G87" s="12"/>
      <c r="H87" s="12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</row>
    <row r="88" customFormat="false" ht="16.5" hidden="false" customHeight="false" outlineLevel="0" collapsed="false">
      <c r="E88" s="12"/>
      <c r="F88" s="12"/>
      <c r="G88" s="12"/>
      <c r="H88" s="12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79646"/>
    <pageSetUpPr fitToPage="true"/>
  </sheetPr>
  <dimension ref="A1:AR92"/>
  <sheetViews>
    <sheetView showFormulas="false" showGridLines="false" showRowColHeaders="true" showZeros="true" rightToLeft="false" tabSelected="false" showOutlineSymbols="false" defaultGridColor="true" view="pageBreakPreview" topLeftCell="A1" colorId="64" zoomScale="100" zoomScaleNormal="100" zoomScalePageLayoutView="100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O9" activeCellId="0" sqref="AO9"/>
    </sheetView>
  </sheetViews>
  <sheetFormatPr defaultColWidth="9.1992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484" width="1.67"/>
    <col collapsed="false" customWidth="true" hidden="false" outlineLevel="0" max="4" min="4" style="485" width="1.11"/>
    <col collapsed="false" customWidth="true" hidden="false" outlineLevel="0" max="7" min="5" style="486" width="1.11"/>
    <col collapsed="false" customWidth="true" hidden="false" outlineLevel="0" max="8" min="8" style="487" width="17.55"/>
    <col collapsed="false" customWidth="true" hidden="true" outlineLevel="0" max="10" min="9" style="140" width="8.23"/>
    <col collapsed="false" customWidth="true" hidden="true" outlineLevel="0" max="11" min="11" style="140" width="7.66"/>
    <col collapsed="false" customWidth="true" hidden="true" outlineLevel="0" max="12" min="12" style="140" width="8.23"/>
    <col collapsed="false" customWidth="true" hidden="true" outlineLevel="0" max="26" min="13" style="140" width="8.78"/>
    <col collapsed="false" customWidth="true" hidden="true" outlineLevel="0" max="27" min="27" style="140" width="9.33"/>
    <col collapsed="false" customWidth="false" hidden="true" outlineLevel="0" max="31" min="28" style="140" width="9.22"/>
    <col collapsed="false" customWidth="true" hidden="true" outlineLevel="0" max="32" min="32" style="12" width="10.6"/>
    <col collapsed="false" customWidth="false" hidden="false" outlineLevel="0" max="36" min="33" style="12" width="9.22"/>
    <col collapsed="false" customWidth="true" hidden="false" outlineLevel="0" max="38" min="37" style="12" width="7.66"/>
    <col collapsed="false" customWidth="false" hidden="false" outlineLevel="0" max="1024" min="39" style="12" width="9.22"/>
  </cols>
  <sheetData>
    <row r="1" s="13" customFormat="true" ht="36" hidden="false" customHeight="true" outlineLevel="0" collapsed="false">
      <c r="B1" s="14"/>
      <c r="C1" s="14"/>
      <c r="D1" s="488" t="s">
        <v>23</v>
      </c>
      <c r="E1" s="62"/>
      <c r="F1" s="62"/>
      <c r="G1" s="62"/>
      <c r="H1" s="6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</row>
    <row r="2" s="18" customFormat="true" ht="7.5" hidden="false" customHeight="true" outlineLevel="0" collapsed="false">
      <c r="B2" s="19"/>
      <c r="C2" s="20"/>
      <c r="D2" s="489"/>
      <c r="E2" s="490"/>
      <c r="F2" s="490"/>
      <c r="G2" s="490"/>
      <c r="H2" s="490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</row>
    <row r="3" s="27" customFormat="true" ht="20.1" hidden="false" customHeight="true" outlineLevel="0" collapsed="false">
      <c r="A3" s="22"/>
      <c r="B3" s="23"/>
      <c r="C3" s="491"/>
      <c r="D3" s="423" t="s">
        <v>222</v>
      </c>
      <c r="E3" s="423"/>
      <c r="F3" s="423"/>
      <c r="G3" s="423"/>
      <c r="H3" s="423"/>
      <c r="I3" s="147" t="s">
        <v>49</v>
      </c>
      <c r="J3" s="147" t="s">
        <v>50</v>
      </c>
      <c r="K3" s="147" t="s">
        <v>51</v>
      </c>
      <c r="L3" s="147" t="s">
        <v>52</v>
      </c>
      <c r="M3" s="147" t="s">
        <v>53</v>
      </c>
      <c r="N3" s="147" t="s">
        <v>54</v>
      </c>
      <c r="O3" s="147" t="s">
        <v>55</v>
      </c>
      <c r="P3" s="147" t="s">
        <v>56</v>
      </c>
      <c r="Q3" s="147" t="s">
        <v>57</v>
      </c>
      <c r="R3" s="147" t="s">
        <v>58</v>
      </c>
      <c r="S3" s="147" t="s">
        <v>59</v>
      </c>
      <c r="T3" s="147" t="s">
        <v>60</v>
      </c>
      <c r="U3" s="147" t="s">
        <v>61</v>
      </c>
      <c r="V3" s="147" t="s">
        <v>62</v>
      </c>
      <c r="W3" s="147" t="s">
        <v>63</v>
      </c>
      <c r="X3" s="147" t="s">
        <v>123</v>
      </c>
      <c r="Y3" s="147" t="s">
        <v>64</v>
      </c>
      <c r="Z3" s="147" t="s">
        <v>65</v>
      </c>
      <c r="AA3" s="147" t="s">
        <v>66</v>
      </c>
      <c r="AB3" s="147" t="s">
        <v>67</v>
      </c>
      <c r="AC3" s="147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</row>
    <row r="4" customFormat="false" ht="20.1" hidden="false" customHeight="true" outlineLevel="0" collapsed="false">
      <c r="A4" s="28" t="s">
        <v>2</v>
      </c>
      <c r="B4" s="35"/>
      <c r="C4" s="492"/>
      <c r="D4" s="493"/>
      <c r="E4" s="494" t="s">
        <v>337</v>
      </c>
      <c r="F4" s="529"/>
      <c r="G4" s="529"/>
      <c r="H4" s="495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496"/>
      <c r="AK4" s="151"/>
      <c r="AL4" s="151"/>
      <c r="AM4" s="151"/>
      <c r="AN4" s="151"/>
    </row>
    <row r="5" s="500" customFormat="true" ht="20.1" hidden="false" customHeight="true" outlineLevel="0" collapsed="false">
      <c r="A5" s="34"/>
      <c r="B5" s="35"/>
      <c r="C5" s="36"/>
      <c r="D5" s="493"/>
      <c r="E5" s="529"/>
      <c r="F5" s="529"/>
      <c r="G5" s="497" t="s">
        <v>23</v>
      </c>
      <c r="H5" s="498"/>
      <c r="I5" s="320" t="n">
        <f aca="false">연결IS!I6</f>
        <v>-398.79</v>
      </c>
      <c r="J5" s="320" t="n">
        <f aca="false">연결IS!J6</f>
        <v>-1616.62</v>
      </c>
      <c r="K5" s="320" t="n">
        <f aca="false">연결IS!K6</f>
        <v>-1262.54</v>
      </c>
      <c r="L5" s="320" t="n">
        <f aca="false">연결IS!L6</f>
        <v>-1871.13</v>
      </c>
      <c r="M5" s="320" t="n">
        <f aca="false">연결IS!M6</f>
        <v>81.0299999999998</v>
      </c>
      <c r="N5" s="320" t="n">
        <f aca="false">연결IS!N6</f>
        <v>-1388.31</v>
      </c>
      <c r="O5" s="320" t="n">
        <f aca="false">연결IS!O6</f>
        <v>-1367.64</v>
      </c>
      <c r="P5" s="320" t="n">
        <f aca="false">연결IS!P6</f>
        <v>-520.43</v>
      </c>
      <c r="Q5" s="320" t="n">
        <f aca="false">연결IS!Q6</f>
        <v>-1206.55</v>
      </c>
      <c r="R5" s="320" t="n">
        <f aca="false">연결IS!R6</f>
        <v>2779.85</v>
      </c>
      <c r="S5" s="320" t="n">
        <f aca="false">연결IS!S6</f>
        <v>3693.48</v>
      </c>
      <c r="T5" s="320" t="n">
        <f aca="false">연결IS!T6</f>
        <v>2959.32</v>
      </c>
      <c r="U5" s="320" t="n">
        <f aca="false">연결IS!U6</f>
        <v>2189.39</v>
      </c>
      <c r="V5" s="320" t="n">
        <f aca="false">연결IS!V6</f>
        <v>4708.75</v>
      </c>
      <c r="W5" s="320" t="n">
        <f aca="false">연결IS!W6</f>
        <v>5587.17</v>
      </c>
      <c r="X5" s="320" t="n">
        <f aca="false">연결IS!X6</f>
        <v>7666.76</v>
      </c>
      <c r="Y5" s="320" t="n">
        <f aca="false">연결IS!Y6</f>
        <v>2091.18</v>
      </c>
      <c r="Z5" s="320" t="n">
        <f aca="false">연결IS!Z6</f>
        <v>3986.06</v>
      </c>
      <c r="AA5" s="320" t="n">
        <f aca="false">연결IS!AA6</f>
        <v>4849.74</v>
      </c>
      <c r="AB5" s="320" t="n">
        <f aca="false">연결IS!AB6</f>
        <v>5510.88000000001</v>
      </c>
      <c r="AC5" s="320" t="n">
        <f aca="false">연결IS!AC6</f>
        <v>2315.07</v>
      </c>
      <c r="AD5" s="320" t="n">
        <f aca="false">연결IS!AD6</f>
        <v>4749.61</v>
      </c>
      <c r="AE5" s="320" t="n">
        <f aca="false">연결IS!AE6</f>
        <v>6165.94</v>
      </c>
      <c r="AF5" s="320" t="n">
        <f aca="false">연결IS!AF6</f>
        <v>7019.91</v>
      </c>
      <c r="AG5" s="320" t="n">
        <f aca="false">연결IS!AG6</f>
        <v>2951.15</v>
      </c>
      <c r="AH5" s="320" t="n">
        <f aca="false">연결IS!AH6</f>
        <v>4913.36304966</v>
      </c>
      <c r="AI5" s="320" t="n">
        <f aca="false">연결IS!AI6</f>
        <v>5702.03</v>
      </c>
      <c r="AJ5" s="320" t="n">
        <f aca="false">연결IS!AJ6</f>
        <v>6646.72951823999</v>
      </c>
      <c r="AK5" s="545" t="n">
        <v>514</v>
      </c>
      <c r="AL5" s="545" t="n">
        <v>689.189999999995</v>
      </c>
      <c r="AM5" s="545" t="n">
        <v>-61.0899999999965</v>
      </c>
      <c r="AN5" s="545" t="n">
        <v>-535</v>
      </c>
      <c r="AO5" s="514" t="n">
        <f aca="false">연결IS!AO6</f>
        <v>1054.631</v>
      </c>
      <c r="AP5" s="514" t="n">
        <f aca="false">연결IS!AP6</f>
        <v>6488.04</v>
      </c>
      <c r="AQ5" s="300"/>
      <c r="AR5" s="12"/>
    </row>
    <row r="6" customFormat="false" ht="20.1" hidden="false" customHeight="true" outlineLevel="0" collapsed="false">
      <c r="A6" s="37" t="s">
        <v>4</v>
      </c>
      <c r="B6" s="38"/>
      <c r="C6" s="492"/>
      <c r="D6" s="493"/>
      <c r="E6" s="529"/>
      <c r="F6" s="529"/>
      <c r="G6" s="501" t="s">
        <v>338</v>
      </c>
      <c r="I6" s="151" t="n">
        <f aca="false">I51/100</f>
        <v>202.67</v>
      </c>
      <c r="J6" s="151" t="n">
        <f aca="false">J51/100</f>
        <v>1303.44</v>
      </c>
      <c r="K6" s="151" t="n">
        <f aca="false">K51/100</f>
        <v>2352.96</v>
      </c>
      <c r="L6" s="151" t="n">
        <f aca="false">L51/100</f>
        <v>3449.69</v>
      </c>
      <c r="M6" s="151" t="n">
        <f aca="false">M51/100</f>
        <v>766.81</v>
      </c>
      <c r="N6" s="151" t="n">
        <f aca="false">N51/100</f>
        <v>2016.35</v>
      </c>
      <c r="O6" s="151" t="n">
        <f aca="false">O51/100</f>
        <v>2958.08</v>
      </c>
      <c r="P6" s="151" t="n">
        <f aca="false">P51/100</f>
        <v>3710.98</v>
      </c>
      <c r="Q6" s="151" t="n">
        <f aca="false">Q51/100</f>
        <v>737.66</v>
      </c>
      <c r="R6" s="151" t="n">
        <f aca="false">R51/100</f>
        <v>2130.39</v>
      </c>
      <c r="S6" s="151" t="n">
        <f aca="false">S51/100</f>
        <v>3990.97</v>
      </c>
      <c r="T6" s="151" t="n">
        <f aca="false">T51/100</f>
        <v>5879.49</v>
      </c>
      <c r="U6" s="151" t="n">
        <f aca="false">U51/100</f>
        <v>1849.16</v>
      </c>
      <c r="V6" s="151" t="n">
        <f aca="false">V51/100</f>
        <v>4261.43</v>
      </c>
      <c r="W6" s="151" t="n">
        <f aca="false">W51/100</f>
        <v>6312.96</v>
      </c>
      <c r="X6" s="151" t="n">
        <f aca="false">X51/100</f>
        <v>8386.89</v>
      </c>
      <c r="Y6" s="151" t="n">
        <f aca="false">Y51/100</f>
        <v>2291.95</v>
      </c>
      <c r="Z6" s="151" t="n">
        <f aca="false">Z51/100</f>
        <v>4898.49</v>
      </c>
      <c r="AA6" s="151" t="n">
        <f aca="false">AA51/100</f>
        <v>7241.14</v>
      </c>
      <c r="AB6" s="151" t="n">
        <f aca="false">AB51/100</f>
        <v>10046.41</v>
      </c>
      <c r="AC6" s="151" t="n">
        <f aca="false">AC51/100</f>
        <v>2476.72</v>
      </c>
      <c r="AD6" s="151" t="n">
        <f aca="false">AD51/100</f>
        <v>5358.74</v>
      </c>
      <c r="AE6" s="151" t="n">
        <f aca="false">AE51/100</f>
        <v>8012.22</v>
      </c>
      <c r="AF6" s="151" t="n">
        <f aca="false">AF51/100</f>
        <v>10321.38</v>
      </c>
      <c r="AG6" s="151" t="n">
        <f aca="false">AG51/100</f>
        <v>2966.45</v>
      </c>
      <c r="AH6" s="151" t="n">
        <f aca="false">AH51/100</f>
        <v>6116.82</v>
      </c>
      <c r="AI6" s="151" t="n">
        <f aca="false">AI51/100</f>
        <v>8712.25</v>
      </c>
      <c r="AJ6" s="151" t="n">
        <f aca="false">AJ51/100</f>
        <v>11922.58</v>
      </c>
      <c r="AK6" s="172" t="n">
        <v>3261.73</v>
      </c>
      <c r="AL6" s="172" t="n">
        <v>6292.3</v>
      </c>
      <c r="AM6" s="172" t="n">
        <v>8935.29</v>
      </c>
      <c r="AN6" s="172" t="n">
        <v>11644</v>
      </c>
      <c r="AO6" s="496" t="n">
        <v>3774</v>
      </c>
      <c r="AP6" s="153" t="n">
        <v>7658.42</v>
      </c>
      <c r="AQ6" s="300" t="n">
        <f aca="false">(AP6-AL6)/AL6</f>
        <v>0.217109800867727</v>
      </c>
    </row>
    <row r="7" s="43" customFormat="true" ht="20.1" hidden="false" customHeight="true" outlineLevel="0" collapsed="false">
      <c r="A7" s="42"/>
      <c r="B7" s="42" t="s">
        <v>1</v>
      </c>
      <c r="C7" s="492"/>
      <c r="D7" s="502"/>
      <c r="E7" s="529"/>
      <c r="F7" s="529"/>
      <c r="G7" s="501" t="s">
        <v>339</v>
      </c>
      <c r="I7" s="151" t="n">
        <f aca="false">I55/100</f>
        <v>-222.26</v>
      </c>
      <c r="J7" s="151" t="n">
        <f aca="false">J55/100</f>
        <v>-562.32</v>
      </c>
      <c r="K7" s="151" t="n">
        <f aca="false">K55/100</f>
        <v>541.6</v>
      </c>
      <c r="L7" s="151" t="n">
        <f aca="false">L55/100</f>
        <v>-119.21</v>
      </c>
      <c r="M7" s="151" t="n">
        <f aca="false">M55/100</f>
        <v>1204.21</v>
      </c>
      <c r="N7" s="151" t="n">
        <f aca="false">N55/100</f>
        <v>647.7</v>
      </c>
      <c r="O7" s="151" t="n">
        <f aca="false">O55/100</f>
        <v>938.48</v>
      </c>
      <c r="P7" s="151" t="n">
        <f aca="false">P55/100</f>
        <v>2858.72</v>
      </c>
      <c r="Q7" s="151" t="n">
        <f aca="false">Q55/100</f>
        <v>205.49</v>
      </c>
      <c r="R7" s="151" t="n">
        <f aca="false">R55/100</f>
        <v>1708.44</v>
      </c>
      <c r="S7" s="151" t="n">
        <f aca="false">S55/100</f>
        <v>2491.16</v>
      </c>
      <c r="T7" s="151" t="n">
        <f aca="false">T55/100</f>
        <v>258.31</v>
      </c>
      <c r="U7" s="151" t="n">
        <f aca="false">U55/100</f>
        <v>2447.61</v>
      </c>
      <c r="V7" s="151" t="n">
        <f aca="false">V55/100</f>
        <v>2982.39</v>
      </c>
      <c r="W7" s="151" t="n">
        <f aca="false">W55/100</f>
        <v>-1472.65</v>
      </c>
      <c r="X7" s="151" t="n">
        <f aca="false">X55/100</f>
        <v>474.03</v>
      </c>
      <c r="Y7" s="151" t="n">
        <f aca="false">Y55/100</f>
        <v>1913.37</v>
      </c>
      <c r="Z7" s="151" t="n">
        <f aca="false">Z55/100</f>
        <v>2309.44</v>
      </c>
      <c r="AA7" s="151" t="n">
        <f aca="false">AA55/100</f>
        <v>11770.34</v>
      </c>
      <c r="AB7" s="151" t="n">
        <f aca="false">AB55/100</f>
        <v>-2087.84</v>
      </c>
      <c r="AC7" s="151" t="n">
        <f aca="false">AC55/100</f>
        <v>13896.09</v>
      </c>
      <c r="AD7" s="151" t="n">
        <f aca="false">AD55/100</f>
        <v>12936.27</v>
      </c>
      <c r="AE7" s="151" t="n">
        <f aca="false">AE55/100</f>
        <v>13069.82</v>
      </c>
      <c r="AF7" s="151" t="n">
        <f aca="false">AF55/100</f>
        <v>21494.99</v>
      </c>
      <c r="AG7" s="151" t="n">
        <f aca="false">AG55/100</f>
        <v>2353.13</v>
      </c>
      <c r="AH7" s="151" t="n">
        <f aca="false">AH55/100</f>
        <v>2027.42</v>
      </c>
      <c r="AI7" s="151" t="n">
        <f aca="false">AI55/100</f>
        <v>1521.29</v>
      </c>
      <c r="AJ7" s="496" t="n">
        <f aca="false">AJ55/100</f>
        <v>557.56</v>
      </c>
      <c r="AK7" s="496" t="n">
        <f aca="false">AK55/100</f>
        <v>2319.21</v>
      </c>
      <c r="AL7" s="151" t="n">
        <f aca="false">AL55/100</f>
        <v>319.05</v>
      </c>
      <c r="AM7" s="151" t="n">
        <f aca="false">AM55/100</f>
        <v>-1944.11</v>
      </c>
      <c r="AN7" s="151" t="n">
        <f aca="false">AN55/100</f>
        <v>2331.96</v>
      </c>
      <c r="AO7" s="496" t="n">
        <f aca="false">AO55/100</f>
        <v>-3887.05</v>
      </c>
      <c r="AP7" s="496" t="n">
        <f aca="false">AP55/100</f>
        <v>858.08</v>
      </c>
      <c r="AQ7" s="503" t="n">
        <f aca="false">AP6-AL6</f>
        <v>1366.12</v>
      </c>
      <c r="AR7" s="12"/>
    </row>
    <row r="8" customFormat="false" ht="20.1" hidden="false" customHeight="true" outlineLevel="0" collapsed="false">
      <c r="A8" s="41"/>
      <c r="B8" s="42" t="s">
        <v>5</v>
      </c>
      <c r="C8" s="492"/>
      <c r="D8" s="504"/>
      <c r="E8" s="529"/>
      <c r="F8" s="529"/>
      <c r="G8" s="501" t="s">
        <v>340</v>
      </c>
      <c r="I8" s="151" t="n">
        <f aca="false">I62/100</f>
        <v>78.73</v>
      </c>
      <c r="J8" s="151" t="n">
        <f aca="false">J62/100</f>
        <v>521.29</v>
      </c>
      <c r="K8" s="151" t="n">
        <f aca="false">K62/100</f>
        <v>568.79</v>
      </c>
      <c r="L8" s="151" t="n">
        <f aca="false">L62/100</f>
        <v>1313.18</v>
      </c>
      <c r="M8" s="151" t="n">
        <f aca="false">M62/100</f>
        <v>146.31</v>
      </c>
      <c r="N8" s="151" t="n">
        <f aca="false">N62/100</f>
        <v>135.87</v>
      </c>
      <c r="O8" s="151" t="n">
        <f aca="false">O62/100</f>
        <v>428.4</v>
      </c>
      <c r="P8" s="151" t="n">
        <f aca="false">P62/100</f>
        <v>389</v>
      </c>
      <c r="Q8" s="151" t="n">
        <f aca="false">Q62/100</f>
        <v>-228.75</v>
      </c>
      <c r="R8" s="151" t="n">
        <f aca="false">R62/100</f>
        <v>-989.84</v>
      </c>
      <c r="S8" s="151" t="n">
        <f aca="false">S62/100</f>
        <v>-630.16</v>
      </c>
      <c r="T8" s="151" t="n">
        <f aca="false">T62/100</f>
        <v>1252.78</v>
      </c>
      <c r="U8" s="151" t="n">
        <f aca="false">U62/100</f>
        <v>-348.84</v>
      </c>
      <c r="V8" s="151" t="n">
        <f aca="false">V62/100</f>
        <v>975.29</v>
      </c>
      <c r="W8" s="151" t="n">
        <f aca="false">W62/100</f>
        <v>6247.38</v>
      </c>
      <c r="X8" s="151" t="n">
        <f aca="false">X62/100</f>
        <v>5033.82</v>
      </c>
      <c r="Y8" s="151" t="n">
        <f aca="false">Y62/100</f>
        <v>-138.32</v>
      </c>
      <c r="Z8" s="151" t="n">
        <f aca="false">Z62/100</f>
        <v>192.51</v>
      </c>
      <c r="AA8" s="151" t="n">
        <f aca="false">AA62/100</f>
        <v>-8591.01</v>
      </c>
      <c r="AB8" s="151" t="n">
        <f aca="false">AB62/100</f>
        <v>5311.02</v>
      </c>
      <c r="AC8" s="151" t="n">
        <f aca="false">AC62/100</f>
        <v>-12157.84</v>
      </c>
      <c r="AD8" s="151" t="n">
        <f aca="false">AD62/100</f>
        <v>-9014.56</v>
      </c>
      <c r="AE8" s="151" t="n">
        <f aca="false">AE62/100</f>
        <v>-7960.78</v>
      </c>
      <c r="AF8" s="151" t="n">
        <f aca="false">AF62/100</f>
        <v>-15942.82</v>
      </c>
      <c r="AG8" s="151" t="n">
        <f aca="false">AG62/100</f>
        <v>-1412.65</v>
      </c>
      <c r="AH8" s="151" t="n">
        <f aca="false">AH62/100</f>
        <v>908.46</v>
      </c>
      <c r="AI8" s="151" t="n">
        <f aca="false">AI62/100</f>
        <v>1889.06</v>
      </c>
      <c r="AJ8" s="496" t="n">
        <f aca="false">AJ62/100</f>
        <v>2491.51</v>
      </c>
      <c r="AK8" s="496" t="n">
        <f aca="false">AK62/100</f>
        <v>492.46278705</v>
      </c>
      <c r="AL8" s="151" t="n">
        <f aca="false">AL62/100</f>
        <v>4646.75</v>
      </c>
      <c r="AM8" s="151" t="n">
        <f aca="false">AM62/100</f>
        <v>8722.27</v>
      </c>
      <c r="AN8" s="151" t="n">
        <f aca="false">AN62/100</f>
        <v>5963.96</v>
      </c>
      <c r="AO8" s="496" t="n">
        <f aca="false">AO62/100</f>
        <v>3084.07</v>
      </c>
      <c r="AP8" s="496" t="n">
        <f aca="false">AP62/100</f>
        <v>3324.75</v>
      </c>
      <c r="AQ8" s="300"/>
    </row>
    <row r="9" customFormat="false" ht="20.1" hidden="false" customHeight="true" outlineLevel="0" collapsed="false">
      <c r="A9" s="41"/>
      <c r="B9" s="44" t="s">
        <v>7</v>
      </c>
      <c r="C9" s="45"/>
      <c r="D9" s="504"/>
      <c r="E9" s="529"/>
      <c r="F9" s="529"/>
      <c r="G9" s="501" t="s">
        <v>355</v>
      </c>
      <c r="I9" s="151" t="n">
        <f aca="false">연결IS!I7</f>
        <v>-927.78</v>
      </c>
      <c r="J9" s="151" t="n">
        <f aca="false">연결IS!J7</f>
        <v>-3325.99</v>
      </c>
      <c r="K9" s="151" t="n">
        <f aca="false">연결IS!K7</f>
        <v>-6328.42</v>
      </c>
      <c r="L9" s="151" t="n">
        <f aca="false">연결IS!L7</f>
        <v>-8883.56</v>
      </c>
      <c r="M9" s="151" t="n">
        <f aca="false">연결IS!M7</f>
        <v>-2685.8</v>
      </c>
      <c r="N9" s="151" t="n">
        <f aca="false">연결IS!N7</f>
        <v>-5064.59</v>
      </c>
      <c r="O9" s="151" t="n">
        <f aca="false">연결IS!O7</f>
        <v>-7604.5</v>
      </c>
      <c r="P9" s="151" t="n">
        <f aca="false">연결IS!P7</f>
        <v>-9826.07</v>
      </c>
      <c r="Q9" s="151" t="n">
        <f aca="false">연결IS!Q7</f>
        <v>-3238.38</v>
      </c>
      <c r="R9" s="151" t="n">
        <f aca="false">연결IS!R7</f>
        <v>-6327.01</v>
      </c>
      <c r="S9" s="151" t="n">
        <f aca="false">연결IS!S7</f>
        <v>-9360.85</v>
      </c>
      <c r="T9" s="151" t="n">
        <f aca="false">연결IS!T7</f>
        <v>-12688.51</v>
      </c>
      <c r="U9" s="151" t="n">
        <f aca="false">연결IS!U7</f>
        <v>-3660.03</v>
      </c>
      <c r="V9" s="151" t="n">
        <f aca="false">연결IS!V7</f>
        <v>-6525.88</v>
      </c>
      <c r="W9" s="151" t="n">
        <f aca="false">연결IS!W7</f>
        <v>-8991.14</v>
      </c>
      <c r="X9" s="151" t="n">
        <f aca="false">연결IS!X7</f>
        <v>-11601.11</v>
      </c>
      <c r="Y9" s="151" t="n">
        <f aca="false">연결IS!Y7</f>
        <v>-3207.54</v>
      </c>
      <c r="Z9" s="151" t="n">
        <f aca="false">연결IS!Z7</f>
        <v>-6166.07</v>
      </c>
      <c r="AA9" s="151" t="n">
        <f aca="false">연결IS!AA7</f>
        <v>-8932.19</v>
      </c>
      <c r="AB9" s="151" t="n">
        <f aca="false">연결IS!AB7</f>
        <v>-11521.63</v>
      </c>
      <c r="AC9" s="151" t="n">
        <f aca="false">연결IS!AC7</f>
        <v>-3285.2</v>
      </c>
      <c r="AD9" s="151" t="n">
        <f aca="false">연결IS!AD7</f>
        <v>-6321.87</v>
      </c>
      <c r="AE9" s="151" t="n">
        <f aca="false">연결IS!AE7</f>
        <v>-9297.13</v>
      </c>
      <c r="AF9" s="151" t="n">
        <f aca="false">연결IS!AF7</f>
        <v>-12477.02</v>
      </c>
      <c r="AG9" s="151" t="n">
        <f aca="false">연결IS!AG7</f>
        <v>-3418.06</v>
      </c>
      <c r="AH9" s="151" t="n">
        <f aca="false">연결IS!AH7</f>
        <v>-6304.75672734</v>
      </c>
      <c r="AI9" s="151" t="n">
        <f aca="false">연결IS!AI7</f>
        <v>-9240.27</v>
      </c>
      <c r="AJ9" s="496" t="n">
        <f aca="false">연결IS!AJ7</f>
        <v>-12507.65951824</v>
      </c>
      <c r="AK9" s="496" t="n">
        <f aca="false">연결IS!AK7</f>
        <v>-3173</v>
      </c>
      <c r="AL9" s="151" t="n">
        <f aca="false">연결IS!AL7</f>
        <v>-6207.94</v>
      </c>
      <c r="AM9" s="151" t="n">
        <f aca="false">연결IS!AM7</f>
        <v>-8989.24</v>
      </c>
      <c r="AN9" s="151" t="n">
        <f aca="false">연결IS!AN7</f>
        <v>-11358.32</v>
      </c>
      <c r="AO9" s="496" t="n">
        <f aca="false">연결IS!AO7</f>
        <v>-2829.49</v>
      </c>
      <c r="AP9" s="496" t="n">
        <f aca="false">연결IS!AP7</f>
        <v>-5045.71</v>
      </c>
      <c r="AQ9" s="300"/>
    </row>
    <row r="10" customFormat="false" ht="20.1" hidden="false" customHeight="true" outlineLevel="0" collapsed="false">
      <c r="A10" s="41"/>
      <c r="B10" s="44" t="s">
        <v>9</v>
      </c>
      <c r="C10" s="492"/>
      <c r="D10" s="504"/>
      <c r="E10" s="529"/>
      <c r="F10" s="529"/>
      <c r="G10" s="501" t="s">
        <v>44</v>
      </c>
      <c r="I10" s="151" t="n">
        <f aca="false">I5-I6-I7-I8-I9</f>
        <v>469.85</v>
      </c>
      <c r="J10" s="151" t="n">
        <f aca="false">J5-J6-J7-J8-J9</f>
        <v>446.960000000001</v>
      </c>
      <c r="K10" s="151" t="n">
        <f aca="false">K5-K6-K7-K8-K9</f>
        <v>1602.53</v>
      </c>
      <c r="L10" s="151" t="n">
        <f aca="false">L5-L6-L7-L8-L9</f>
        <v>2368.77</v>
      </c>
      <c r="M10" s="151" t="n">
        <f aca="false">M5-M6-M7-M8-M9</f>
        <v>649.5</v>
      </c>
      <c r="N10" s="151" t="n">
        <f aca="false">N5-N6-N7-N8-N9</f>
        <v>876.360000000002</v>
      </c>
      <c r="O10" s="151" t="n">
        <f aca="false">O5-O6-O7-O8-O9</f>
        <v>1911.9</v>
      </c>
      <c r="P10" s="151" t="n">
        <f aca="false">P5-P6-P7-P8-P9</f>
        <v>2346.94</v>
      </c>
      <c r="Q10" s="151" t="n">
        <f aca="false">Q5-Q6-Q7-Q8-Q9</f>
        <v>1317.43</v>
      </c>
      <c r="R10" s="151" t="n">
        <f aca="false">R5-R6-R7-R8-R9</f>
        <v>6257.87</v>
      </c>
      <c r="S10" s="151" t="n">
        <f aca="false">S5-S6-S7-S8-S9</f>
        <v>7202.36</v>
      </c>
      <c r="T10" s="151" t="n">
        <f aca="false">T5-T6-T7-T8-T9</f>
        <v>8257.25</v>
      </c>
      <c r="U10" s="151" t="n">
        <f aca="false">U5-U6-U7-U8-U9</f>
        <v>1901.49</v>
      </c>
      <c r="V10" s="151" t="n">
        <f aca="false">V5-V6-V7-V8-V9</f>
        <v>3015.52</v>
      </c>
      <c r="W10" s="151" t="n">
        <f aca="false">W5-W6-W7-W8-W9</f>
        <v>3490.62</v>
      </c>
      <c r="X10" s="151" t="n">
        <f aca="false">X5-X6-X7-X8-X9</f>
        <v>5373.13</v>
      </c>
      <c r="Y10" s="151" t="n">
        <f aca="false">Y5-Y6-Y7-Y8-Y9</f>
        <v>1231.72</v>
      </c>
      <c r="Z10" s="151" t="n">
        <f aca="false">Z5-Z6-Z7-Z8-Z9</f>
        <v>2751.69</v>
      </c>
      <c r="AA10" s="151" t="n">
        <f aca="false">AA5-AA6-AA7-AA8-AA9</f>
        <v>3361.46</v>
      </c>
      <c r="AB10" s="151" t="n">
        <f aca="false">AB5-AB6-AB7-AB8-AB9</f>
        <v>3762.92000000001</v>
      </c>
      <c r="AC10" s="151" t="n">
        <f aca="false">AC5-AC6-AC7-AC8-AC9</f>
        <v>1385.3</v>
      </c>
      <c r="AD10" s="151" t="n">
        <f aca="false">AD5-AD6-AD7-AD8-AD9</f>
        <v>1791.03</v>
      </c>
      <c r="AE10" s="151" t="n">
        <f aca="false">AE5-AE6-AE7-AE8-AE9</f>
        <v>2341.81</v>
      </c>
      <c r="AF10" s="151" t="n">
        <f aca="false">AF5-AF6-AF7-AF8-AF9</f>
        <v>3623.38</v>
      </c>
      <c r="AG10" s="151" t="n">
        <f aca="false">AG5-AG6-AG7-AG8-AG9</f>
        <v>2462.28</v>
      </c>
      <c r="AH10" s="151" t="n">
        <f aca="false">AH5-AH6-AH7-AH8-AH9</f>
        <v>2165.419777</v>
      </c>
      <c r="AI10" s="151" t="n">
        <f aca="false">AI5-AI6-AI7-AI8-AI9</f>
        <v>2819.7</v>
      </c>
      <c r="AJ10" s="496" t="n">
        <f aca="false">AJ5-AJ6-AJ7-AJ8-AJ9</f>
        <v>4182.73903647999</v>
      </c>
      <c r="AK10" s="496" t="n">
        <f aca="false">AK5-AK6-AK7-AK8-AK9</f>
        <v>-2386.40278705</v>
      </c>
      <c r="AL10" s="151" t="n">
        <f aca="false">AL5-AL6-AL7-AL8-AL9</f>
        <v>-4360.97000000001</v>
      </c>
      <c r="AM10" s="151" t="n">
        <f aca="false">AM5-AM6-AM7-AM8-AM9</f>
        <v>-6785.3</v>
      </c>
      <c r="AN10" s="151" t="n">
        <f aca="false">AN5-AN6-AN7-AN8-AN9</f>
        <v>-9116.6</v>
      </c>
      <c r="AO10" s="496" t="n">
        <f aca="false">AO5-AO6-AO7-AO8-AO9</f>
        <v>913.100999999999</v>
      </c>
      <c r="AP10" s="496" t="n">
        <f aca="false">AP5-AP6-AP7-AP8-AP9</f>
        <v>-307.499999999998</v>
      </c>
      <c r="AQ10" s="300"/>
    </row>
    <row r="11" customFormat="false" ht="20.1" hidden="false" customHeight="true" outlineLevel="0" collapsed="false">
      <c r="A11" s="41"/>
      <c r="B11" s="44" t="s">
        <v>11</v>
      </c>
      <c r="C11" s="505"/>
      <c r="D11" s="504"/>
      <c r="E11" s="529"/>
      <c r="F11" s="529"/>
      <c r="G11" s="501"/>
      <c r="H11" s="487" t="s">
        <v>341</v>
      </c>
      <c r="I11" s="151" t="n">
        <v>-421.04</v>
      </c>
      <c r="J11" s="151" t="n">
        <v>-1710.12</v>
      </c>
      <c r="K11" s="151" t="n">
        <v>-2804.09</v>
      </c>
      <c r="L11" s="151" t="n">
        <v>-4056.9</v>
      </c>
      <c r="M11" s="151" t="n">
        <v>-1253.54</v>
      </c>
      <c r="N11" s="151" t="n">
        <v>-2450.75</v>
      </c>
      <c r="O11" s="151" t="n">
        <v>-3721.84</v>
      </c>
      <c r="P11" s="151" t="n">
        <v>-4933.16</v>
      </c>
      <c r="Q11" s="151" t="n">
        <v>-1314.97</v>
      </c>
      <c r="R11" s="151" t="n">
        <v>-2640.11</v>
      </c>
      <c r="S11" s="151" t="n">
        <v>-4100.66</v>
      </c>
      <c r="T11" s="151" t="n">
        <v>-5483.38</v>
      </c>
      <c r="U11" s="151" t="n">
        <v>-1193.15</v>
      </c>
      <c r="V11" s="151" t="n">
        <v>-2416.61</v>
      </c>
      <c r="W11" s="151" t="n">
        <v>-3827.24</v>
      </c>
      <c r="X11" s="151" t="n">
        <v>-5186.08</v>
      </c>
      <c r="Y11" s="151" t="n">
        <v>-1285.03</v>
      </c>
      <c r="Z11" s="151" t="n">
        <v>-2568.22</v>
      </c>
      <c r="AA11" s="151" t="n">
        <v>-3967.09</v>
      </c>
      <c r="AB11" s="151" t="n">
        <v>-5368.34</v>
      </c>
      <c r="AC11" s="151" t="n">
        <v>-1354.77670085</v>
      </c>
      <c r="AD11" s="151" t="n">
        <v>-2698.43</v>
      </c>
      <c r="AE11" s="151" t="n">
        <v>-4078.14</v>
      </c>
      <c r="AF11" s="151" t="n">
        <v>-5573.84755982</v>
      </c>
      <c r="AG11" s="151" t="n">
        <v>-1416.8</v>
      </c>
      <c r="AH11" s="151" t="n">
        <v>-2967.96</v>
      </c>
      <c r="AI11" s="151" t="n">
        <v>-4434.22</v>
      </c>
      <c r="AJ11" s="496" t="n">
        <v>-5944.23</v>
      </c>
      <c r="AK11" s="496" t="n">
        <v>-1510.98578589</v>
      </c>
      <c r="AL11" s="151" t="n">
        <v>-3170.54</v>
      </c>
      <c r="AM11" s="151" t="n">
        <v>-4758.78</v>
      </c>
      <c r="AN11" s="151" t="n">
        <v>-6352.43</v>
      </c>
      <c r="AO11" s="496" t="n">
        <v>-1629.84</v>
      </c>
      <c r="AP11" s="153" t="n">
        <v>-3374</v>
      </c>
      <c r="AQ11" s="300"/>
    </row>
    <row r="12" s="500" customFormat="true" ht="20.1" hidden="false" customHeight="true" outlineLevel="0" collapsed="false">
      <c r="A12" s="41"/>
      <c r="B12" s="44" t="s">
        <v>13</v>
      </c>
      <c r="C12" s="48"/>
      <c r="D12" s="506"/>
      <c r="E12" s="529"/>
      <c r="F12" s="529"/>
      <c r="G12" s="501"/>
      <c r="H12" s="487" t="s">
        <v>342</v>
      </c>
      <c r="I12" s="151" t="n">
        <v>-189.26</v>
      </c>
      <c r="J12" s="151" t="n">
        <v>-740.86</v>
      </c>
      <c r="K12" s="151" t="n">
        <v>-1256.24</v>
      </c>
      <c r="L12" s="151" t="n">
        <v>-1802.65</v>
      </c>
      <c r="M12" s="151" t="n">
        <v>-565.42</v>
      </c>
      <c r="N12" s="151" t="n">
        <v>-1168.67</v>
      </c>
      <c r="O12" s="151" t="n">
        <v>-1755.21</v>
      </c>
      <c r="P12" s="151" t="n">
        <v>-2337.65</v>
      </c>
      <c r="Q12" s="151" t="n">
        <v>-446.62</v>
      </c>
      <c r="R12" s="151" t="n">
        <v>-901.91</v>
      </c>
      <c r="S12" s="151" t="n">
        <v>-1329.38</v>
      </c>
      <c r="T12" s="151" t="n">
        <v>-1764.68</v>
      </c>
      <c r="U12" s="151" t="n">
        <v>-499.02</v>
      </c>
      <c r="V12" s="151" t="n">
        <v>-963.12</v>
      </c>
      <c r="W12" s="151" t="n">
        <v>-1376.5</v>
      </c>
      <c r="X12" s="151" t="n">
        <v>-1809.53</v>
      </c>
      <c r="Y12" s="151" t="n">
        <v>-479.16</v>
      </c>
      <c r="Z12" s="151" t="n">
        <v>-932.9</v>
      </c>
      <c r="AA12" s="151" t="n">
        <v>-1364.36</v>
      </c>
      <c r="AB12" s="151" t="n">
        <v>-1789.38</v>
      </c>
      <c r="AC12" s="151" t="n">
        <v>-447.89291941</v>
      </c>
      <c r="AD12" s="151" t="n">
        <v>-884.04317149</v>
      </c>
      <c r="AE12" s="151" t="n">
        <v>-1281.86150942</v>
      </c>
      <c r="AF12" s="195" t="n">
        <v>-1689.54350008</v>
      </c>
      <c r="AG12" s="195" t="n">
        <v>-420.73</v>
      </c>
      <c r="AH12" s="195" t="n">
        <v>-835.2</v>
      </c>
      <c r="AI12" s="195" t="n">
        <v>-1221.66</v>
      </c>
      <c r="AJ12" s="507" t="n">
        <v>-1598.61</v>
      </c>
      <c r="AK12" s="507" t="n">
        <v>-402.18278129</v>
      </c>
      <c r="AL12" s="195" t="n">
        <v>-796.83</v>
      </c>
      <c r="AM12" s="195" t="n">
        <v>-1158.48</v>
      </c>
      <c r="AN12" s="195" t="n">
        <v>-1521.19</v>
      </c>
      <c r="AO12" s="508" t="n">
        <v>-390.57</v>
      </c>
      <c r="AP12" s="430" t="n">
        <v>-758</v>
      </c>
      <c r="AQ12" s="300"/>
      <c r="AR12" s="12"/>
    </row>
    <row r="13" customFormat="false" ht="20.1" hidden="false" customHeight="true" outlineLevel="0" collapsed="false">
      <c r="A13" s="41"/>
      <c r="B13" s="44" t="s">
        <v>15</v>
      </c>
      <c r="C13" s="48"/>
      <c r="D13" s="504"/>
      <c r="E13" s="510" t="s">
        <v>35</v>
      </c>
      <c r="F13" s="511"/>
      <c r="G13" s="511"/>
      <c r="H13" s="512"/>
      <c r="I13" s="513"/>
      <c r="J13" s="513"/>
      <c r="K13" s="513"/>
      <c r="L13" s="513"/>
      <c r="M13" s="513"/>
      <c r="N13" s="513"/>
      <c r="O13" s="513"/>
      <c r="P13" s="513"/>
      <c r="Q13" s="513"/>
      <c r="R13" s="513"/>
      <c r="S13" s="513"/>
      <c r="T13" s="513"/>
      <c r="U13" s="513"/>
      <c r="V13" s="513"/>
      <c r="W13" s="513"/>
      <c r="X13" s="513"/>
      <c r="Y13" s="513"/>
      <c r="Z13" s="513"/>
      <c r="AA13" s="513"/>
      <c r="AB13" s="513"/>
      <c r="AC13" s="513"/>
      <c r="AD13" s="513"/>
      <c r="AE13" s="513"/>
      <c r="AF13" s="151"/>
      <c r="AG13" s="151"/>
      <c r="AH13" s="151"/>
      <c r="AI13" s="151"/>
      <c r="AJ13" s="151"/>
      <c r="AK13" s="151"/>
      <c r="AL13" s="151"/>
      <c r="AM13" s="151"/>
      <c r="AN13" s="151"/>
    </row>
    <row r="14" customFormat="false" ht="20.1" hidden="false" customHeight="true" outlineLevel="0" collapsed="false">
      <c r="A14" s="41"/>
      <c r="B14" s="44" t="s">
        <v>17</v>
      </c>
      <c r="C14" s="48"/>
      <c r="D14" s="504"/>
      <c r="E14" s="529"/>
      <c r="F14" s="506"/>
      <c r="G14" s="497" t="s">
        <v>23</v>
      </c>
      <c r="H14" s="498"/>
      <c r="I14" s="320" t="n">
        <v>-53.23</v>
      </c>
      <c r="J14" s="320" t="n">
        <v>-402.469999999999</v>
      </c>
      <c r="K14" s="320" t="n">
        <v>206.610000000001</v>
      </c>
      <c r="L14" s="320" t="n">
        <v>-635.419999999998</v>
      </c>
      <c r="M14" s="320" t="n">
        <v>69.4899999999998</v>
      </c>
      <c r="N14" s="320" t="n">
        <v>-926.400000000002</v>
      </c>
      <c r="O14" s="320" t="n">
        <v>-644.790000000001</v>
      </c>
      <c r="P14" s="320" t="n">
        <v>-3</v>
      </c>
      <c r="Q14" s="320" t="n">
        <v>-1450.6</v>
      </c>
      <c r="R14" s="320" t="n">
        <v>-1538.45</v>
      </c>
      <c r="S14" s="320" t="n">
        <v>-1111.43</v>
      </c>
      <c r="T14" s="320" t="n">
        <v>-1912.64999999999</v>
      </c>
      <c r="U14" s="320" t="n">
        <v>436.5</v>
      </c>
      <c r="V14" s="320" t="n">
        <v>1127.52</v>
      </c>
      <c r="W14" s="320" t="n">
        <v>1179.12</v>
      </c>
      <c r="X14" s="320" t="n">
        <v>1279.47</v>
      </c>
      <c r="Y14" s="320" t="n">
        <v>492.33</v>
      </c>
      <c r="Z14" s="320" t="n">
        <v>1370.2</v>
      </c>
      <c r="AA14" s="320" t="n">
        <v>1961.57</v>
      </c>
      <c r="AB14" s="320" t="n">
        <v>1859.3</v>
      </c>
      <c r="AC14" s="320" t="n">
        <v>787.550000000001</v>
      </c>
      <c r="AD14" s="320" t="n">
        <v>1565.27</v>
      </c>
      <c r="AE14" s="320" t="n">
        <v>2267.51</v>
      </c>
      <c r="AF14" s="320" t="n">
        <v>2465.9</v>
      </c>
      <c r="AG14" s="320" t="n">
        <v>696.85</v>
      </c>
      <c r="AH14" s="320" t="n">
        <v>924</v>
      </c>
      <c r="AI14" s="320" t="n">
        <v>1643.51</v>
      </c>
      <c r="AJ14" s="320" t="n">
        <v>4157.56</v>
      </c>
      <c r="AK14" s="545" t="n">
        <v>1293.59</v>
      </c>
      <c r="AL14" s="545" t="n">
        <v>2790.6</v>
      </c>
      <c r="AM14" s="545" t="n">
        <v>3767.34</v>
      </c>
      <c r="AN14" s="545" t="n">
        <v>4240</v>
      </c>
      <c r="AO14" s="515" t="n">
        <v>508.89</v>
      </c>
      <c r="AP14" s="516" t="n">
        <v>2311.5</v>
      </c>
    </row>
    <row r="15" customFormat="false" ht="20.1" hidden="false" customHeight="true" outlineLevel="0" collapsed="false">
      <c r="A15" s="41"/>
      <c r="B15" s="44" t="s">
        <v>19</v>
      </c>
      <c r="D15" s="504"/>
      <c r="E15" s="529"/>
      <c r="F15" s="506"/>
      <c r="G15" s="501" t="s">
        <v>338</v>
      </c>
      <c r="I15" s="151" t="n">
        <v>147.06</v>
      </c>
      <c r="J15" s="151" t="n">
        <v>1048.34</v>
      </c>
      <c r="K15" s="151" t="n">
        <v>1931.56</v>
      </c>
      <c r="L15" s="151" t="n">
        <v>2833.97</v>
      </c>
      <c r="M15" s="151" t="n">
        <v>554.74</v>
      </c>
      <c r="N15" s="151" t="n">
        <v>1585.34</v>
      </c>
      <c r="O15" s="151" t="n">
        <v>2390.43</v>
      </c>
      <c r="P15" s="151" t="n">
        <v>3196.38</v>
      </c>
      <c r="Q15" s="151" t="n">
        <v>548.47</v>
      </c>
      <c r="R15" s="151" t="n">
        <v>1566.25</v>
      </c>
      <c r="S15" s="151" t="n">
        <v>2611.13</v>
      </c>
      <c r="T15" s="151" t="n">
        <v>3637.98</v>
      </c>
      <c r="U15" s="151" t="n">
        <v>797.41</v>
      </c>
      <c r="V15" s="151" t="n">
        <v>1864.91</v>
      </c>
      <c r="W15" s="151" t="n">
        <v>2873.72</v>
      </c>
      <c r="X15" s="151" t="n">
        <v>3945.4</v>
      </c>
      <c r="Y15" s="151" t="n">
        <v>743.4</v>
      </c>
      <c r="Z15" s="151" t="n">
        <v>1783.28</v>
      </c>
      <c r="AA15" s="151" t="n">
        <v>2818.34</v>
      </c>
      <c r="AB15" s="151" t="n">
        <v>3847.96</v>
      </c>
      <c r="AC15" s="151" t="n">
        <v>1250.75</v>
      </c>
      <c r="AD15" s="151" t="n">
        <v>2800.26</v>
      </c>
      <c r="AE15" s="151" t="n">
        <v>4424.4</v>
      </c>
      <c r="AF15" s="151" t="n">
        <v>5734.84</v>
      </c>
      <c r="AG15" s="151" t="n">
        <v>1385.81</v>
      </c>
      <c r="AH15" s="151" t="n">
        <v>2848.52</v>
      </c>
      <c r="AI15" s="151" t="n">
        <v>4322.13</v>
      </c>
      <c r="AJ15" s="151" t="n">
        <v>6599.2</v>
      </c>
      <c r="AK15" s="172" t="n">
        <v>1756.99</v>
      </c>
      <c r="AL15" s="172" t="n">
        <v>3536.75</v>
      </c>
      <c r="AM15" s="172" t="n">
        <v>5206</v>
      </c>
      <c r="AN15" s="172" t="n">
        <v>6849</v>
      </c>
      <c r="AO15" s="440" t="n">
        <v>1882.55</v>
      </c>
      <c r="AP15" s="153" t="n">
        <v>3583.89</v>
      </c>
    </row>
    <row r="16" customFormat="false" ht="20.1" hidden="false" customHeight="true" outlineLevel="0" collapsed="false">
      <c r="A16" s="41"/>
      <c r="B16" s="44" t="s">
        <v>21</v>
      </c>
      <c r="C16" s="55"/>
      <c r="D16" s="504"/>
      <c r="E16" s="529"/>
      <c r="F16" s="506"/>
      <c r="G16" s="501" t="s">
        <v>339</v>
      </c>
      <c r="I16" s="151" t="n">
        <v>-143.66</v>
      </c>
      <c r="J16" s="151" t="n">
        <v>-461.11</v>
      </c>
      <c r="K16" s="151" t="n">
        <v>350.58</v>
      </c>
      <c r="L16" s="151" t="n">
        <v>-729.46</v>
      </c>
      <c r="M16" s="151" t="n">
        <v>526.74</v>
      </c>
      <c r="N16" s="151" t="n">
        <v>-45.63</v>
      </c>
      <c r="O16" s="151" t="n">
        <v>432.22</v>
      </c>
      <c r="P16" s="151" t="n">
        <v>1066.71</v>
      </c>
      <c r="Q16" s="151" t="n">
        <v>-455.93</v>
      </c>
      <c r="R16" s="151" t="n">
        <v>419.58</v>
      </c>
      <c r="S16" s="151" t="n">
        <v>1160.83</v>
      </c>
      <c r="T16" s="151" t="n">
        <v>-25.57</v>
      </c>
      <c r="U16" s="151" t="n">
        <v>971.78</v>
      </c>
      <c r="V16" s="151" t="n">
        <v>1394.46</v>
      </c>
      <c r="W16" s="151" t="n">
        <v>-137.56</v>
      </c>
      <c r="X16" s="151" t="n">
        <v>830.55</v>
      </c>
      <c r="Y16" s="151" t="n">
        <v>-444.69</v>
      </c>
      <c r="Z16" s="151" t="n">
        <v>880.87</v>
      </c>
      <c r="AA16" s="151" t="n">
        <v>3666.66</v>
      </c>
      <c r="AB16" s="151" t="n">
        <v>3375.91</v>
      </c>
      <c r="AC16" s="151" t="n">
        <v>954.87</v>
      </c>
      <c r="AD16" s="151" t="n">
        <v>2503.04</v>
      </c>
      <c r="AE16" s="151" t="n">
        <v>2874.46</v>
      </c>
      <c r="AF16" s="172" t="n">
        <v>3959</v>
      </c>
      <c r="AG16" s="151" t="n">
        <v>1331.85</v>
      </c>
      <c r="AH16" s="151" t="n">
        <v>2051.66</v>
      </c>
      <c r="AI16" s="151" t="n">
        <v>1417.74</v>
      </c>
      <c r="AJ16" s="151" t="n">
        <v>1735.15</v>
      </c>
      <c r="AK16" s="496" t="n">
        <v>551.46</v>
      </c>
      <c r="AL16" s="496" t="n">
        <v>-1353.39</v>
      </c>
      <c r="AM16" s="496" t="n">
        <v>2468</v>
      </c>
      <c r="AN16" s="496" t="n">
        <v>3126</v>
      </c>
      <c r="AO16" s="440" t="n">
        <v>223</v>
      </c>
      <c r="AP16" s="153" t="n">
        <v>2074</v>
      </c>
    </row>
    <row r="17" customFormat="false" ht="20.1" hidden="false" customHeight="true" outlineLevel="0" collapsed="false">
      <c r="A17" s="41"/>
      <c r="B17" s="72" t="s">
        <v>23</v>
      </c>
      <c r="C17" s="55"/>
      <c r="D17" s="504"/>
      <c r="E17" s="529"/>
      <c r="F17" s="506"/>
      <c r="G17" s="501" t="s">
        <v>340</v>
      </c>
      <c r="I17" s="151" t="n">
        <v>106.95</v>
      </c>
      <c r="J17" s="151" t="n">
        <v>549.06</v>
      </c>
      <c r="K17" s="151" t="n">
        <v>548.74</v>
      </c>
      <c r="L17" s="151" t="n">
        <v>1307.67</v>
      </c>
      <c r="M17" s="151" t="n">
        <v>145.8</v>
      </c>
      <c r="N17" s="151" t="n">
        <v>93.1</v>
      </c>
      <c r="O17" s="151" t="n">
        <v>477.94</v>
      </c>
      <c r="P17" s="151" t="n">
        <v>450.7</v>
      </c>
      <c r="Q17" s="151" t="n">
        <v>-227.81</v>
      </c>
      <c r="R17" s="151" t="n">
        <v>-817.94</v>
      </c>
      <c r="S17" s="151" t="n">
        <v>-756.85</v>
      </c>
      <c r="T17" s="151" t="n">
        <v>305.81</v>
      </c>
      <c r="U17" s="151" t="n">
        <v>-168.81</v>
      </c>
      <c r="V17" s="151" t="n">
        <v>212.41</v>
      </c>
      <c r="W17" s="151" t="n">
        <v>2194.71</v>
      </c>
      <c r="X17" s="151" t="n">
        <v>1999.13</v>
      </c>
      <c r="Y17" s="151" t="n">
        <v>1718.88</v>
      </c>
      <c r="Z17" s="151" t="n">
        <v>1341.73</v>
      </c>
      <c r="AA17" s="151" t="n">
        <v>-507.01</v>
      </c>
      <c r="AB17" s="151" t="n">
        <v>134.1</v>
      </c>
      <c r="AC17" s="151" t="n">
        <v>-30.37</v>
      </c>
      <c r="AD17" s="151" t="n">
        <v>-299.59</v>
      </c>
      <c r="AE17" s="151" t="n">
        <v>134.28</v>
      </c>
      <c r="AF17" s="172" t="n">
        <v>-805</v>
      </c>
      <c r="AG17" s="151" t="n">
        <v>-739.93</v>
      </c>
      <c r="AH17" s="151" t="n">
        <v>-1144.36</v>
      </c>
      <c r="AI17" s="151" t="n">
        <v>219.9</v>
      </c>
      <c r="AJ17" s="151" t="n">
        <v>1623.99</v>
      </c>
      <c r="AK17" s="496" t="n">
        <v>504.67</v>
      </c>
      <c r="AL17" s="496" t="n">
        <v>3401.74</v>
      </c>
      <c r="AM17" s="496" t="n">
        <v>551</v>
      </c>
      <c r="AN17" s="496" t="n">
        <v>656</v>
      </c>
      <c r="AO17" s="440" t="n">
        <v>168</v>
      </c>
      <c r="AP17" s="153" t="n">
        <v>393</v>
      </c>
    </row>
    <row r="18" customFormat="false" ht="20.1" hidden="false" customHeight="true" outlineLevel="0" collapsed="false">
      <c r="A18" s="41"/>
      <c r="B18" s="44" t="s">
        <v>25</v>
      </c>
      <c r="C18" s="55"/>
      <c r="D18" s="504"/>
      <c r="E18" s="529"/>
      <c r="F18" s="506"/>
      <c r="G18" s="501" t="s">
        <v>355</v>
      </c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</row>
    <row r="19" customFormat="false" ht="20.1" hidden="false" customHeight="true" outlineLevel="0" collapsed="false">
      <c r="A19" s="41"/>
      <c r="B19" s="44" t="s">
        <v>27</v>
      </c>
      <c r="C19" s="55"/>
      <c r="E19" s="529"/>
      <c r="F19" s="506"/>
      <c r="G19" s="501" t="s">
        <v>44</v>
      </c>
      <c r="H19" s="517"/>
      <c r="I19" s="151" t="n">
        <v>-163.58</v>
      </c>
      <c r="J19" s="151" t="n">
        <v>-1538.76</v>
      </c>
      <c r="K19" s="151" t="n">
        <v>-2624.27</v>
      </c>
      <c r="L19" s="151" t="n">
        <v>-4047.6</v>
      </c>
      <c r="M19" s="151" t="n">
        <v>-1157.79</v>
      </c>
      <c r="N19" s="151" t="n">
        <v>-2559.21</v>
      </c>
      <c r="O19" s="151" t="n">
        <v>-3945.38</v>
      </c>
      <c r="P19" s="151" t="n">
        <v>-4716.79</v>
      </c>
      <c r="Q19" s="151" t="n">
        <v>-1315.33</v>
      </c>
      <c r="R19" s="151" t="n">
        <v>-2706.34</v>
      </c>
      <c r="S19" s="151" t="n">
        <v>-4126.54</v>
      </c>
      <c r="T19" s="151" t="n">
        <v>-5830.86999999999</v>
      </c>
      <c r="U19" s="151" t="n">
        <v>-1163.88</v>
      </c>
      <c r="V19" s="151" t="n">
        <v>-2344.26</v>
      </c>
      <c r="W19" s="151" t="n">
        <v>-3751.75</v>
      </c>
      <c r="X19" s="151" t="n">
        <v>-5495.61</v>
      </c>
      <c r="Y19" s="151" t="n">
        <v>-1525.26</v>
      </c>
      <c r="Z19" s="151" t="n">
        <v>-2635.68</v>
      </c>
      <c r="AA19" s="151" t="n">
        <v>-4016.42</v>
      </c>
      <c r="AB19" s="151" t="n">
        <v>-5498.67</v>
      </c>
      <c r="AC19" s="151" t="n">
        <v>-1387.7</v>
      </c>
      <c r="AD19" s="151" t="n">
        <v>-3438.44</v>
      </c>
      <c r="AE19" s="151" t="n">
        <v>-5165.63</v>
      </c>
      <c r="AF19" s="172" t="n">
        <v>-6423</v>
      </c>
      <c r="AG19" s="151" t="n">
        <v>-1280.88</v>
      </c>
      <c r="AH19" s="151" t="n">
        <v>-2831.82</v>
      </c>
      <c r="AI19" s="151" t="n">
        <v>-4316.26</v>
      </c>
      <c r="AJ19" s="151" t="n">
        <v>-5800.78</v>
      </c>
      <c r="AK19" s="496" t="n">
        <v>-1519.53</v>
      </c>
      <c r="AL19" s="496" t="n">
        <v>-2794.5</v>
      </c>
      <c r="AM19" s="496" t="n">
        <v>-4458</v>
      </c>
      <c r="AN19" s="496" t="n">
        <v>-6391</v>
      </c>
      <c r="AO19" s="496" t="n">
        <v>-1765</v>
      </c>
      <c r="AP19" s="153" t="n">
        <v>-3739</v>
      </c>
    </row>
    <row r="20" customFormat="false" ht="20.1" hidden="false" customHeight="true" outlineLevel="0" collapsed="false">
      <c r="A20" s="41"/>
      <c r="B20" s="44" t="s">
        <v>29</v>
      </c>
      <c r="C20" s="55"/>
      <c r="D20" s="493"/>
      <c r="E20" s="529"/>
      <c r="F20" s="506"/>
      <c r="G20" s="501"/>
      <c r="H20" s="487" t="s">
        <v>341</v>
      </c>
      <c r="I20" s="151" t="n">
        <v>-370.63</v>
      </c>
      <c r="J20" s="151" t="n">
        <v>-1449.97</v>
      </c>
      <c r="K20" s="151" t="n">
        <v>-2531.86</v>
      </c>
      <c r="L20" s="151" t="n">
        <v>-3633.49</v>
      </c>
      <c r="M20" s="151" t="n">
        <v>-1087.62</v>
      </c>
      <c r="N20" s="151" t="n">
        <v>-2227.07</v>
      </c>
      <c r="O20" s="151" t="n">
        <v>-3407.77</v>
      </c>
      <c r="P20" s="151" t="n">
        <v>-4526.84</v>
      </c>
      <c r="Q20" s="151" t="n">
        <v>-1145.63</v>
      </c>
      <c r="R20" s="151" t="n">
        <v>-2354.6</v>
      </c>
      <c r="S20" s="151" t="n">
        <v>-3641.34</v>
      </c>
      <c r="T20" s="151" t="n">
        <v>-4848.86</v>
      </c>
      <c r="U20" s="151" t="n">
        <v>-998.38</v>
      </c>
      <c r="V20" s="151" t="n">
        <v>-2029.35</v>
      </c>
      <c r="W20" s="151" t="n">
        <v>-3239.76</v>
      </c>
      <c r="X20" s="151" t="n">
        <v>-4377.8</v>
      </c>
      <c r="Y20" s="151" t="n">
        <v>-1068.25</v>
      </c>
      <c r="Z20" s="151" t="n">
        <v>-2128.03</v>
      </c>
      <c r="AA20" s="151" t="n">
        <v>-3287.23</v>
      </c>
      <c r="AB20" s="151" t="n">
        <v>-4438.96</v>
      </c>
      <c r="AC20" s="151" t="n">
        <v>-1125.44</v>
      </c>
      <c r="AD20" s="151" t="n">
        <v>-2228.75</v>
      </c>
      <c r="AE20" s="190" t="n">
        <v>-3366.12</v>
      </c>
      <c r="AF20" s="190" t="n">
        <v>-4604</v>
      </c>
      <c r="AG20" s="190" t="n">
        <v>-1178.19</v>
      </c>
      <c r="AH20" s="190" t="n">
        <v>-2485.63</v>
      </c>
      <c r="AI20" s="190" t="n">
        <v>-3696.24</v>
      </c>
      <c r="AJ20" s="190" t="n">
        <v>-4941.59</v>
      </c>
      <c r="AK20" s="508" t="n">
        <v>-1261.14</v>
      </c>
      <c r="AL20" s="508" t="n">
        <v>-2640.87</v>
      </c>
      <c r="AM20" s="508" t="n">
        <v>-4010.04</v>
      </c>
      <c r="AN20" s="508" t="n">
        <v>-5384.28</v>
      </c>
      <c r="AO20" s="430" t="n">
        <v>-1388</v>
      </c>
      <c r="AP20" s="430" t="n">
        <v>-2912</v>
      </c>
    </row>
    <row r="21" customFormat="false" ht="20.1" hidden="false" customHeight="true" outlineLevel="0" collapsed="false">
      <c r="A21" s="41"/>
      <c r="B21" s="44" t="s">
        <v>31</v>
      </c>
      <c r="D21" s="510" t="s">
        <v>40</v>
      </c>
      <c r="E21" s="518"/>
      <c r="F21" s="518"/>
      <c r="G21" s="518"/>
      <c r="H21" s="519"/>
      <c r="I21" s="513"/>
      <c r="J21" s="513"/>
      <c r="K21" s="513"/>
      <c r="L21" s="513"/>
      <c r="M21" s="513"/>
      <c r="N21" s="513"/>
      <c r="O21" s="513"/>
      <c r="P21" s="513"/>
      <c r="Q21" s="513"/>
      <c r="R21" s="513"/>
      <c r="S21" s="513"/>
      <c r="T21" s="513"/>
      <c r="U21" s="513"/>
      <c r="V21" s="513"/>
      <c r="W21" s="513"/>
      <c r="X21" s="513"/>
      <c r="Y21" s="513"/>
      <c r="Z21" s="513"/>
      <c r="AA21" s="513"/>
      <c r="AB21" s="513"/>
      <c r="AC21" s="513"/>
      <c r="AD21" s="513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</row>
    <row r="22" customFormat="false" ht="20.1" hidden="false" customHeight="true" outlineLevel="0" collapsed="false">
      <c r="A22" s="41"/>
      <c r="B22" s="44" t="s">
        <v>32</v>
      </c>
      <c r="D22" s="520"/>
      <c r="E22" s="521"/>
      <c r="F22" s="521"/>
      <c r="G22" s="522" t="s">
        <v>275</v>
      </c>
      <c r="H22" s="523"/>
      <c r="I22" s="160"/>
      <c r="J22" s="160"/>
      <c r="K22" s="160"/>
      <c r="L22" s="160"/>
      <c r="M22" s="160"/>
      <c r="N22" s="160"/>
      <c r="O22" s="160"/>
      <c r="P22" s="160"/>
      <c r="Q22" s="160"/>
      <c r="R22" s="161" t="n">
        <v>1430.53</v>
      </c>
      <c r="S22" s="161" t="n">
        <v>2206.79</v>
      </c>
      <c r="T22" s="161" t="n">
        <v>3011.82</v>
      </c>
      <c r="U22" s="161" t="n">
        <v>1175.18</v>
      </c>
      <c r="V22" s="161" t="n">
        <v>2684.81</v>
      </c>
      <c r="W22" s="161" t="n">
        <v>4146.45</v>
      </c>
      <c r="X22" s="161" t="n">
        <v>5417.67</v>
      </c>
      <c r="Y22" s="161" t="n">
        <v>1328.62</v>
      </c>
      <c r="Z22" s="161" t="n">
        <v>2666.71</v>
      </c>
      <c r="AA22" s="161" t="n">
        <v>3831.7</v>
      </c>
      <c r="AB22" s="161" t="n">
        <v>5480.07</v>
      </c>
      <c r="AC22" s="161" t="n">
        <v>1462.51</v>
      </c>
      <c r="AD22" s="161" t="n">
        <v>3034.6</v>
      </c>
      <c r="AE22" s="161" t="n">
        <v>4372.67</v>
      </c>
      <c r="AF22" s="161" t="n">
        <v>5684.74</v>
      </c>
      <c r="AG22" s="161" t="n">
        <v>1756.26660903</v>
      </c>
      <c r="AH22" s="161" t="n">
        <v>3629.86125797</v>
      </c>
      <c r="AI22" s="161" t="n">
        <v>5058.20040974</v>
      </c>
      <c r="AJ22" s="161" t="n">
        <v>6392.91421423</v>
      </c>
      <c r="AK22" s="161" t="n">
        <f aca="false">172899/100</f>
        <v>1728.99</v>
      </c>
      <c r="AL22" s="161" t="n">
        <v>3212.60789307</v>
      </c>
      <c r="AM22" s="161" t="n">
        <v>4488</v>
      </c>
      <c r="AN22" s="161" t="n">
        <v>5983</v>
      </c>
      <c r="AO22" s="524" t="n">
        <v>2025</v>
      </c>
      <c r="AP22" s="524" t="n">
        <v>4362.89314334</v>
      </c>
    </row>
    <row r="23" customFormat="false" ht="20.1" hidden="false" customHeight="true" outlineLevel="0" collapsed="false">
      <c r="A23" s="41"/>
      <c r="B23" s="44" t="s">
        <v>33</v>
      </c>
      <c r="D23" s="504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</row>
    <row r="24" customFormat="false" ht="20.1" hidden="false" customHeight="true" outlineLevel="0" collapsed="false">
      <c r="A24" s="41"/>
      <c r="B24" s="44" t="s">
        <v>34</v>
      </c>
      <c r="D24" s="504"/>
      <c r="E24" s="423" t="s">
        <v>242</v>
      </c>
      <c r="F24" s="423"/>
      <c r="G24" s="423"/>
      <c r="H24" s="423"/>
      <c r="I24" s="526" t="s">
        <v>49</v>
      </c>
      <c r="J24" s="526" t="s">
        <v>50</v>
      </c>
      <c r="K24" s="526" t="s">
        <v>51</v>
      </c>
      <c r="L24" s="147" t="s">
        <v>52</v>
      </c>
      <c r="M24" s="526" t="s">
        <v>53</v>
      </c>
      <c r="N24" s="526" t="s">
        <v>54</v>
      </c>
      <c r="O24" s="526" t="s">
        <v>55</v>
      </c>
      <c r="P24" s="147" t="s">
        <v>56</v>
      </c>
      <c r="Q24" s="526" t="s">
        <v>57</v>
      </c>
      <c r="R24" s="526" t="s">
        <v>58</v>
      </c>
      <c r="S24" s="526" t="s">
        <v>59</v>
      </c>
      <c r="T24" s="147" t="s">
        <v>60</v>
      </c>
      <c r="U24" s="526" t="s">
        <v>61</v>
      </c>
      <c r="V24" s="526" t="s">
        <v>62</v>
      </c>
      <c r="W24" s="526" t="s">
        <v>63</v>
      </c>
      <c r="X24" s="526" t="s">
        <v>161</v>
      </c>
      <c r="Y24" s="147" t="s">
        <v>64</v>
      </c>
      <c r="Z24" s="147" t="s">
        <v>65</v>
      </c>
      <c r="AA24" s="526" t="s">
        <v>66</v>
      </c>
      <c r="AB24" s="526" t="s">
        <v>162</v>
      </c>
      <c r="AC24" s="147" t="s">
        <v>68</v>
      </c>
      <c r="AD24" s="65" t="s">
        <v>69</v>
      </c>
      <c r="AE24" s="65" t="s">
        <v>70</v>
      </c>
      <c r="AF24" s="65" t="s">
        <v>163</v>
      </c>
      <c r="AG24" s="65" t="s">
        <v>71</v>
      </c>
      <c r="AH24" s="65" t="s">
        <v>72</v>
      </c>
      <c r="AI24" s="65" t="s">
        <v>73</v>
      </c>
      <c r="AJ24" s="65" t="s">
        <v>164</v>
      </c>
      <c r="AK24" s="65" t="s">
        <v>75</v>
      </c>
      <c r="AL24" s="65" t="s">
        <v>76</v>
      </c>
      <c r="AM24" s="65" t="s">
        <v>77</v>
      </c>
      <c r="AN24" s="65" t="s">
        <v>78</v>
      </c>
      <c r="AO24" s="65" t="s">
        <v>79</v>
      </c>
      <c r="AP24" s="65" t="s">
        <v>80</v>
      </c>
    </row>
    <row r="25" customFormat="false" ht="20.1" hidden="false" customHeight="true" outlineLevel="0" collapsed="false">
      <c r="A25" s="41"/>
      <c r="B25" s="42" t="s">
        <v>35</v>
      </c>
      <c r="D25" s="504"/>
      <c r="E25" s="494" t="s">
        <v>337</v>
      </c>
      <c r="F25" s="529"/>
      <c r="G25" s="529"/>
      <c r="H25" s="495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</row>
    <row r="26" customFormat="false" ht="20.1" hidden="false" customHeight="true" outlineLevel="0" collapsed="false">
      <c r="A26" s="41"/>
      <c r="B26" s="44" t="s">
        <v>13</v>
      </c>
      <c r="D26" s="504"/>
      <c r="E26" s="527"/>
      <c r="F26" s="529"/>
      <c r="G26" s="528" t="s">
        <v>23</v>
      </c>
      <c r="I26" s="151" t="n">
        <f aca="false">I5</f>
        <v>-398.79</v>
      </c>
      <c r="J26" s="151" t="n">
        <f aca="false">J5-I5</f>
        <v>-1217.83</v>
      </c>
      <c r="K26" s="151" t="n">
        <f aca="false">K5-J5</f>
        <v>354.079999999996</v>
      </c>
      <c r="L26" s="151" t="n">
        <f aca="false">L5-K5</f>
        <v>-608.59</v>
      </c>
      <c r="M26" s="151" t="n">
        <f aca="false">M5</f>
        <v>81.0299999999998</v>
      </c>
      <c r="N26" s="151" t="n">
        <f aca="false">N5-M5</f>
        <v>-1469.34</v>
      </c>
      <c r="O26" s="151" t="n">
        <f aca="false">O5-N5</f>
        <v>20.6699999999983</v>
      </c>
      <c r="P26" s="151" t="n">
        <f aca="false">P5-O5</f>
        <v>847.209999999999</v>
      </c>
      <c r="Q26" s="151" t="n">
        <f aca="false">Q5</f>
        <v>-1206.55</v>
      </c>
      <c r="R26" s="151" t="n">
        <f aca="false">R5-Q5</f>
        <v>3986.4</v>
      </c>
      <c r="S26" s="151" t="n">
        <f aca="false">S5-R5</f>
        <v>913.629999999997</v>
      </c>
      <c r="T26" s="151" t="n">
        <f aca="false">T5-S5</f>
        <v>-734.16</v>
      </c>
      <c r="U26" s="151" t="n">
        <f aca="false">U5</f>
        <v>2189.39</v>
      </c>
      <c r="V26" s="151" t="n">
        <f aca="false">V5-U5</f>
        <v>2519.36</v>
      </c>
      <c r="W26" s="151" t="n">
        <f aca="false">W5-V5</f>
        <v>878.419999999999</v>
      </c>
      <c r="X26" s="151" t="n">
        <f aca="false">X5-W5</f>
        <v>2079.59</v>
      </c>
      <c r="Y26" s="151" t="n">
        <f aca="false">Y5</f>
        <v>2091.18</v>
      </c>
      <c r="Z26" s="151" t="n">
        <f aca="false">Z5-Y5</f>
        <v>1894.88</v>
      </c>
      <c r="AA26" s="151" t="n">
        <f aca="false">AA5-Z5</f>
        <v>863.679999999995</v>
      </c>
      <c r="AB26" s="151" t="n">
        <f aca="false">AB5-AA5</f>
        <v>661.14000000001</v>
      </c>
      <c r="AC26" s="151" t="n">
        <f aca="false">AC5</f>
        <v>2315.07</v>
      </c>
      <c r="AD26" s="151" t="n">
        <f aca="false">AD5-AC5</f>
        <v>2434.54</v>
      </c>
      <c r="AE26" s="151" t="n">
        <f aca="false">AE5-AD5</f>
        <v>1416.33000000001</v>
      </c>
      <c r="AF26" s="151" t="n">
        <f aca="false">AF5-AE5</f>
        <v>853.969999999996</v>
      </c>
      <c r="AG26" s="151" t="n">
        <f aca="false">AG5</f>
        <v>2951.15</v>
      </c>
      <c r="AH26" s="151" t="n">
        <f aca="false">AH5-AG5</f>
        <v>1962.21304966</v>
      </c>
      <c r="AI26" s="151" t="n">
        <f aca="false">AI5-AH5</f>
        <v>788.666950340006</v>
      </c>
      <c r="AJ26" s="151" t="n">
        <f aca="false">AJ5-AI5</f>
        <v>944.699518239988</v>
      </c>
      <c r="AK26" s="172" t="n">
        <f aca="false">AK5</f>
        <v>514</v>
      </c>
      <c r="AL26" s="172" t="n">
        <f aca="false">AL5-AK5</f>
        <v>175.189999999995</v>
      </c>
      <c r="AM26" s="172" t="n">
        <f aca="false">AM5-AL5</f>
        <v>-750.279999999992</v>
      </c>
      <c r="AN26" s="172" t="n">
        <f aca="false">AN5-AM5</f>
        <v>-473.910000000004</v>
      </c>
      <c r="AO26" s="530" t="n">
        <f aca="false">AO5</f>
        <v>1054.631</v>
      </c>
      <c r="AP26" s="153" t="n">
        <f aca="false">AP5-AO5</f>
        <v>5433.409</v>
      </c>
    </row>
    <row r="27" customFormat="false" ht="20.1" hidden="false" customHeight="true" outlineLevel="0" collapsed="false">
      <c r="A27" s="41"/>
      <c r="B27" s="44" t="s">
        <v>15</v>
      </c>
      <c r="D27" s="504"/>
      <c r="E27" s="529" t="s">
        <v>0</v>
      </c>
      <c r="F27" s="529"/>
      <c r="G27" s="501" t="s">
        <v>338</v>
      </c>
      <c r="I27" s="151" t="n">
        <f aca="false">I6</f>
        <v>202.67</v>
      </c>
      <c r="J27" s="151" t="n">
        <f aca="false">J6-I6</f>
        <v>1100.77</v>
      </c>
      <c r="K27" s="151" t="n">
        <f aca="false">K6-J6</f>
        <v>1049.52</v>
      </c>
      <c r="L27" s="151" t="n">
        <f aca="false">L6-K6</f>
        <v>1096.73</v>
      </c>
      <c r="M27" s="151" t="n">
        <f aca="false">M6</f>
        <v>766.81</v>
      </c>
      <c r="N27" s="151" t="n">
        <f aca="false">N6-M6</f>
        <v>1249.54</v>
      </c>
      <c r="O27" s="151" t="n">
        <f aca="false">O6-N6</f>
        <v>941.73</v>
      </c>
      <c r="P27" s="151" t="n">
        <f aca="false">P6-O6</f>
        <v>752.9</v>
      </c>
      <c r="Q27" s="151" t="n">
        <f aca="false">Q6</f>
        <v>737.66</v>
      </c>
      <c r="R27" s="151" t="n">
        <f aca="false">R6-Q6</f>
        <v>1392.73</v>
      </c>
      <c r="S27" s="151" t="n">
        <f aca="false">S6-R6</f>
        <v>1860.58</v>
      </c>
      <c r="T27" s="151" t="n">
        <f aca="false">T6-S6</f>
        <v>1888.52</v>
      </c>
      <c r="U27" s="151" t="n">
        <f aca="false">U6</f>
        <v>1849.16</v>
      </c>
      <c r="V27" s="151" t="n">
        <f aca="false">V6-U6</f>
        <v>2412.27</v>
      </c>
      <c r="W27" s="151" t="n">
        <f aca="false">W6-V6</f>
        <v>2051.53</v>
      </c>
      <c r="X27" s="151" t="n">
        <f aca="false">X6-W6</f>
        <v>2073.93</v>
      </c>
      <c r="Y27" s="151" t="n">
        <f aca="false">Y6</f>
        <v>2291.95</v>
      </c>
      <c r="Z27" s="151" t="n">
        <f aca="false">Z6-Y6</f>
        <v>2606.54</v>
      </c>
      <c r="AA27" s="151" t="n">
        <f aca="false">AA6-Z6</f>
        <v>2342.65</v>
      </c>
      <c r="AB27" s="151" t="n">
        <f aca="false">AB6-AA6</f>
        <v>2805.27</v>
      </c>
      <c r="AC27" s="151" t="n">
        <f aca="false">AC6</f>
        <v>2476.72</v>
      </c>
      <c r="AD27" s="151" t="n">
        <f aca="false">AD6-AC6</f>
        <v>2882.02</v>
      </c>
      <c r="AE27" s="151" t="n">
        <f aca="false">AE6-AD6</f>
        <v>2653.48</v>
      </c>
      <c r="AF27" s="151" t="n">
        <f aca="false">AF6-AE6</f>
        <v>2309.16</v>
      </c>
      <c r="AG27" s="151" t="n">
        <f aca="false">AG6</f>
        <v>2966.45</v>
      </c>
      <c r="AH27" s="151" t="n">
        <f aca="false">AH6-AG6</f>
        <v>3150.37</v>
      </c>
      <c r="AI27" s="151" t="n">
        <f aca="false">AI6-AH6</f>
        <v>2595.43</v>
      </c>
      <c r="AJ27" s="151" t="n">
        <f aca="false">AJ6-AI6</f>
        <v>3210.33</v>
      </c>
      <c r="AK27" s="172" t="n">
        <f aca="false">AK6</f>
        <v>3261.73</v>
      </c>
      <c r="AL27" s="172" t="n">
        <f aca="false">AL6-AK6</f>
        <v>3030.57</v>
      </c>
      <c r="AM27" s="172" t="n">
        <f aca="false">AM6-AL6</f>
        <v>2642.99</v>
      </c>
      <c r="AN27" s="172" t="n">
        <f aca="false">AN6-AM6</f>
        <v>2708.71</v>
      </c>
      <c r="AO27" s="530" t="n">
        <f aca="false">AO6</f>
        <v>3774</v>
      </c>
      <c r="AP27" s="153" t="n">
        <f aca="false">AP6-AO6</f>
        <v>3884.42</v>
      </c>
      <c r="AQ27" s="531"/>
    </row>
    <row r="28" customFormat="false" ht="20.1" hidden="false" customHeight="true" outlineLevel="0" collapsed="false">
      <c r="A28" s="41"/>
      <c r="B28" s="44" t="s">
        <v>36</v>
      </c>
      <c r="D28" s="504"/>
      <c r="E28" s="529"/>
      <c r="F28" s="529"/>
      <c r="G28" s="501" t="s">
        <v>339</v>
      </c>
      <c r="H28" s="43"/>
      <c r="I28" s="151" t="n">
        <f aca="false">I7</f>
        <v>-222.26</v>
      </c>
      <c r="J28" s="151" t="n">
        <f aca="false">J7-I7</f>
        <v>-340.06</v>
      </c>
      <c r="K28" s="151" t="n">
        <f aca="false">K7-J7</f>
        <v>1103.92</v>
      </c>
      <c r="L28" s="151" t="n">
        <f aca="false">L7-K7</f>
        <v>-660.81</v>
      </c>
      <c r="M28" s="151" t="n">
        <f aca="false">M7</f>
        <v>1204.21</v>
      </c>
      <c r="N28" s="151" t="n">
        <f aca="false">N7-M7</f>
        <v>-556.51</v>
      </c>
      <c r="O28" s="151" t="n">
        <f aca="false">O7-N7</f>
        <v>290.78</v>
      </c>
      <c r="P28" s="151" t="n">
        <f aca="false">P7-O7</f>
        <v>1920.24</v>
      </c>
      <c r="Q28" s="151" t="n">
        <f aca="false">Q7</f>
        <v>205.49</v>
      </c>
      <c r="R28" s="151" t="n">
        <f aca="false">R7-Q7</f>
        <v>1502.95</v>
      </c>
      <c r="S28" s="151" t="n">
        <f aca="false">S7-R7</f>
        <v>782.72</v>
      </c>
      <c r="T28" s="151" t="n">
        <f aca="false">T7-S7</f>
        <v>-2232.85</v>
      </c>
      <c r="U28" s="151" t="n">
        <f aca="false">U7</f>
        <v>2447.61</v>
      </c>
      <c r="V28" s="151" t="n">
        <f aca="false">V7-U7</f>
        <v>534.78</v>
      </c>
      <c r="W28" s="151" t="n">
        <f aca="false">W7-V7</f>
        <v>-4455.04</v>
      </c>
      <c r="X28" s="151" t="n">
        <f aca="false">X7-W7</f>
        <v>1946.68</v>
      </c>
      <c r="Y28" s="151" t="n">
        <f aca="false">Y7</f>
        <v>1913.37</v>
      </c>
      <c r="Z28" s="151" t="n">
        <f aca="false">Z7-Y7</f>
        <v>396.07</v>
      </c>
      <c r="AA28" s="151" t="n">
        <f aca="false">AA7-Z7</f>
        <v>9460.9</v>
      </c>
      <c r="AB28" s="151" t="n">
        <f aca="false">AB7-AA7</f>
        <v>-13858.18</v>
      </c>
      <c r="AC28" s="151" t="n">
        <f aca="false">AC7</f>
        <v>13896.09</v>
      </c>
      <c r="AD28" s="151" t="n">
        <f aca="false">AD7-AC7</f>
        <v>-959.82</v>
      </c>
      <c r="AE28" s="151" t="n">
        <f aca="false">AE7-AD7</f>
        <v>133.549999999999</v>
      </c>
      <c r="AF28" s="151" t="n">
        <f aca="false">AF7-AE7</f>
        <v>8425.17</v>
      </c>
      <c r="AG28" s="151" t="n">
        <f aca="false">AG7</f>
        <v>2353.13</v>
      </c>
      <c r="AH28" s="151" t="n">
        <f aca="false">AH7-AG7</f>
        <v>-325.71</v>
      </c>
      <c r="AI28" s="151" t="n">
        <f aca="false">AI7-AH7</f>
        <v>-506.13</v>
      </c>
      <c r="AJ28" s="151" t="n">
        <f aca="false">AJ7-AI7</f>
        <v>-963.73</v>
      </c>
      <c r="AK28" s="151" t="n">
        <f aca="false">AK7</f>
        <v>2319.21</v>
      </c>
      <c r="AL28" s="151" t="n">
        <f aca="false">AL7-AK7</f>
        <v>-2000.16</v>
      </c>
      <c r="AM28" s="151" t="n">
        <f aca="false">AM7-AL7</f>
        <v>-2263.16</v>
      </c>
      <c r="AN28" s="151" t="n">
        <f aca="false">AN7-AM7</f>
        <v>4276.07</v>
      </c>
      <c r="AO28" s="530" t="n">
        <f aca="false">AO7</f>
        <v>-3887.05</v>
      </c>
      <c r="AP28" s="153" t="n">
        <f aca="false">AP7-AO7</f>
        <v>4745.13</v>
      </c>
    </row>
    <row r="29" customFormat="false" ht="20.1" hidden="false" customHeight="true" outlineLevel="0" collapsed="false">
      <c r="A29" s="41"/>
      <c r="B29" s="44" t="s">
        <v>37</v>
      </c>
      <c r="D29" s="504"/>
      <c r="E29" s="529"/>
      <c r="F29" s="529"/>
      <c r="G29" s="501" t="s">
        <v>340</v>
      </c>
      <c r="I29" s="151" t="n">
        <f aca="false">I8</f>
        <v>78.73</v>
      </c>
      <c r="J29" s="151" t="n">
        <f aca="false">J8-I8</f>
        <v>442.56</v>
      </c>
      <c r="K29" s="151" t="n">
        <f aca="false">K8-J8</f>
        <v>47.5</v>
      </c>
      <c r="L29" s="151" t="n">
        <f aca="false">L8-K8</f>
        <v>744.39</v>
      </c>
      <c r="M29" s="151" t="n">
        <f aca="false">M8</f>
        <v>146.31</v>
      </c>
      <c r="N29" s="151" t="n">
        <f aca="false">N8-M8</f>
        <v>-10.44</v>
      </c>
      <c r="O29" s="151" t="n">
        <f aca="false">O8-N8</f>
        <v>292.53</v>
      </c>
      <c r="P29" s="151" t="n">
        <f aca="false">P8-O8</f>
        <v>-39.4</v>
      </c>
      <c r="Q29" s="151" t="n">
        <f aca="false">Q8</f>
        <v>-228.75</v>
      </c>
      <c r="R29" s="151" t="n">
        <f aca="false">R8-Q8</f>
        <v>-761.09</v>
      </c>
      <c r="S29" s="151" t="n">
        <f aca="false">S8-R8</f>
        <v>359.68</v>
      </c>
      <c r="T29" s="151" t="n">
        <f aca="false">T8-S8</f>
        <v>1882.94</v>
      </c>
      <c r="U29" s="151" t="n">
        <f aca="false">U8</f>
        <v>-348.84</v>
      </c>
      <c r="V29" s="151" t="n">
        <f aca="false">V8-U8</f>
        <v>1324.13</v>
      </c>
      <c r="W29" s="151" t="n">
        <f aca="false">W8-V8</f>
        <v>5272.09</v>
      </c>
      <c r="X29" s="151" t="n">
        <f aca="false">X8-W8</f>
        <v>-1213.56</v>
      </c>
      <c r="Y29" s="151" t="n">
        <f aca="false">Y8</f>
        <v>-138.32</v>
      </c>
      <c r="Z29" s="151" t="n">
        <f aca="false">Z8-Y8</f>
        <v>330.83</v>
      </c>
      <c r="AA29" s="151" t="n">
        <f aca="false">AA8-Z8</f>
        <v>-8783.52</v>
      </c>
      <c r="AB29" s="151" t="n">
        <f aca="false">AB8-AA8</f>
        <v>13902.03</v>
      </c>
      <c r="AC29" s="151" t="n">
        <f aca="false">AC8</f>
        <v>-12157.84</v>
      </c>
      <c r="AD29" s="151" t="n">
        <f aca="false">AD8-AC8</f>
        <v>3143.28</v>
      </c>
      <c r="AE29" s="151" t="n">
        <f aca="false">AE8-AD8</f>
        <v>1053.78</v>
      </c>
      <c r="AF29" s="151" t="n">
        <f aca="false">AF8-AE8</f>
        <v>-7982.04</v>
      </c>
      <c r="AG29" s="151" t="n">
        <f aca="false">AG8</f>
        <v>-1412.65</v>
      </c>
      <c r="AH29" s="151" t="n">
        <f aca="false">AH8-AG8</f>
        <v>2321.11</v>
      </c>
      <c r="AI29" s="151" t="n">
        <f aca="false">AI8-AH8</f>
        <v>980.6</v>
      </c>
      <c r="AJ29" s="151" t="n">
        <f aca="false">AJ8-AI8</f>
        <v>602.45</v>
      </c>
      <c r="AK29" s="151" t="n">
        <f aca="false">AK8</f>
        <v>492.46278705</v>
      </c>
      <c r="AL29" s="151" t="n">
        <f aca="false">AL8-AK8</f>
        <v>4154.28721295</v>
      </c>
      <c r="AM29" s="151" t="n">
        <f aca="false">AM8-AL8</f>
        <v>4075.52</v>
      </c>
      <c r="AN29" s="151" t="n">
        <f aca="false">AN8-AM8</f>
        <v>-2758.31</v>
      </c>
      <c r="AO29" s="530" t="n">
        <f aca="false">AO8</f>
        <v>3084.07</v>
      </c>
      <c r="AP29" s="153" t="n">
        <f aca="false">AP8-AO8</f>
        <v>240.68</v>
      </c>
    </row>
    <row r="30" customFormat="false" ht="20.1" hidden="false" customHeight="true" outlineLevel="0" collapsed="false">
      <c r="A30" s="41"/>
      <c r="B30" s="42" t="s">
        <v>38</v>
      </c>
      <c r="D30" s="504"/>
      <c r="E30" s="529"/>
      <c r="F30" s="529"/>
      <c r="G30" s="501" t="s">
        <v>355</v>
      </c>
      <c r="I30" s="151" t="n">
        <f aca="false">I9</f>
        <v>-927.78</v>
      </c>
      <c r="J30" s="151" t="n">
        <f aca="false">J9-I9</f>
        <v>-2398.21</v>
      </c>
      <c r="K30" s="151" t="n">
        <f aca="false">K9-J9</f>
        <v>-3002.43</v>
      </c>
      <c r="L30" s="151" t="n">
        <f aca="false">L9-K9</f>
        <v>-2555.14</v>
      </c>
      <c r="M30" s="151" t="n">
        <f aca="false">M9</f>
        <v>-2685.8</v>
      </c>
      <c r="N30" s="151" t="n">
        <f aca="false">N9-M9</f>
        <v>-2378.79</v>
      </c>
      <c r="O30" s="151" t="n">
        <f aca="false">O9-N9</f>
        <v>-2539.91</v>
      </c>
      <c r="P30" s="151" t="n">
        <f aca="false">P9-O9</f>
        <v>-2221.57</v>
      </c>
      <c r="Q30" s="151" t="n">
        <f aca="false">Q9</f>
        <v>-3238.38</v>
      </c>
      <c r="R30" s="151" t="n">
        <f aca="false">R9-Q9</f>
        <v>-3088.63</v>
      </c>
      <c r="S30" s="151" t="n">
        <f aca="false">S9-R9</f>
        <v>-3033.84</v>
      </c>
      <c r="T30" s="151" t="n">
        <f aca="false">T9-S9</f>
        <v>-3327.66</v>
      </c>
      <c r="U30" s="151" t="n">
        <f aca="false">U9</f>
        <v>-3660.03</v>
      </c>
      <c r="V30" s="151" t="n">
        <f aca="false">V9-U9</f>
        <v>-2865.85</v>
      </c>
      <c r="W30" s="151" t="n">
        <f aca="false">W9-V9</f>
        <v>-2465.26</v>
      </c>
      <c r="X30" s="151" t="n">
        <f aca="false">X9-W9</f>
        <v>-2609.97</v>
      </c>
      <c r="Y30" s="151" t="n">
        <f aca="false">Y9</f>
        <v>-3207.54</v>
      </c>
      <c r="Z30" s="151" t="n">
        <f aca="false">Z9-Y9</f>
        <v>-2958.53</v>
      </c>
      <c r="AA30" s="151" t="n">
        <f aca="false">AA9-Z9</f>
        <v>-2766.12</v>
      </c>
      <c r="AB30" s="151" t="n">
        <f aca="false">AB9-AA9</f>
        <v>-2589.44</v>
      </c>
      <c r="AC30" s="151" t="n">
        <f aca="false">AC9</f>
        <v>-3285.2</v>
      </c>
      <c r="AD30" s="151" t="n">
        <f aca="false">AD9-AC9</f>
        <v>-3036.67</v>
      </c>
      <c r="AE30" s="151" t="n">
        <f aca="false">AE9-AD9</f>
        <v>-2975.26</v>
      </c>
      <c r="AF30" s="151" t="n">
        <f aca="false">AF9-AE9</f>
        <v>-3179.89</v>
      </c>
      <c r="AG30" s="151" t="n">
        <f aca="false">AG9</f>
        <v>-3418.06</v>
      </c>
      <c r="AH30" s="151" t="n">
        <f aca="false">AH9-AG9</f>
        <v>-2886.69672734</v>
      </c>
      <c r="AI30" s="151" t="n">
        <f aca="false">AI9-AH9</f>
        <v>-2935.51327266</v>
      </c>
      <c r="AJ30" s="151" t="n">
        <f aca="false">AJ9-AI9</f>
        <v>-3267.38951824</v>
      </c>
      <c r="AK30" s="151" t="n">
        <f aca="false">AK9</f>
        <v>-3173</v>
      </c>
      <c r="AL30" s="151" t="n">
        <f aca="false">AL9-AK9</f>
        <v>-3034.94</v>
      </c>
      <c r="AM30" s="151" t="n">
        <f aca="false">AM9-AL9</f>
        <v>-2781.3</v>
      </c>
      <c r="AN30" s="151" t="n">
        <f aca="false">AN9-AM9</f>
        <v>-2369.08</v>
      </c>
      <c r="AO30" s="530" t="n">
        <f aca="false">AO9</f>
        <v>-2829.49</v>
      </c>
      <c r="AP30" s="153" t="n">
        <f aca="false">AP9-AO9</f>
        <v>-2216.22</v>
      </c>
    </row>
    <row r="31" customFormat="false" ht="20.1" hidden="false" customHeight="true" outlineLevel="0" collapsed="false">
      <c r="A31" s="41"/>
      <c r="B31" s="42" t="s">
        <v>39</v>
      </c>
      <c r="D31" s="504"/>
      <c r="E31" s="529"/>
      <c r="F31" s="529"/>
      <c r="G31" s="501" t="s">
        <v>44</v>
      </c>
      <c r="I31" s="151" t="n">
        <f aca="false">I10</f>
        <v>469.85</v>
      </c>
      <c r="J31" s="151" t="n">
        <f aca="false">J10-I10</f>
        <v>-22.8899999999993</v>
      </c>
      <c r="K31" s="151" t="n">
        <f aca="false">K10-J10</f>
        <v>1155.57</v>
      </c>
      <c r="L31" s="151" t="n">
        <f aca="false">L10-K10</f>
        <v>766.239999999999</v>
      </c>
      <c r="M31" s="151" t="n">
        <f aca="false">M10</f>
        <v>649.5</v>
      </c>
      <c r="N31" s="151" t="n">
        <f aca="false">N10-M10</f>
        <v>226.860000000002</v>
      </c>
      <c r="O31" s="151" t="n">
        <f aca="false">O10-N10</f>
        <v>1035.54</v>
      </c>
      <c r="P31" s="151" t="n">
        <f aca="false">P10-O10</f>
        <v>435.039999999999</v>
      </c>
      <c r="Q31" s="151" t="n">
        <f aca="false">Q10</f>
        <v>1317.43</v>
      </c>
      <c r="R31" s="151" t="n">
        <f aca="false">R10-Q10</f>
        <v>4940.44</v>
      </c>
      <c r="S31" s="151" t="n">
        <f aca="false">S10-R10</f>
        <v>944.489999999998</v>
      </c>
      <c r="T31" s="151" t="n">
        <f aca="false">T10-S10</f>
        <v>1054.89</v>
      </c>
      <c r="U31" s="151" t="n">
        <f aca="false">U10</f>
        <v>1901.49</v>
      </c>
      <c r="V31" s="151" t="n">
        <f aca="false">V10-U10</f>
        <v>1114.03</v>
      </c>
      <c r="W31" s="151" t="n">
        <f aca="false">W10-V10</f>
        <v>475.099999999998</v>
      </c>
      <c r="X31" s="151" t="n">
        <f aca="false">X10-W10</f>
        <v>1882.51</v>
      </c>
      <c r="Y31" s="151" t="n">
        <f aca="false">Y10</f>
        <v>1231.72</v>
      </c>
      <c r="Z31" s="151" t="n">
        <f aca="false">Z10-Y10</f>
        <v>1519.97</v>
      </c>
      <c r="AA31" s="151" t="n">
        <f aca="false">AA10-Z10</f>
        <v>609.769999999994</v>
      </c>
      <c r="AB31" s="151" t="n">
        <f aca="false">AB10-AA10</f>
        <v>401.46000000001</v>
      </c>
      <c r="AC31" s="151" t="n">
        <f aca="false">AC10</f>
        <v>1385.3</v>
      </c>
      <c r="AD31" s="151" t="n">
        <f aca="false">AD10-AC10</f>
        <v>405.73</v>
      </c>
      <c r="AE31" s="151" t="n">
        <f aca="false">AE10-AD10</f>
        <v>550.780000000006</v>
      </c>
      <c r="AF31" s="151" t="n">
        <f aca="false">AF10-AE10</f>
        <v>1281.57</v>
      </c>
      <c r="AG31" s="151" t="n">
        <f aca="false">AG10</f>
        <v>2462.28</v>
      </c>
      <c r="AH31" s="151" t="n">
        <f aca="false">AH10-AG10</f>
        <v>-296.860223000003</v>
      </c>
      <c r="AI31" s="151" t="n">
        <f aca="false">AI10-AH10</f>
        <v>654.280223000006</v>
      </c>
      <c r="AJ31" s="151" t="n">
        <f aca="false">AJ10-AI10</f>
        <v>1363.03903647999</v>
      </c>
      <c r="AK31" s="151" t="n">
        <f aca="false">AK10</f>
        <v>-2386.40278705</v>
      </c>
      <c r="AL31" s="151" t="n">
        <f aca="false">AL10-AK10</f>
        <v>-1974.56721295001</v>
      </c>
      <c r="AM31" s="151" t="n">
        <f aca="false">AM10-AL10</f>
        <v>-2424.32999999999</v>
      </c>
      <c r="AN31" s="151" t="n">
        <f aca="false">AN10-AM10</f>
        <v>-2331.3</v>
      </c>
      <c r="AO31" s="530" t="n">
        <f aca="false">AO10</f>
        <v>913.100999999999</v>
      </c>
      <c r="AP31" s="153" t="n">
        <f aca="false">AP10-AO10</f>
        <v>-1220.601</v>
      </c>
    </row>
    <row r="32" customFormat="false" ht="20.1" hidden="false" customHeight="true" outlineLevel="0" collapsed="false">
      <c r="A32" s="41"/>
      <c r="B32" s="42" t="s">
        <v>40</v>
      </c>
      <c r="D32" s="504"/>
      <c r="E32" s="529"/>
      <c r="F32" s="529"/>
      <c r="G32" s="501"/>
      <c r="H32" s="487" t="s">
        <v>341</v>
      </c>
      <c r="I32" s="151" t="n">
        <f aca="false">I11</f>
        <v>-421.04</v>
      </c>
      <c r="J32" s="151" t="n">
        <f aca="false">J11-I11</f>
        <v>-1289.08</v>
      </c>
      <c r="K32" s="151" t="n">
        <f aca="false">K11-J11</f>
        <v>-1093.97</v>
      </c>
      <c r="L32" s="151" t="n">
        <f aca="false">L11-K11</f>
        <v>-1252.81</v>
      </c>
      <c r="M32" s="151" t="n">
        <f aca="false">M11</f>
        <v>-1253.54</v>
      </c>
      <c r="N32" s="151" t="n">
        <f aca="false">N11-M11</f>
        <v>-1197.21</v>
      </c>
      <c r="O32" s="151" t="n">
        <f aca="false">O11-N11</f>
        <v>-1271.09</v>
      </c>
      <c r="P32" s="151" t="n">
        <f aca="false">P11-O11</f>
        <v>-1211.32</v>
      </c>
      <c r="Q32" s="151" t="n">
        <f aca="false">Q11</f>
        <v>-1314.97</v>
      </c>
      <c r="R32" s="151" t="n">
        <f aca="false">R11-Q11</f>
        <v>-1325.14</v>
      </c>
      <c r="S32" s="151" t="n">
        <f aca="false">S11-R11</f>
        <v>-1460.55</v>
      </c>
      <c r="T32" s="151" t="n">
        <f aca="false">T11-S11</f>
        <v>-1382.72</v>
      </c>
      <c r="U32" s="151" t="n">
        <f aca="false">U11</f>
        <v>-1193.15</v>
      </c>
      <c r="V32" s="151" t="n">
        <f aca="false">V11-U11</f>
        <v>-1223.46</v>
      </c>
      <c r="W32" s="151" t="n">
        <f aca="false">W11-V11</f>
        <v>-1410.63</v>
      </c>
      <c r="X32" s="151" t="n">
        <f aca="false">X11-W11</f>
        <v>-1358.84</v>
      </c>
      <c r="Y32" s="151" t="n">
        <f aca="false">Y11</f>
        <v>-1285.03</v>
      </c>
      <c r="Z32" s="151" t="n">
        <f aca="false">Z11-Y11</f>
        <v>-1283.19</v>
      </c>
      <c r="AA32" s="151" t="n">
        <f aca="false">AA11-Z11</f>
        <v>-1398.87</v>
      </c>
      <c r="AB32" s="151" t="n">
        <f aca="false">AB11-AA11</f>
        <v>-1401.25</v>
      </c>
      <c r="AC32" s="151" t="n">
        <f aca="false">AC11</f>
        <v>-1354.77670085</v>
      </c>
      <c r="AD32" s="151" t="n">
        <f aca="false">AD11-AC11</f>
        <v>-1343.65329915</v>
      </c>
      <c r="AE32" s="151" t="n">
        <f aca="false">AE11-AD11</f>
        <v>-1379.71</v>
      </c>
      <c r="AF32" s="151" t="n">
        <f aca="false">AF11-AE11</f>
        <v>-1495.70755982</v>
      </c>
      <c r="AG32" s="151" t="n">
        <f aca="false">AG11</f>
        <v>-1416.8</v>
      </c>
      <c r="AH32" s="151" t="n">
        <f aca="false">AH11-AG11</f>
        <v>-1551.16</v>
      </c>
      <c r="AI32" s="151" t="n">
        <f aca="false">AI11-AH11</f>
        <v>-1466.26</v>
      </c>
      <c r="AJ32" s="151" t="n">
        <f aca="false">AJ11-AI11</f>
        <v>-1510.01</v>
      </c>
      <c r="AK32" s="151" t="n">
        <f aca="false">AK11</f>
        <v>-1510.98578589</v>
      </c>
      <c r="AL32" s="151" t="n">
        <f aca="false">AL11-AK11</f>
        <v>-1659.55421411</v>
      </c>
      <c r="AM32" s="151" t="n">
        <f aca="false">AM11-AL11</f>
        <v>-1588.24</v>
      </c>
      <c r="AN32" s="151" t="n">
        <f aca="false">AN11-AM11</f>
        <v>-1593.65</v>
      </c>
      <c r="AO32" s="530" t="n">
        <f aca="false">AO11</f>
        <v>-1629.84</v>
      </c>
      <c r="AP32" s="153" t="n">
        <f aca="false">AP11-AO11</f>
        <v>-1744.16</v>
      </c>
    </row>
    <row r="33" customFormat="false" ht="20.1" hidden="false" customHeight="true" outlineLevel="0" collapsed="false">
      <c r="A33" s="41"/>
      <c r="B33" s="42" t="s">
        <v>41</v>
      </c>
      <c r="D33" s="504"/>
      <c r="E33" s="529"/>
      <c r="F33" s="529"/>
      <c r="G33" s="501"/>
      <c r="H33" s="487" t="s">
        <v>343</v>
      </c>
      <c r="I33" s="151" t="n">
        <f aca="false">I12</f>
        <v>-189.26</v>
      </c>
      <c r="J33" s="151" t="n">
        <f aca="false">J12-I12</f>
        <v>-551.6</v>
      </c>
      <c r="K33" s="151" t="n">
        <f aca="false">K12-J12</f>
        <v>-515.38</v>
      </c>
      <c r="L33" s="151" t="n">
        <f aca="false">L12-K12</f>
        <v>-546.41</v>
      </c>
      <c r="M33" s="151" t="n">
        <f aca="false">M12</f>
        <v>-565.42</v>
      </c>
      <c r="N33" s="151" t="n">
        <f aca="false">N12-M12</f>
        <v>-603.25</v>
      </c>
      <c r="O33" s="151" t="n">
        <f aca="false">O12-N12</f>
        <v>-586.54</v>
      </c>
      <c r="P33" s="151" t="n">
        <f aca="false">P12-O12</f>
        <v>-582.44</v>
      </c>
      <c r="Q33" s="151" t="n">
        <f aca="false">Q12</f>
        <v>-446.62</v>
      </c>
      <c r="R33" s="151" t="n">
        <f aca="false">R12-Q12</f>
        <v>-455.29</v>
      </c>
      <c r="S33" s="151" t="n">
        <f aca="false">S12-R12</f>
        <v>-427.47</v>
      </c>
      <c r="T33" s="151" t="n">
        <f aca="false">T12-S12</f>
        <v>-435.3</v>
      </c>
      <c r="U33" s="151" t="n">
        <f aca="false">U12</f>
        <v>-499.02</v>
      </c>
      <c r="V33" s="151" t="n">
        <f aca="false">V12-U12</f>
        <v>-464.1</v>
      </c>
      <c r="W33" s="151" t="n">
        <f aca="false">W12-V12</f>
        <v>-413.38</v>
      </c>
      <c r="X33" s="151" t="n">
        <f aca="false">X12-W12</f>
        <v>-433.03</v>
      </c>
      <c r="Y33" s="151" t="n">
        <f aca="false">Y12</f>
        <v>-479.16</v>
      </c>
      <c r="Z33" s="151" t="n">
        <f aca="false">Z12-Y12</f>
        <v>-453.74</v>
      </c>
      <c r="AA33" s="151" t="n">
        <f aca="false">AA12-Z12</f>
        <v>-431.46</v>
      </c>
      <c r="AB33" s="151" t="n">
        <f aca="false">AB12-AA12</f>
        <v>-425.02</v>
      </c>
      <c r="AC33" s="151" t="n">
        <f aca="false">AC12</f>
        <v>-447.89291941</v>
      </c>
      <c r="AD33" s="151" t="n">
        <f aca="false">AD12-AC12</f>
        <v>-436.15025208</v>
      </c>
      <c r="AE33" s="151" t="n">
        <f aca="false">AE12-AD12</f>
        <v>-397.81833793</v>
      </c>
      <c r="AF33" s="151" t="n">
        <f aca="false">AF12-AE12</f>
        <v>-407.68199066</v>
      </c>
      <c r="AG33" s="151" t="n">
        <f aca="false">AG12</f>
        <v>-420.73</v>
      </c>
      <c r="AH33" s="151" t="n">
        <f aca="false">AH12-AG12</f>
        <v>-414.47</v>
      </c>
      <c r="AI33" s="151" t="n">
        <f aca="false">AI12-AH12</f>
        <v>-386.46</v>
      </c>
      <c r="AJ33" s="151" t="n">
        <f aca="false">AJ12-AI12</f>
        <v>-376.95</v>
      </c>
      <c r="AK33" s="151" t="n">
        <f aca="false">AK12</f>
        <v>-402.18278129</v>
      </c>
      <c r="AL33" s="151" t="n">
        <f aca="false">AL12-AK12</f>
        <v>-394.64721871</v>
      </c>
      <c r="AM33" s="151" t="n">
        <f aca="false">AM12-AL12</f>
        <v>-361.65</v>
      </c>
      <c r="AN33" s="151" t="n">
        <f aca="false">AN12-AM12</f>
        <v>-362.71</v>
      </c>
      <c r="AO33" s="442" t="n">
        <f aca="false">AO12</f>
        <v>-390.57</v>
      </c>
      <c r="AP33" s="430" t="n">
        <f aca="false">AP12-AO12</f>
        <v>-367.43</v>
      </c>
    </row>
    <row r="34" customFormat="false" ht="20.1" hidden="false" customHeight="true" outlineLevel="0" collapsed="false">
      <c r="A34" s="41"/>
      <c r="B34" s="42" t="s">
        <v>42</v>
      </c>
      <c r="E34" s="510" t="s">
        <v>35</v>
      </c>
      <c r="F34" s="511"/>
      <c r="G34" s="511"/>
      <c r="H34" s="512"/>
      <c r="I34" s="513"/>
      <c r="J34" s="513"/>
      <c r="K34" s="513"/>
      <c r="L34" s="513"/>
      <c r="M34" s="513"/>
      <c r="N34" s="513"/>
      <c r="O34" s="513"/>
      <c r="P34" s="513"/>
      <c r="Q34" s="513"/>
      <c r="R34" s="513"/>
      <c r="S34" s="513"/>
      <c r="T34" s="513"/>
      <c r="U34" s="513"/>
      <c r="V34" s="513"/>
      <c r="W34" s="513"/>
      <c r="X34" s="513"/>
      <c r="Y34" s="513"/>
      <c r="Z34" s="513"/>
      <c r="AA34" s="513"/>
      <c r="AB34" s="513"/>
      <c r="AC34" s="513"/>
      <c r="AD34" s="513"/>
      <c r="AE34" s="513"/>
      <c r="AF34" s="513"/>
      <c r="AG34" s="513"/>
      <c r="AH34" s="513"/>
      <c r="AI34" s="513"/>
      <c r="AJ34" s="513"/>
      <c r="AK34" s="513"/>
      <c r="AL34" s="513"/>
      <c r="AM34" s="513"/>
      <c r="AN34" s="513"/>
      <c r="AO34" s="440"/>
      <c r="AP34" s="153"/>
    </row>
    <row r="35" customFormat="false" ht="20.1" hidden="false" customHeight="true" outlineLevel="0" collapsed="false">
      <c r="A35" s="41"/>
      <c r="B35" s="42" t="s">
        <v>43</v>
      </c>
      <c r="E35" s="529"/>
      <c r="F35" s="506"/>
      <c r="G35" s="497" t="s">
        <v>23</v>
      </c>
      <c r="H35" s="498"/>
      <c r="I35" s="151" t="n">
        <f aca="false">I14</f>
        <v>-53.23</v>
      </c>
      <c r="J35" s="151" t="n">
        <f aca="false">J14-I14</f>
        <v>-349.239999999999</v>
      </c>
      <c r="K35" s="151" t="n">
        <f aca="false">K14-J14</f>
        <v>609.08</v>
      </c>
      <c r="L35" s="151" t="n">
        <f aca="false">L14-K14</f>
        <v>-842.029999999999</v>
      </c>
      <c r="M35" s="151" t="n">
        <f aca="false">M14</f>
        <v>69.4899999999998</v>
      </c>
      <c r="N35" s="151" t="n">
        <f aca="false">N14-M14</f>
        <v>-995.890000000001</v>
      </c>
      <c r="O35" s="151" t="n">
        <f aca="false">O14-N14</f>
        <v>281.610000000001</v>
      </c>
      <c r="P35" s="151" t="n">
        <f aca="false">P14-O14</f>
        <v>641.790000000001</v>
      </c>
      <c r="Q35" s="151" t="n">
        <f aca="false">Q14</f>
        <v>-1450.6</v>
      </c>
      <c r="R35" s="151" t="n">
        <f aca="false">R14-Q14</f>
        <v>-87.8500000000004</v>
      </c>
      <c r="S35" s="151" t="n">
        <f aca="false">S14-R14</f>
        <v>427.019999999997</v>
      </c>
      <c r="T35" s="151" t="n">
        <f aca="false">T14-S14</f>
        <v>-801.21999999999</v>
      </c>
      <c r="U35" s="151" t="n">
        <f aca="false">U14</f>
        <v>436.5</v>
      </c>
      <c r="V35" s="151" t="n">
        <f aca="false">V14-U14</f>
        <v>691.02</v>
      </c>
      <c r="W35" s="151" t="n">
        <f aca="false">W14-V14</f>
        <v>51.6000000000022</v>
      </c>
      <c r="X35" s="151" t="n">
        <f aca="false">X14-W14</f>
        <v>100.349999999999</v>
      </c>
      <c r="Y35" s="151" t="n">
        <f aca="false">Y14</f>
        <v>492.33</v>
      </c>
      <c r="Z35" s="151" t="n">
        <f aca="false">Z14-Y14</f>
        <v>877.870000000001</v>
      </c>
      <c r="AA35" s="151" t="n">
        <f aca="false">AA14-Z14</f>
        <v>591.369999999995</v>
      </c>
      <c r="AB35" s="151" t="n">
        <f aca="false">AB14-AA14</f>
        <v>-102.269999999993</v>
      </c>
      <c r="AC35" s="151" t="n">
        <f aca="false">AC14</f>
        <v>787.550000000001</v>
      </c>
      <c r="AD35" s="151" t="n">
        <f aca="false">AD14-AC14</f>
        <v>777.719999999996</v>
      </c>
      <c r="AE35" s="151" t="n">
        <f aca="false">AE14-AD14</f>
        <v>702.240000000005</v>
      </c>
      <c r="AF35" s="151" t="n">
        <f aca="false">AF14-AE14</f>
        <v>198.389999999999</v>
      </c>
      <c r="AG35" s="151" t="n">
        <f aca="false">AG14</f>
        <v>696.85</v>
      </c>
      <c r="AH35" s="151" t="n">
        <f aca="false">AH14-AG14</f>
        <v>227.15</v>
      </c>
      <c r="AI35" s="151" t="n">
        <f aca="false">AI14-AH14</f>
        <v>719.51</v>
      </c>
      <c r="AJ35" s="151" t="n">
        <f aca="false">AJ14-AI14</f>
        <v>2514.05</v>
      </c>
      <c r="AK35" s="172" t="n">
        <f aca="false">AK14</f>
        <v>1293.59</v>
      </c>
      <c r="AL35" s="172" t="n">
        <f aca="false">AL14-AK14</f>
        <v>1497.01</v>
      </c>
      <c r="AM35" s="172" t="n">
        <v>976</v>
      </c>
      <c r="AN35" s="172" t="n">
        <f aca="false">AN14-AM14</f>
        <v>472.659999999996</v>
      </c>
      <c r="AO35" s="530" t="n">
        <f aca="false">AO14</f>
        <v>508.89</v>
      </c>
      <c r="AP35" s="153" t="n">
        <f aca="false">AP14-AO14</f>
        <v>1802.61</v>
      </c>
    </row>
    <row r="36" customFormat="false" ht="20.1" hidden="false" customHeight="true" outlineLevel="0" collapsed="false">
      <c r="A36" s="41"/>
      <c r="B36" s="42" t="s">
        <v>44</v>
      </c>
      <c r="E36" s="529"/>
      <c r="F36" s="506"/>
      <c r="G36" s="501" t="s">
        <v>338</v>
      </c>
      <c r="I36" s="151" t="n">
        <f aca="false">I15</f>
        <v>147.06</v>
      </c>
      <c r="J36" s="151" t="n">
        <f aca="false">J15-I15</f>
        <v>901.28</v>
      </c>
      <c r="K36" s="151" t="n">
        <f aca="false">K15-J15</f>
        <v>883.22</v>
      </c>
      <c r="L36" s="151" t="n">
        <f aca="false">L15-K15</f>
        <v>902.41</v>
      </c>
      <c r="M36" s="151" t="n">
        <f aca="false">M15</f>
        <v>554.74</v>
      </c>
      <c r="N36" s="151" t="n">
        <f aca="false">N15-M15</f>
        <v>1030.6</v>
      </c>
      <c r="O36" s="151" t="n">
        <f aca="false">O15-N15</f>
        <v>805.09</v>
      </c>
      <c r="P36" s="151" t="n">
        <f aca="false">P15-O15</f>
        <v>805.95</v>
      </c>
      <c r="Q36" s="151" t="n">
        <f aca="false">Q15</f>
        <v>548.47</v>
      </c>
      <c r="R36" s="151" t="n">
        <f aca="false">R15-Q15</f>
        <v>1017.78</v>
      </c>
      <c r="S36" s="151" t="n">
        <f aca="false">S15-R15</f>
        <v>1044.88</v>
      </c>
      <c r="T36" s="151" t="n">
        <f aca="false">T15-S15</f>
        <v>1026.85</v>
      </c>
      <c r="U36" s="151" t="n">
        <f aca="false">U15</f>
        <v>797.41</v>
      </c>
      <c r="V36" s="151" t="n">
        <f aca="false">V15-U15</f>
        <v>1067.5</v>
      </c>
      <c r="W36" s="151" t="n">
        <f aca="false">W15-V15</f>
        <v>1008.81</v>
      </c>
      <c r="X36" s="151" t="n">
        <f aca="false">X15-W15</f>
        <v>1071.68</v>
      </c>
      <c r="Y36" s="151" t="n">
        <f aca="false">Y15</f>
        <v>743.4</v>
      </c>
      <c r="Z36" s="151" t="n">
        <f aca="false">Z15-Y15</f>
        <v>1039.88</v>
      </c>
      <c r="AA36" s="151" t="n">
        <f aca="false">AA15-Z15</f>
        <v>1035.06</v>
      </c>
      <c r="AB36" s="151" t="n">
        <f aca="false">AB15-AA15</f>
        <v>1029.62</v>
      </c>
      <c r="AC36" s="151" t="n">
        <f aca="false">AC15</f>
        <v>1250.75</v>
      </c>
      <c r="AD36" s="151" t="n">
        <f aca="false">AD15-AC15</f>
        <v>1549.51</v>
      </c>
      <c r="AE36" s="151" t="n">
        <f aca="false">AE15-AD15</f>
        <v>1624.14</v>
      </c>
      <c r="AF36" s="151" t="n">
        <f aca="false">AF15-AE15</f>
        <v>1310.44</v>
      </c>
      <c r="AG36" s="151" t="n">
        <f aca="false">AG15</f>
        <v>1385.81</v>
      </c>
      <c r="AH36" s="151" t="n">
        <f aca="false">AH15-AG15</f>
        <v>1462.71</v>
      </c>
      <c r="AI36" s="151" t="n">
        <f aca="false">AI15-AH15</f>
        <v>1473.61</v>
      </c>
      <c r="AJ36" s="151" t="n">
        <f aca="false">AJ15-AI15</f>
        <v>2277.07</v>
      </c>
      <c r="AK36" s="172" t="n">
        <f aca="false">AK15</f>
        <v>1756.99</v>
      </c>
      <c r="AL36" s="172" t="n">
        <f aca="false">AL15-AK15</f>
        <v>1779.76</v>
      </c>
      <c r="AM36" s="172" t="n">
        <f aca="false">AM15-AL15</f>
        <v>1669.25</v>
      </c>
      <c r="AN36" s="172" t="n">
        <f aca="false">AN15-AM15</f>
        <v>1643</v>
      </c>
      <c r="AO36" s="530" t="n">
        <f aca="false">AO15</f>
        <v>1882.55</v>
      </c>
      <c r="AP36" s="153" t="n">
        <f aca="false">AP15-AO15</f>
        <v>1701.34</v>
      </c>
    </row>
    <row r="37" customFormat="false" ht="20.1" hidden="false" customHeight="true" outlineLevel="0" collapsed="false">
      <c r="A37" s="41"/>
      <c r="B37" s="44" t="s">
        <v>45</v>
      </c>
      <c r="E37" s="529"/>
      <c r="F37" s="506"/>
      <c r="G37" s="501" t="s">
        <v>339</v>
      </c>
      <c r="I37" s="151" t="n">
        <f aca="false">I16</f>
        <v>-143.66</v>
      </c>
      <c r="J37" s="151" t="n">
        <f aca="false">J16-I16</f>
        <v>-317.45</v>
      </c>
      <c r="K37" s="151" t="n">
        <f aca="false">K16-J16</f>
        <v>811.69</v>
      </c>
      <c r="L37" s="151" t="n">
        <f aca="false">L16-K16</f>
        <v>-1080.04</v>
      </c>
      <c r="M37" s="151" t="n">
        <f aca="false">M16</f>
        <v>526.74</v>
      </c>
      <c r="N37" s="151" t="n">
        <f aca="false">N16-M16</f>
        <v>-572.37</v>
      </c>
      <c r="O37" s="151" t="n">
        <f aca="false">O16-N16</f>
        <v>477.85</v>
      </c>
      <c r="P37" s="151" t="n">
        <f aca="false">P16-O16</f>
        <v>634.49</v>
      </c>
      <c r="Q37" s="151" t="n">
        <f aca="false">Q16</f>
        <v>-455.93</v>
      </c>
      <c r="R37" s="151" t="n">
        <f aca="false">R16-Q16</f>
        <v>875.51</v>
      </c>
      <c r="S37" s="151" t="n">
        <f aca="false">S16-R16</f>
        <v>741.25</v>
      </c>
      <c r="T37" s="151" t="n">
        <f aca="false">T16-S16</f>
        <v>-1186.4</v>
      </c>
      <c r="U37" s="151" t="n">
        <f aca="false">U16</f>
        <v>971.78</v>
      </c>
      <c r="V37" s="151" t="n">
        <f aca="false">V16-U16</f>
        <v>422.68</v>
      </c>
      <c r="W37" s="151" t="n">
        <f aca="false">W16-V16</f>
        <v>-1532.02</v>
      </c>
      <c r="X37" s="151" t="n">
        <f aca="false">X16-W16</f>
        <v>968.11</v>
      </c>
      <c r="Y37" s="151" t="n">
        <f aca="false">Y16</f>
        <v>-444.69</v>
      </c>
      <c r="Z37" s="151" t="n">
        <f aca="false">Z16-Y16</f>
        <v>1325.56</v>
      </c>
      <c r="AA37" s="151" t="n">
        <f aca="false">AA16-Z16</f>
        <v>2785.79</v>
      </c>
      <c r="AB37" s="151" t="n">
        <f aca="false">AB16-AA16</f>
        <v>-290.75</v>
      </c>
      <c r="AC37" s="151" t="n">
        <f aca="false">AC16</f>
        <v>954.87</v>
      </c>
      <c r="AD37" s="151" t="n">
        <f aca="false">AD16-AC16</f>
        <v>1548.17</v>
      </c>
      <c r="AE37" s="151" t="n">
        <f aca="false">AE16-AD16</f>
        <v>371.42</v>
      </c>
      <c r="AF37" s="151" t="n">
        <f aca="false">AF16-AE16</f>
        <v>1084.54</v>
      </c>
      <c r="AG37" s="151" t="n">
        <f aca="false">AG16</f>
        <v>1331.85</v>
      </c>
      <c r="AH37" s="151" t="n">
        <f aca="false">AH16-AG16</f>
        <v>719.81</v>
      </c>
      <c r="AI37" s="151" t="n">
        <f aca="false">AI16-AH16</f>
        <v>-633.92</v>
      </c>
      <c r="AJ37" s="151" t="n">
        <f aca="false">AJ16-AI16</f>
        <v>317.41</v>
      </c>
      <c r="AK37" s="151" t="n">
        <f aca="false">AK16</f>
        <v>551.46</v>
      </c>
      <c r="AL37" s="151" t="n">
        <f aca="false">AL16-AK16</f>
        <v>-1904.85</v>
      </c>
      <c r="AM37" s="151" t="n">
        <f aca="false">AM16-AL16</f>
        <v>3821.39</v>
      </c>
      <c r="AN37" s="151" t="n">
        <v>658</v>
      </c>
      <c r="AO37" s="530" t="n">
        <f aca="false">AO16</f>
        <v>223</v>
      </c>
      <c r="AP37" s="153" t="n">
        <f aca="false">AP16-AO16</f>
        <v>1851</v>
      </c>
    </row>
    <row r="38" customFormat="false" ht="20.1" hidden="false" customHeight="true" outlineLevel="0" collapsed="false">
      <c r="A38" s="41"/>
      <c r="B38" s="44" t="s">
        <v>46</v>
      </c>
      <c r="E38" s="529"/>
      <c r="F38" s="506"/>
      <c r="G38" s="501" t="s">
        <v>340</v>
      </c>
      <c r="I38" s="151" t="n">
        <f aca="false">I17</f>
        <v>106.95</v>
      </c>
      <c r="J38" s="151" t="n">
        <f aca="false">J17-I17</f>
        <v>442.11</v>
      </c>
      <c r="K38" s="151" t="n">
        <f aca="false">K17-J17</f>
        <v>-0.319999999999936</v>
      </c>
      <c r="L38" s="151" t="n">
        <f aca="false">L17-K17</f>
        <v>758.93</v>
      </c>
      <c r="M38" s="151" t="n">
        <f aca="false">M17</f>
        <v>145.8</v>
      </c>
      <c r="N38" s="151" t="n">
        <f aca="false">N17-M17</f>
        <v>-52.7</v>
      </c>
      <c r="O38" s="151" t="n">
        <f aca="false">O17-N17</f>
        <v>384.84</v>
      </c>
      <c r="P38" s="151" t="n">
        <f aca="false">P17-O17</f>
        <v>-27.24</v>
      </c>
      <c r="Q38" s="151" t="n">
        <f aca="false">Q17</f>
        <v>-227.81</v>
      </c>
      <c r="R38" s="151" t="n">
        <f aca="false">R17-Q17</f>
        <v>-590.13</v>
      </c>
      <c r="S38" s="151" t="n">
        <f aca="false">S17-R17</f>
        <v>61.09</v>
      </c>
      <c r="T38" s="151" t="n">
        <f aca="false">T17-S17</f>
        <v>1062.66</v>
      </c>
      <c r="U38" s="151" t="n">
        <f aca="false">U17</f>
        <v>-168.81</v>
      </c>
      <c r="V38" s="151" t="n">
        <f aca="false">V17-U17</f>
        <v>381.22</v>
      </c>
      <c r="W38" s="151" t="n">
        <f aca="false">W17-V17</f>
        <v>1982.3</v>
      </c>
      <c r="X38" s="151" t="n">
        <f aca="false">X17-W17</f>
        <v>-195.58</v>
      </c>
      <c r="Y38" s="151" t="n">
        <f aca="false">Y17</f>
        <v>1718.88</v>
      </c>
      <c r="Z38" s="151" t="n">
        <f aca="false">Z17-Y17</f>
        <v>-377.15</v>
      </c>
      <c r="AA38" s="151" t="n">
        <f aca="false">AA17-Z17</f>
        <v>-1848.74</v>
      </c>
      <c r="AB38" s="151" t="n">
        <f aca="false">AB17-AA17</f>
        <v>641.11</v>
      </c>
      <c r="AC38" s="151" t="n">
        <f aca="false">AC17</f>
        <v>-30.37</v>
      </c>
      <c r="AD38" s="151" t="n">
        <f aca="false">AD17-AC17</f>
        <v>-269.22</v>
      </c>
      <c r="AE38" s="151" t="n">
        <f aca="false">AE17-AD17</f>
        <v>433.87</v>
      </c>
      <c r="AF38" s="151" t="n">
        <f aca="false">AF17-AE17</f>
        <v>-939.28</v>
      </c>
      <c r="AG38" s="151" t="n">
        <f aca="false">AG17</f>
        <v>-739.93</v>
      </c>
      <c r="AH38" s="151" t="n">
        <f aca="false">AH17-AG17</f>
        <v>-404.43</v>
      </c>
      <c r="AI38" s="151" t="n">
        <f aca="false">AI17-AH17</f>
        <v>1364.26</v>
      </c>
      <c r="AJ38" s="151" t="n">
        <f aca="false">AJ17-AI17</f>
        <v>1404.09</v>
      </c>
      <c r="AK38" s="151" t="n">
        <f aca="false">AK17</f>
        <v>504.67</v>
      </c>
      <c r="AL38" s="151" t="n">
        <f aca="false">AL17-AK17</f>
        <v>2897.07</v>
      </c>
      <c r="AM38" s="151" t="n">
        <f aca="false">AM17-AL17</f>
        <v>-2850.74</v>
      </c>
      <c r="AN38" s="151" t="n">
        <v>105</v>
      </c>
      <c r="AO38" s="530" t="n">
        <f aca="false">AO17</f>
        <v>168</v>
      </c>
      <c r="AP38" s="153" t="n">
        <f aca="false">AP17-AO17</f>
        <v>225</v>
      </c>
    </row>
    <row r="39" customFormat="false" ht="20.1" hidden="false" customHeight="true" outlineLevel="0" collapsed="false">
      <c r="A39" s="41"/>
      <c r="B39" s="44" t="s">
        <v>47</v>
      </c>
      <c r="E39" s="529"/>
      <c r="F39" s="506"/>
      <c r="G39" s="501" t="s">
        <v>355</v>
      </c>
      <c r="I39" s="151" t="n">
        <f aca="false">I18</f>
        <v>0</v>
      </c>
      <c r="J39" s="151" t="n">
        <f aca="false">J18-I18</f>
        <v>0</v>
      </c>
      <c r="K39" s="151" t="n">
        <f aca="false">K18-J18</f>
        <v>0</v>
      </c>
      <c r="L39" s="151" t="n">
        <f aca="false">L18-K18</f>
        <v>0</v>
      </c>
      <c r="M39" s="151" t="n">
        <f aca="false">M18</f>
        <v>0</v>
      </c>
      <c r="N39" s="151" t="n">
        <f aca="false">N18-M18</f>
        <v>0</v>
      </c>
      <c r="O39" s="151" t="n">
        <f aca="false">O18-N18</f>
        <v>0</v>
      </c>
      <c r="P39" s="151" t="n">
        <f aca="false">P18-O18</f>
        <v>0</v>
      </c>
      <c r="Q39" s="151" t="n">
        <f aca="false">Q18</f>
        <v>0</v>
      </c>
      <c r="R39" s="151" t="n">
        <f aca="false">R18-Q18</f>
        <v>0</v>
      </c>
      <c r="S39" s="151" t="n">
        <f aca="false">S18-R18</f>
        <v>0</v>
      </c>
      <c r="T39" s="151" t="n">
        <f aca="false">T18-S18</f>
        <v>0</v>
      </c>
      <c r="U39" s="151" t="n">
        <f aca="false">U18</f>
        <v>0</v>
      </c>
      <c r="V39" s="151" t="n">
        <f aca="false">V18-U18</f>
        <v>0</v>
      </c>
      <c r="W39" s="151" t="n">
        <f aca="false">W18-V18</f>
        <v>0</v>
      </c>
      <c r="X39" s="151" t="n">
        <f aca="false">X18-W18</f>
        <v>0</v>
      </c>
      <c r="Y39" s="151" t="n">
        <f aca="false">Y18</f>
        <v>0</v>
      </c>
      <c r="Z39" s="151" t="n">
        <f aca="false">Z18-Y18</f>
        <v>0</v>
      </c>
      <c r="AA39" s="151" t="n">
        <f aca="false">AA18-Z18</f>
        <v>0</v>
      </c>
      <c r="AB39" s="151" t="n">
        <f aca="false">AB18-AA18</f>
        <v>0</v>
      </c>
      <c r="AC39" s="151" t="n">
        <f aca="false">AC18</f>
        <v>0</v>
      </c>
      <c r="AD39" s="151" t="n">
        <f aca="false">AD18-AC18</f>
        <v>0</v>
      </c>
      <c r="AE39" s="151" t="n">
        <f aca="false">AE18-AD18</f>
        <v>0</v>
      </c>
      <c r="AF39" s="151" t="n">
        <f aca="false">AF18-AE18</f>
        <v>0</v>
      </c>
      <c r="AG39" s="151" t="n">
        <f aca="false">AG18</f>
        <v>0</v>
      </c>
      <c r="AH39" s="151" t="n">
        <f aca="false">AH18-AG18</f>
        <v>0</v>
      </c>
      <c r="AI39" s="151" t="n">
        <f aca="false">AI18-AH18</f>
        <v>0</v>
      </c>
      <c r="AJ39" s="151" t="n">
        <f aca="false">AJ18-AI18</f>
        <v>0</v>
      </c>
      <c r="AK39" s="151" t="n">
        <f aca="false">AK18</f>
        <v>0</v>
      </c>
      <c r="AL39" s="151" t="n">
        <f aca="false">AL18-AK18</f>
        <v>0</v>
      </c>
      <c r="AM39" s="151" t="n">
        <f aca="false">AM18-AL18</f>
        <v>0</v>
      </c>
      <c r="AN39" s="151" t="n">
        <v>0</v>
      </c>
      <c r="AO39" s="530" t="n">
        <f aca="false">AO18</f>
        <v>0</v>
      </c>
      <c r="AP39" s="153" t="n">
        <f aca="false">AP18-AO18</f>
        <v>0</v>
      </c>
    </row>
    <row r="40" customFormat="false" ht="20.1" hidden="false" customHeight="true" outlineLevel="0" collapsed="false">
      <c r="A40" s="41"/>
      <c r="B40" s="60"/>
      <c r="E40" s="529"/>
      <c r="F40" s="506"/>
      <c r="G40" s="501" t="s">
        <v>44</v>
      </c>
      <c r="H40" s="517"/>
      <c r="I40" s="151" t="n">
        <f aca="false">I19</f>
        <v>-163.58</v>
      </c>
      <c r="J40" s="151" t="n">
        <f aca="false">J19-I19</f>
        <v>-1375.18</v>
      </c>
      <c r="K40" s="151" t="n">
        <f aca="false">K19-J19</f>
        <v>-1085.51</v>
      </c>
      <c r="L40" s="151" t="n">
        <f aca="false">L19-K19</f>
        <v>-1423.33</v>
      </c>
      <c r="M40" s="151" t="n">
        <f aca="false">M19</f>
        <v>-1157.79</v>
      </c>
      <c r="N40" s="151" t="n">
        <f aca="false">N19-M19</f>
        <v>-1401.42</v>
      </c>
      <c r="O40" s="151" t="n">
        <f aca="false">O19-N19</f>
        <v>-1386.17</v>
      </c>
      <c r="P40" s="151" t="n">
        <f aca="false">P19-O19</f>
        <v>-771.409999999999</v>
      </c>
      <c r="Q40" s="151" t="n">
        <f aca="false">Q19</f>
        <v>-1315.33</v>
      </c>
      <c r="R40" s="151" t="n">
        <f aca="false">R19-Q19</f>
        <v>-1391.01</v>
      </c>
      <c r="S40" s="151" t="n">
        <f aca="false">S19-R19</f>
        <v>-1420.2</v>
      </c>
      <c r="T40" s="151" t="n">
        <f aca="false">T19-S19</f>
        <v>-1704.32999999999</v>
      </c>
      <c r="U40" s="151" t="n">
        <f aca="false">U19</f>
        <v>-1163.88</v>
      </c>
      <c r="V40" s="151" t="n">
        <f aca="false">V19-U19</f>
        <v>-1180.38</v>
      </c>
      <c r="W40" s="151" t="n">
        <f aca="false">W19-V19</f>
        <v>-1407.49</v>
      </c>
      <c r="X40" s="151" t="n">
        <f aca="false">X19-W19</f>
        <v>-1743.86</v>
      </c>
      <c r="Y40" s="151" t="n">
        <f aca="false">Y19</f>
        <v>-1525.26</v>
      </c>
      <c r="Z40" s="151" t="n">
        <f aca="false">Z19-Y19</f>
        <v>-1110.42</v>
      </c>
      <c r="AA40" s="151" t="n">
        <f aca="false">AA19-Z19</f>
        <v>-1380.74</v>
      </c>
      <c r="AB40" s="151" t="n">
        <f aca="false">AB19-AA19</f>
        <v>-1482.24999999999</v>
      </c>
      <c r="AC40" s="151" t="n">
        <f aca="false">AC19</f>
        <v>-1387.7</v>
      </c>
      <c r="AD40" s="151" t="n">
        <f aca="false">AD19-AC19</f>
        <v>-2050.74</v>
      </c>
      <c r="AE40" s="151" t="n">
        <f aca="false">AE19-AD19</f>
        <v>-1727.18999999999</v>
      </c>
      <c r="AF40" s="151" t="n">
        <f aca="false">AF19-AE19</f>
        <v>-1257.37</v>
      </c>
      <c r="AG40" s="151" t="n">
        <f aca="false">AG19</f>
        <v>-1280.88</v>
      </c>
      <c r="AH40" s="151" t="n">
        <f aca="false">AH19-AG19</f>
        <v>-1550.94</v>
      </c>
      <c r="AI40" s="151" t="n">
        <f aca="false">AI19-AH19</f>
        <v>-1484.44</v>
      </c>
      <c r="AJ40" s="151" t="n">
        <f aca="false">AJ19-AI19</f>
        <v>-1484.52</v>
      </c>
      <c r="AK40" s="151" t="n">
        <f aca="false">AK19</f>
        <v>-1519.53</v>
      </c>
      <c r="AL40" s="151" t="n">
        <f aca="false">AL19-AK19</f>
        <v>-1274.97</v>
      </c>
      <c r="AM40" s="151" t="n">
        <f aca="false">AM19-AL19</f>
        <v>-1663.5</v>
      </c>
      <c r="AN40" s="151" t="n">
        <v>-1933</v>
      </c>
      <c r="AO40" s="530" t="n">
        <f aca="false">AO19</f>
        <v>-1765</v>
      </c>
      <c r="AP40" s="153" t="n">
        <f aca="false">AP19-AO19</f>
        <v>-1974</v>
      </c>
    </row>
    <row r="41" customFormat="false" ht="20.1" hidden="false" customHeight="true" outlineLevel="0" collapsed="false">
      <c r="A41" s="41"/>
      <c r="B41" s="60"/>
      <c r="E41" s="532"/>
      <c r="F41" s="533"/>
      <c r="G41" s="534"/>
      <c r="H41" s="535" t="s">
        <v>341</v>
      </c>
      <c r="I41" s="190" t="n">
        <f aca="false">I20</f>
        <v>-370.63</v>
      </c>
      <c r="J41" s="190" t="n">
        <f aca="false">J20-I20</f>
        <v>-1079.34</v>
      </c>
      <c r="K41" s="190" t="n">
        <f aca="false">K20-J20</f>
        <v>-1081.89</v>
      </c>
      <c r="L41" s="190" t="n">
        <f aca="false">L20-K20</f>
        <v>-1101.63</v>
      </c>
      <c r="M41" s="190" t="n">
        <f aca="false">M20</f>
        <v>-1087.62</v>
      </c>
      <c r="N41" s="190" t="n">
        <f aca="false">N20-M20</f>
        <v>-1139.45</v>
      </c>
      <c r="O41" s="190" t="n">
        <f aca="false">O20-N20</f>
        <v>-1180.7</v>
      </c>
      <c r="P41" s="190" t="n">
        <f aca="false">P20-O20</f>
        <v>-1119.07</v>
      </c>
      <c r="Q41" s="190" t="n">
        <f aca="false">Q20</f>
        <v>-1145.63</v>
      </c>
      <c r="R41" s="190" t="n">
        <f aca="false">R20-Q20</f>
        <v>-1208.97</v>
      </c>
      <c r="S41" s="190" t="n">
        <f aca="false">S20-R20</f>
        <v>-1286.74</v>
      </c>
      <c r="T41" s="190" t="n">
        <f aca="false">T20-S20</f>
        <v>-1207.52</v>
      </c>
      <c r="U41" s="190" t="n">
        <f aca="false">U20</f>
        <v>-998.38</v>
      </c>
      <c r="V41" s="190" t="n">
        <f aca="false">V20-U20</f>
        <v>-1030.97</v>
      </c>
      <c r="W41" s="190" t="n">
        <f aca="false">W20-V20</f>
        <v>-1210.41</v>
      </c>
      <c r="X41" s="190" t="n">
        <f aca="false">X20-W20</f>
        <v>-1138.04</v>
      </c>
      <c r="Y41" s="190" t="n">
        <f aca="false">Y20</f>
        <v>-1068.25</v>
      </c>
      <c r="Z41" s="190" t="n">
        <f aca="false">Z20-Y20</f>
        <v>-1059.78</v>
      </c>
      <c r="AA41" s="190" t="n">
        <f aca="false">AA20-Z20</f>
        <v>-1159.2</v>
      </c>
      <c r="AB41" s="190" t="n">
        <f aca="false">AB20-AA20</f>
        <v>-1151.73</v>
      </c>
      <c r="AC41" s="190" t="n">
        <f aca="false">AC20</f>
        <v>-1125.44</v>
      </c>
      <c r="AD41" s="190" t="n">
        <f aca="false">AD20-AC20</f>
        <v>-1103.31</v>
      </c>
      <c r="AE41" s="190" t="n">
        <f aca="false">AE20-AD20</f>
        <v>-1137.37</v>
      </c>
      <c r="AF41" s="190" t="n">
        <f aca="false">AF20-AE20</f>
        <v>-1237.88</v>
      </c>
      <c r="AG41" s="190" t="n">
        <f aca="false">AG20</f>
        <v>-1178.19</v>
      </c>
      <c r="AH41" s="190" t="n">
        <f aca="false">AH20-AG20</f>
        <v>-1307.44</v>
      </c>
      <c r="AI41" s="190" t="n">
        <f aca="false">AI20-AH20</f>
        <v>-1210.61</v>
      </c>
      <c r="AJ41" s="190" t="n">
        <f aca="false">AJ20-AI20</f>
        <v>-1245.35</v>
      </c>
      <c r="AK41" s="190" t="n">
        <f aca="false">AK20</f>
        <v>-1261.14</v>
      </c>
      <c r="AL41" s="190" t="n">
        <f aca="false">AL20-AK20</f>
        <v>-1379.73</v>
      </c>
      <c r="AM41" s="197" t="n">
        <f aca="false">AM20-AL20</f>
        <v>-1369.17</v>
      </c>
      <c r="AN41" s="197" t="n">
        <v>-1374.24</v>
      </c>
      <c r="AO41" s="442" t="n">
        <f aca="false">AO20</f>
        <v>-1388</v>
      </c>
      <c r="AP41" s="430" t="n">
        <f aca="false">AP20-AO20</f>
        <v>-1524</v>
      </c>
    </row>
    <row r="42" customFormat="false" ht="20.1" hidden="false" customHeight="true" outlineLevel="0" collapsed="false">
      <c r="A42" s="41"/>
      <c r="B42" s="61"/>
      <c r="E42" s="494" t="s">
        <v>40</v>
      </c>
      <c r="F42" s="501"/>
      <c r="G42" s="501"/>
      <c r="H42" s="501"/>
      <c r="I42" s="517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440"/>
      <c r="AP42" s="153"/>
    </row>
    <row r="43" customFormat="false" ht="20.1" hidden="false" customHeight="true" outlineLevel="0" collapsed="false">
      <c r="A43" s="41"/>
      <c r="B43" s="61"/>
      <c r="E43" s="520"/>
      <c r="F43" s="521"/>
      <c r="G43" s="521"/>
      <c r="H43" s="522" t="s">
        <v>275</v>
      </c>
      <c r="I43" s="536"/>
      <c r="J43" s="160"/>
      <c r="K43" s="160"/>
      <c r="L43" s="160"/>
      <c r="M43" s="160"/>
      <c r="N43" s="160"/>
      <c r="O43" s="160"/>
      <c r="P43" s="160"/>
      <c r="Q43" s="160"/>
      <c r="R43" s="161" t="n">
        <f aca="false">R22</f>
        <v>1430.53</v>
      </c>
      <c r="S43" s="161" t="n">
        <f aca="false">S22-R22</f>
        <v>776.26</v>
      </c>
      <c r="T43" s="161" t="n">
        <f aca="false">T22-S22</f>
        <v>805.03</v>
      </c>
      <c r="U43" s="161" t="n">
        <f aca="false">U22</f>
        <v>1175.18</v>
      </c>
      <c r="V43" s="161" t="n">
        <f aca="false">V22-U22</f>
        <v>1509.63</v>
      </c>
      <c r="W43" s="161" t="n">
        <f aca="false">W22-V22</f>
        <v>1461.64</v>
      </c>
      <c r="X43" s="161" t="n">
        <f aca="false">X22-W22</f>
        <v>1271.22</v>
      </c>
      <c r="Y43" s="161" t="n">
        <f aca="false">Y22</f>
        <v>1328.62</v>
      </c>
      <c r="Z43" s="161" t="n">
        <f aca="false">Z22-Y22</f>
        <v>1338.09</v>
      </c>
      <c r="AA43" s="161" t="n">
        <f aca="false">AA22-Z22</f>
        <v>1164.99</v>
      </c>
      <c r="AB43" s="161" t="n">
        <f aca="false">AB22-AA22</f>
        <v>1648.37</v>
      </c>
      <c r="AC43" s="161" t="n">
        <f aca="false">AC22</f>
        <v>1462.51</v>
      </c>
      <c r="AD43" s="161" t="n">
        <f aca="false">AD22-AC22</f>
        <v>1572.09</v>
      </c>
      <c r="AE43" s="161" t="n">
        <f aca="false">AE22-AD22</f>
        <v>1338.07</v>
      </c>
      <c r="AF43" s="161" t="n">
        <f aca="false">AF22-AE22</f>
        <v>1312.07</v>
      </c>
      <c r="AG43" s="161" t="n">
        <f aca="false">AG22</f>
        <v>1756.26660903</v>
      </c>
      <c r="AH43" s="161" t="n">
        <f aca="false">AH22-AG22</f>
        <v>1873.59464894</v>
      </c>
      <c r="AI43" s="161" t="n">
        <f aca="false">AI22-AH22</f>
        <v>1428.33915177</v>
      </c>
      <c r="AJ43" s="161" t="n">
        <f aca="false">AJ22-AI22</f>
        <v>1334.71380449</v>
      </c>
      <c r="AK43" s="161" t="n">
        <f aca="false">AK22</f>
        <v>1728.99</v>
      </c>
      <c r="AL43" s="161" t="n">
        <f aca="false">AL22-AK22</f>
        <v>1483.61789307</v>
      </c>
      <c r="AM43" s="161" t="n">
        <f aca="false">AM22-AL22</f>
        <v>1275.39210693</v>
      </c>
      <c r="AN43" s="161" t="n">
        <f aca="false">AN22-AM22</f>
        <v>1495</v>
      </c>
      <c r="AO43" s="440" t="n">
        <v>2025</v>
      </c>
      <c r="AP43" s="153" t="n">
        <f aca="false">AP22-AO22</f>
        <v>2337.89314334</v>
      </c>
    </row>
    <row r="44" customFormat="false" ht="20.1" hidden="false" customHeight="true" outlineLevel="0" collapsed="false">
      <c r="A44" s="41"/>
      <c r="B44" s="61"/>
    </row>
    <row r="45" customFormat="false" ht="20.1" hidden="false" customHeight="true" outlineLevel="0" collapsed="false">
      <c r="A45" s="41"/>
      <c r="B45" s="61"/>
    </row>
    <row r="46" customFormat="false" ht="21" hidden="false" customHeight="true" outlineLevel="0" collapsed="false">
      <c r="A46" s="41"/>
      <c r="B46" s="61"/>
    </row>
    <row r="47" customFormat="false" ht="15.75" hidden="false" customHeight="false" outlineLevel="0" collapsed="false">
      <c r="A47" s="41"/>
      <c r="B47" s="61"/>
      <c r="D47" s="12"/>
    </row>
    <row r="48" customFormat="false" ht="15.75" hidden="false" customHeight="false" outlineLevel="0" collapsed="false">
      <c r="A48" s="41"/>
      <c r="B48" s="61"/>
      <c r="C48" s="12"/>
      <c r="D48" s="12"/>
    </row>
    <row r="49" customFormat="false" ht="15.75" hidden="false" customHeight="false" outlineLevel="0" collapsed="false">
      <c r="A49" s="41"/>
      <c r="B49" s="61"/>
      <c r="C49" s="12"/>
      <c r="D49" s="12"/>
    </row>
    <row r="50" customFormat="false" ht="15.75" hidden="false" customHeight="false" outlineLevel="0" collapsed="false">
      <c r="A50" s="41"/>
      <c r="B50" s="61"/>
      <c r="C50" s="12"/>
      <c r="D50" s="12"/>
      <c r="H50" s="487" t="n">
        <v>100</v>
      </c>
    </row>
    <row r="51" customFormat="false" ht="15.75" hidden="false" customHeight="false" outlineLevel="0" collapsed="false">
      <c r="A51" s="41"/>
      <c r="B51" s="61"/>
      <c r="C51" s="12"/>
      <c r="D51" s="12"/>
      <c r="H51" s="537" t="s">
        <v>344</v>
      </c>
      <c r="I51" s="140" t="n">
        <v>20267</v>
      </c>
      <c r="J51" s="140" t="n">
        <v>130344</v>
      </c>
      <c r="K51" s="140" t="n">
        <v>235296</v>
      </c>
      <c r="L51" s="140" t="n">
        <v>344969</v>
      </c>
      <c r="M51" s="140" t="n">
        <v>76681</v>
      </c>
      <c r="N51" s="140" t="n">
        <v>201635</v>
      </c>
      <c r="O51" s="140" t="n">
        <v>295808</v>
      </c>
      <c r="P51" s="140" t="n">
        <v>371098</v>
      </c>
      <c r="Q51" s="140" t="n">
        <v>73766</v>
      </c>
      <c r="R51" s="538" t="n">
        <v>213039</v>
      </c>
      <c r="S51" s="538" t="n">
        <v>399097</v>
      </c>
      <c r="T51" s="538" t="n">
        <v>587949</v>
      </c>
      <c r="U51" s="538" t="n">
        <v>184916</v>
      </c>
      <c r="V51" s="538" t="n">
        <v>426143</v>
      </c>
      <c r="W51" s="538" t="n">
        <v>631296</v>
      </c>
      <c r="X51" s="140" t="n">
        <v>838689</v>
      </c>
      <c r="Y51" s="140" t="n">
        <v>229195</v>
      </c>
      <c r="Z51" s="140" t="n">
        <v>489849</v>
      </c>
      <c r="AA51" s="140" t="n">
        <v>724114</v>
      </c>
      <c r="AB51" s="140" t="n">
        <v>1004641</v>
      </c>
      <c r="AC51" s="140" t="n">
        <v>247672</v>
      </c>
      <c r="AD51" s="140" t="n">
        <v>535874</v>
      </c>
      <c r="AE51" s="140" t="n">
        <v>801222</v>
      </c>
      <c r="AF51" s="12" t="n">
        <v>1032138</v>
      </c>
      <c r="AG51" s="12" t="n">
        <v>296645</v>
      </c>
      <c r="AH51" s="12" t="n">
        <v>611682</v>
      </c>
      <c r="AI51" s="12" t="n">
        <v>871225</v>
      </c>
      <c r="AJ51" s="12" t="n">
        <v>1192258</v>
      </c>
      <c r="AK51" s="12" t="n">
        <v>296273</v>
      </c>
      <c r="AL51" s="12" t="n">
        <v>566930</v>
      </c>
      <c r="AM51" s="12" t="n">
        <v>796729</v>
      </c>
      <c r="AN51" s="12" t="n">
        <v>1164408</v>
      </c>
      <c r="AO51" s="12" t="n">
        <v>377384</v>
      </c>
      <c r="AP51" s="12" t="n">
        <v>765842</v>
      </c>
    </row>
    <row r="52" customFormat="false" ht="15.75" hidden="false" customHeight="false" outlineLevel="0" collapsed="false">
      <c r="A52" s="41"/>
      <c r="B52" s="61"/>
      <c r="C52" s="12"/>
      <c r="D52" s="12"/>
      <c r="H52" s="517" t="s">
        <v>345</v>
      </c>
      <c r="I52" s="140" t="n">
        <v>-27332</v>
      </c>
      <c r="J52" s="140" t="n">
        <v>-26227</v>
      </c>
      <c r="K52" s="140" t="n">
        <v>-8105</v>
      </c>
      <c r="L52" s="140" t="n">
        <v>-43270</v>
      </c>
      <c r="M52" s="140" t="n">
        <v>88108</v>
      </c>
      <c r="N52" s="140" t="n">
        <v>48225</v>
      </c>
      <c r="O52" s="140" t="n">
        <v>91871</v>
      </c>
      <c r="P52" s="140" t="n">
        <v>185342</v>
      </c>
      <c r="Q52" s="140" t="n">
        <v>57937</v>
      </c>
      <c r="R52" s="538" t="n">
        <v>326402</v>
      </c>
      <c r="S52" s="538" t="n">
        <v>359792</v>
      </c>
      <c r="T52" s="538" t="n">
        <v>254738</v>
      </c>
      <c r="U52" s="538" t="n">
        <v>472439</v>
      </c>
      <c r="V52" s="538" t="n">
        <v>429522</v>
      </c>
      <c r="W52" s="538" t="n">
        <v>-842416</v>
      </c>
      <c r="X52" s="140" t="n">
        <v>-434045</v>
      </c>
      <c r="Y52" s="140" t="n">
        <v>-79802</v>
      </c>
      <c r="Z52" s="140" t="n">
        <v>86859</v>
      </c>
      <c r="AA52" s="140" t="n">
        <v>1384910</v>
      </c>
      <c r="AB52" s="140" t="n">
        <v>120933</v>
      </c>
      <c r="AC52" s="140" t="n">
        <v>1708563</v>
      </c>
      <c r="AD52" s="140" t="n">
        <v>1553614</v>
      </c>
      <c r="AE52" s="140" t="n">
        <v>1601399</v>
      </c>
      <c r="AF52" s="12" t="n">
        <v>2481156</v>
      </c>
      <c r="AG52" s="12" t="n">
        <v>169626</v>
      </c>
      <c r="AH52" s="12" t="n">
        <v>456392</v>
      </c>
      <c r="AI52" s="12" t="n">
        <v>670122</v>
      </c>
      <c r="AJ52" s="12" t="n">
        <v>237030</v>
      </c>
      <c r="AK52" s="539" t="n">
        <v>1067880</v>
      </c>
      <c r="AL52" s="539" t="n">
        <v>1051678</v>
      </c>
      <c r="AM52" s="539" t="n">
        <v>830912</v>
      </c>
      <c r="AN52" s="539" t="n">
        <v>1474694</v>
      </c>
      <c r="AO52" s="12" t="n">
        <v>-1335102</v>
      </c>
      <c r="AP52" s="12" t="n">
        <v>-382712</v>
      </c>
    </row>
    <row r="53" customFormat="false" ht="15.75" hidden="false" customHeight="false" outlineLevel="0" collapsed="false">
      <c r="A53" s="41"/>
      <c r="B53" s="61"/>
      <c r="C53" s="12"/>
      <c r="D53" s="12"/>
      <c r="H53" s="517" t="s">
        <v>346</v>
      </c>
      <c r="I53" s="140" t="n">
        <v>-1610</v>
      </c>
      <c r="J53" s="140" t="n">
        <v>-18401</v>
      </c>
      <c r="K53" s="140" t="n">
        <v>-8558</v>
      </c>
      <c r="L53" s="140" t="n">
        <v>-34728</v>
      </c>
      <c r="M53" s="140" t="n">
        <v>-61483</v>
      </c>
      <c r="N53" s="140" t="n">
        <v>-73373</v>
      </c>
      <c r="O53" s="140" t="n">
        <v>-69100</v>
      </c>
      <c r="P53" s="140" t="n">
        <v>-124700</v>
      </c>
      <c r="Q53" s="140" t="n">
        <v>-13042</v>
      </c>
      <c r="R53" s="538" t="n">
        <v>-156733</v>
      </c>
      <c r="S53" s="538" t="n">
        <v>-216464</v>
      </c>
      <c r="T53" s="538" t="n">
        <v>-322548</v>
      </c>
      <c r="U53" s="538" t="n">
        <v>-326927</v>
      </c>
      <c r="V53" s="538" t="n">
        <v>-360106</v>
      </c>
      <c r="W53" s="538" t="n">
        <v>350115</v>
      </c>
      <c r="X53" s="140" t="n">
        <v>-29551</v>
      </c>
      <c r="Y53" s="140" t="n">
        <v>115068</v>
      </c>
      <c r="Z53" s="140" t="n">
        <v>-133507</v>
      </c>
      <c r="AA53" s="140" t="n">
        <v>-645216</v>
      </c>
      <c r="AB53" s="140" t="n">
        <v>-845845</v>
      </c>
      <c r="AC53" s="140" t="n">
        <v>-422120</v>
      </c>
      <c r="AD53" s="140" t="n">
        <v>-534974</v>
      </c>
      <c r="AE53" s="140" t="n">
        <v>-718948</v>
      </c>
      <c r="AF53" s="12" t="n">
        <v>-792958</v>
      </c>
      <c r="AG53" s="12" t="n">
        <v>54946</v>
      </c>
      <c r="AH53" s="12" t="n">
        <v>-264214</v>
      </c>
      <c r="AI53" s="12" t="n">
        <v>-536402</v>
      </c>
      <c r="AJ53" s="12" t="n">
        <v>-201358</v>
      </c>
      <c r="AK53" s="12" t="n">
        <v>-860867</v>
      </c>
      <c r="AL53" s="12" t="n">
        <v>-1061784</v>
      </c>
      <c r="AM53" s="12" t="n">
        <v>-1092299</v>
      </c>
      <c r="AN53" s="12" t="n">
        <v>-1351900</v>
      </c>
      <c r="AO53" s="12" t="n">
        <v>876775</v>
      </c>
      <c r="AP53" s="12" t="n">
        <v>267164</v>
      </c>
    </row>
    <row r="54" customFormat="false" ht="15.75" hidden="false" customHeight="false" outlineLevel="0" collapsed="false">
      <c r="A54" s="41"/>
      <c r="B54" s="61"/>
      <c r="C54" s="12"/>
      <c r="D54" s="12"/>
      <c r="H54" s="517" t="s">
        <v>347</v>
      </c>
      <c r="I54" s="140" t="n">
        <v>6716</v>
      </c>
      <c r="J54" s="140" t="n">
        <v>-11604</v>
      </c>
      <c r="K54" s="140" t="n">
        <v>70823</v>
      </c>
      <c r="L54" s="140" t="n">
        <v>66077</v>
      </c>
      <c r="M54" s="140" t="n">
        <v>93796</v>
      </c>
      <c r="N54" s="140" t="n">
        <v>89918</v>
      </c>
      <c r="O54" s="140" t="n">
        <v>71077</v>
      </c>
      <c r="P54" s="140" t="n">
        <v>225230</v>
      </c>
      <c r="Q54" s="140" t="n">
        <v>-24346</v>
      </c>
      <c r="R54" s="538" t="n">
        <v>1175</v>
      </c>
      <c r="S54" s="538" t="n">
        <v>105788</v>
      </c>
      <c r="T54" s="538" t="n">
        <v>93641</v>
      </c>
      <c r="U54" s="538" t="n">
        <v>99249</v>
      </c>
      <c r="V54" s="538" t="n">
        <v>228823</v>
      </c>
      <c r="W54" s="538" t="n">
        <v>345036</v>
      </c>
      <c r="X54" s="140" t="n">
        <v>510999</v>
      </c>
      <c r="Y54" s="140" t="n">
        <v>156071</v>
      </c>
      <c r="Z54" s="140" t="n">
        <v>277592</v>
      </c>
      <c r="AA54" s="140" t="n">
        <v>437340</v>
      </c>
      <c r="AB54" s="140" t="n">
        <v>516128</v>
      </c>
      <c r="AC54" s="140" t="n">
        <v>103166</v>
      </c>
      <c r="AD54" s="140" t="n">
        <v>274987</v>
      </c>
      <c r="AE54" s="140" t="n">
        <v>424531</v>
      </c>
      <c r="AF54" s="12" t="n">
        <v>461301</v>
      </c>
      <c r="AG54" s="12" t="n">
        <v>10741</v>
      </c>
      <c r="AH54" s="12" t="n">
        <v>10564</v>
      </c>
      <c r="AI54" s="12" t="n">
        <v>18409</v>
      </c>
      <c r="AJ54" s="12" t="n">
        <v>20084</v>
      </c>
      <c r="AK54" s="12" t="n">
        <v>24908</v>
      </c>
      <c r="AL54" s="12" t="n">
        <v>42011</v>
      </c>
      <c r="AM54" s="12" t="n">
        <v>66976</v>
      </c>
      <c r="AN54" s="12" t="n">
        <v>110402</v>
      </c>
      <c r="AO54" s="12" t="n">
        <v>69622</v>
      </c>
      <c r="AP54" s="12" t="n">
        <v>201356</v>
      </c>
    </row>
    <row r="55" s="540" customFormat="true" ht="15.75" hidden="false" customHeight="false" outlineLevel="0" collapsed="false">
      <c r="B55" s="544"/>
      <c r="H55" s="541" t="s">
        <v>339</v>
      </c>
      <c r="I55" s="540" t="n">
        <f aca="false">SUM(I52:I54)</f>
        <v>-22226</v>
      </c>
      <c r="J55" s="540" t="n">
        <f aca="false">SUM(J52:J54)</f>
        <v>-56232</v>
      </c>
      <c r="K55" s="540" t="n">
        <f aca="false">SUM(K52:K54)</f>
        <v>54160</v>
      </c>
      <c r="L55" s="540" t="n">
        <f aca="false">SUM(L52:L54)</f>
        <v>-11921</v>
      </c>
      <c r="M55" s="540" t="n">
        <f aca="false">SUM(M52:M54)</f>
        <v>120421</v>
      </c>
      <c r="N55" s="540" t="n">
        <f aca="false">SUM(N52:N54)</f>
        <v>64770</v>
      </c>
      <c r="O55" s="540" t="n">
        <f aca="false">SUM(O52:O54)</f>
        <v>93848</v>
      </c>
      <c r="P55" s="540" t="n">
        <f aca="false">SUM(P52:P54)</f>
        <v>285872</v>
      </c>
      <c r="Q55" s="540" t="n">
        <f aca="false">SUM(Q52:Q54)</f>
        <v>20549</v>
      </c>
      <c r="R55" s="540" t="n">
        <f aca="false">SUM(R52:R54)</f>
        <v>170844</v>
      </c>
      <c r="S55" s="540" t="n">
        <f aca="false">SUM(S52:S54)</f>
        <v>249116</v>
      </c>
      <c r="T55" s="540" t="n">
        <f aca="false">SUM(T52:T54)</f>
        <v>25831</v>
      </c>
      <c r="U55" s="540" t="n">
        <f aca="false">SUM(U52:U54)</f>
        <v>244761</v>
      </c>
      <c r="V55" s="540" t="n">
        <f aca="false">SUM(V52:V54)</f>
        <v>298239</v>
      </c>
      <c r="W55" s="540" t="n">
        <f aca="false">SUM(W52:W54)</f>
        <v>-147265</v>
      </c>
      <c r="X55" s="540" t="n">
        <f aca="false">SUM(X52:X54)</f>
        <v>47403</v>
      </c>
      <c r="Y55" s="540" t="n">
        <f aca="false">SUM(Y52:Y54)</f>
        <v>191337</v>
      </c>
      <c r="Z55" s="540" t="n">
        <f aca="false">SUM(Z52:Z54)</f>
        <v>230944</v>
      </c>
      <c r="AA55" s="540" t="n">
        <f aca="false">SUM(AA52:AA54)</f>
        <v>1177034</v>
      </c>
      <c r="AB55" s="540" t="n">
        <f aca="false">SUM(AB52:AB54)</f>
        <v>-208784</v>
      </c>
      <c r="AC55" s="540" t="n">
        <f aca="false">SUM(AC52:AC54)</f>
        <v>1389609</v>
      </c>
      <c r="AD55" s="540" t="n">
        <f aca="false">SUM(AD52:AD54)</f>
        <v>1293627</v>
      </c>
      <c r="AE55" s="540" t="n">
        <f aca="false">SUM(AE52:AE54)</f>
        <v>1306982</v>
      </c>
      <c r="AF55" s="540" t="n">
        <f aca="false">SUM(AF52:AF54)</f>
        <v>2149499</v>
      </c>
      <c r="AG55" s="540" t="n">
        <f aca="false">SUM(AG52:AG54)</f>
        <v>235313</v>
      </c>
      <c r="AH55" s="540" t="n">
        <f aca="false">SUM(AH52:AH54)</f>
        <v>202742</v>
      </c>
      <c r="AI55" s="540" t="n">
        <f aca="false">SUM(AI52:AI54)</f>
        <v>152129</v>
      </c>
      <c r="AJ55" s="540" t="n">
        <f aca="false">SUM(AJ52:AJ54)</f>
        <v>55756</v>
      </c>
      <c r="AK55" s="540" t="n">
        <f aca="false">SUM(AK52:AK54)</f>
        <v>231921</v>
      </c>
      <c r="AL55" s="540" t="n">
        <f aca="false">SUM(AL52:AL54)</f>
        <v>31905</v>
      </c>
      <c r="AM55" s="540" t="n">
        <f aca="false">SUM(AM52:AM54)</f>
        <v>-194411</v>
      </c>
      <c r="AN55" s="540" t="n">
        <f aca="false">SUM(AN52:AN54)</f>
        <v>233196</v>
      </c>
      <c r="AO55" s="540" t="n">
        <f aca="false">SUM(AO52:AO54)</f>
        <v>-388705</v>
      </c>
      <c r="AP55" s="540" t="n">
        <f aca="false">SUM(AP52:AP54)</f>
        <v>85808</v>
      </c>
    </row>
    <row r="56" s="12" customFormat="true" ht="15.75" hidden="false" customHeight="false" outlineLevel="0" collapsed="false">
      <c r="A56" s="41"/>
      <c r="B56" s="61"/>
      <c r="H56" s="542" t="s">
        <v>348</v>
      </c>
      <c r="I56" s="173" t="n">
        <v>587</v>
      </c>
      <c r="J56" s="173" t="n">
        <v>7617</v>
      </c>
      <c r="K56" s="173" t="n">
        <v>21448</v>
      </c>
      <c r="L56" s="173" t="n">
        <v>31253</v>
      </c>
      <c r="M56" s="173" t="n">
        <v>1685</v>
      </c>
      <c r="N56" s="173" t="n">
        <v>8437</v>
      </c>
      <c r="O56" s="173" t="n">
        <v>10331</v>
      </c>
      <c r="P56" s="173" t="n">
        <v>15532</v>
      </c>
      <c r="Q56" s="173" t="n">
        <v>2656</v>
      </c>
      <c r="R56" s="173" t="n">
        <v>26540</v>
      </c>
      <c r="S56" s="173" t="n">
        <v>14121</v>
      </c>
      <c r="T56" s="173" t="n">
        <v>21072</v>
      </c>
      <c r="U56" s="173" t="n">
        <v>13997</v>
      </c>
      <c r="V56" s="173" t="n">
        <v>12229</v>
      </c>
      <c r="W56" s="173" t="n">
        <v>31067</v>
      </c>
      <c r="X56" s="173" t="n">
        <v>30890</v>
      </c>
      <c r="Y56" s="173" t="n">
        <v>130184</v>
      </c>
      <c r="Z56" s="173" t="n">
        <v>151178</v>
      </c>
      <c r="AA56" s="173" t="n">
        <v>83543</v>
      </c>
      <c r="AB56" s="173" t="n">
        <v>55730</v>
      </c>
      <c r="AC56" s="173" t="n">
        <v>109740</v>
      </c>
      <c r="AD56" s="173" t="n">
        <v>108529</v>
      </c>
      <c r="AE56" s="173" t="n">
        <v>114027</v>
      </c>
      <c r="AF56" s="12" t="n">
        <v>442665</v>
      </c>
      <c r="AG56" s="12" t="n">
        <v>72985</v>
      </c>
      <c r="AH56" s="12" t="n">
        <v>39444</v>
      </c>
      <c r="AI56" s="12" t="n">
        <v>81708</v>
      </c>
      <c r="AJ56" s="12" t="n">
        <v>92033</v>
      </c>
      <c r="AK56" s="3" t="n">
        <v>30616.097995</v>
      </c>
      <c r="AL56" s="3" t="n">
        <v>105028</v>
      </c>
      <c r="AM56" s="3" t="n">
        <v>110817</v>
      </c>
      <c r="AN56" s="3" t="n">
        <v>220563</v>
      </c>
      <c r="AO56" s="12" t="n">
        <v>65003</v>
      </c>
      <c r="AP56" s="12" t="n">
        <v>114099</v>
      </c>
    </row>
    <row r="57" s="12" customFormat="true" ht="15.75" hidden="false" customHeight="false" outlineLevel="0" collapsed="false">
      <c r="A57" s="41"/>
      <c r="B57" s="61"/>
      <c r="H57" s="542" t="s">
        <v>349</v>
      </c>
      <c r="I57" s="173" t="n">
        <v>8926</v>
      </c>
      <c r="J57" s="173" t="n">
        <v>11263</v>
      </c>
      <c r="K57" s="173" t="n">
        <v>20101</v>
      </c>
      <c r="L57" s="173" t="n">
        <v>28173</v>
      </c>
      <c r="M57" s="173" t="n">
        <v>8268</v>
      </c>
      <c r="N57" s="173" t="n">
        <v>33631</v>
      </c>
      <c r="O57" s="173" t="n">
        <v>37474</v>
      </c>
      <c r="P57" s="173" t="n">
        <v>49464</v>
      </c>
      <c r="Q57" s="173" t="n">
        <v>9363</v>
      </c>
      <c r="R57" s="173" t="n">
        <v>16094</v>
      </c>
      <c r="S57" s="173" t="n">
        <v>19511</v>
      </c>
      <c r="T57" s="173" t="n">
        <v>21320</v>
      </c>
      <c r="U57" s="173" t="n">
        <v>4414</v>
      </c>
      <c r="V57" s="173" t="n">
        <v>5672</v>
      </c>
      <c r="W57" s="173" t="n">
        <v>12316</v>
      </c>
      <c r="X57" s="173" t="n">
        <v>11064</v>
      </c>
      <c r="Y57" s="173" t="n">
        <v>8038</v>
      </c>
      <c r="Z57" s="173" t="n">
        <v>10601</v>
      </c>
      <c r="AA57" s="173" t="n">
        <v>7642</v>
      </c>
      <c r="AB57" s="173" t="n">
        <v>22022</v>
      </c>
      <c r="AC57" s="173" t="n">
        <v>3491</v>
      </c>
      <c r="AD57" s="173" t="n">
        <v>3649</v>
      </c>
      <c r="AE57" s="173" t="n">
        <v>4736</v>
      </c>
      <c r="AF57" s="12" t="n">
        <v>11598</v>
      </c>
      <c r="AG57" s="12" t="n">
        <v>22055</v>
      </c>
      <c r="AH57" s="12" t="n">
        <v>29475</v>
      </c>
      <c r="AI57" s="12" t="n">
        <v>33564</v>
      </c>
      <c r="AJ57" s="12" t="n">
        <v>12295</v>
      </c>
      <c r="AK57" s="3" t="n">
        <v>3945.752787</v>
      </c>
      <c r="AL57" s="3" t="n">
        <v>9634</v>
      </c>
      <c r="AM57" s="3" t="n">
        <v>11196</v>
      </c>
      <c r="AN57" s="3" t="n">
        <v>10581</v>
      </c>
      <c r="AO57" s="12" t="n">
        <v>8070</v>
      </c>
      <c r="AP57" s="12" t="n">
        <v>8403</v>
      </c>
    </row>
    <row r="58" s="12" customFormat="true" ht="15.75" hidden="false" customHeight="false" outlineLevel="0" collapsed="false">
      <c r="A58" s="41"/>
      <c r="B58" s="61"/>
      <c r="H58" s="542" t="s">
        <v>350</v>
      </c>
      <c r="I58" s="173" t="n">
        <v>134715</v>
      </c>
      <c r="J58" s="173" t="n">
        <v>328745</v>
      </c>
      <c r="K58" s="173" t="n">
        <v>247807</v>
      </c>
      <c r="L58" s="173" t="n">
        <v>711189</v>
      </c>
      <c r="M58" s="173" t="n">
        <v>378947</v>
      </c>
      <c r="N58" s="173" t="n">
        <v>716013</v>
      </c>
      <c r="O58" s="173" t="n">
        <v>386356</v>
      </c>
      <c r="P58" s="173" t="n">
        <v>533398</v>
      </c>
      <c r="Q58" s="173" t="n">
        <v>147682</v>
      </c>
      <c r="R58" s="173" t="n">
        <v>404718</v>
      </c>
      <c r="S58" s="173" t="n">
        <v>316232</v>
      </c>
      <c r="T58" s="173" t="n">
        <v>776468</v>
      </c>
      <c r="U58" s="173" t="n">
        <v>193709</v>
      </c>
      <c r="V58" s="173" t="n">
        <v>474807</v>
      </c>
      <c r="W58" s="173" t="n">
        <v>1608204</v>
      </c>
      <c r="X58" s="173" t="n">
        <v>1370928</v>
      </c>
      <c r="Y58" s="173" t="n">
        <v>493933</v>
      </c>
      <c r="Z58" s="173" t="n">
        <v>521944</v>
      </c>
      <c r="AA58" s="173" t="n">
        <v>1012077</v>
      </c>
      <c r="AB58" s="173" t="n">
        <v>1550127</v>
      </c>
      <c r="AC58" s="173" t="n">
        <v>1028914</v>
      </c>
      <c r="AD58" s="173" t="n">
        <v>886129</v>
      </c>
      <c r="AE58" s="173" t="n">
        <v>956666</v>
      </c>
      <c r="AF58" s="12" t="n">
        <v>1567464</v>
      </c>
      <c r="AG58" s="12" t="n">
        <v>188497</v>
      </c>
      <c r="AH58" s="12" t="n">
        <v>1339358</v>
      </c>
      <c r="AI58" s="12" t="n">
        <v>1174927</v>
      </c>
      <c r="AJ58" s="12" t="n">
        <v>1473354</v>
      </c>
      <c r="AK58" s="543" t="n">
        <v>634002.200146</v>
      </c>
      <c r="AL58" s="543" t="n">
        <v>1453177</v>
      </c>
      <c r="AM58" s="543" t="n">
        <v>2724115</v>
      </c>
      <c r="AN58" s="543" t="n">
        <v>1813096</v>
      </c>
      <c r="AO58" s="12" t="n">
        <v>1871848</v>
      </c>
      <c r="AP58" s="12" t="n">
        <v>1807569</v>
      </c>
    </row>
    <row r="59" s="12" customFormat="true" ht="15.75" hidden="false" customHeight="false" outlineLevel="0" collapsed="false">
      <c r="A59" s="41"/>
      <c r="B59" s="61"/>
      <c r="H59" s="542" t="s">
        <v>351</v>
      </c>
      <c r="I59" s="173" t="n">
        <v>9232</v>
      </c>
      <c r="J59" s="173" t="n">
        <v>11306</v>
      </c>
      <c r="K59" s="173" t="n">
        <v>19323</v>
      </c>
      <c r="L59" s="173" t="n">
        <v>33805</v>
      </c>
      <c r="M59" s="173" t="n">
        <v>11764</v>
      </c>
      <c r="N59" s="173" t="n">
        <v>49985</v>
      </c>
      <c r="O59" s="173" t="n">
        <v>51548</v>
      </c>
      <c r="P59" s="173" t="n">
        <v>63633</v>
      </c>
      <c r="Q59" s="173" t="n">
        <v>9253</v>
      </c>
      <c r="R59" s="173" t="n">
        <v>14109</v>
      </c>
      <c r="S59" s="173" t="n">
        <v>49780</v>
      </c>
      <c r="T59" s="173" t="n">
        <v>62949</v>
      </c>
      <c r="U59" s="173" t="n">
        <v>13595</v>
      </c>
      <c r="V59" s="173" t="n">
        <v>21541</v>
      </c>
      <c r="W59" s="173" t="n">
        <v>74544</v>
      </c>
      <c r="X59" s="173" t="n">
        <v>65016</v>
      </c>
      <c r="Y59" s="173" t="n">
        <v>105723</v>
      </c>
      <c r="Z59" s="173" t="n">
        <v>130289</v>
      </c>
      <c r="AA59" s="173" t="n">
        <v>25719</v>
      </c>
      <c r="AB59" s="173" t="n">
        <v>133399</v>
      </c>
      <c r="AC59" s="173" t="n">
        <v>5344</v>
      </c>
      <c r="AD59" s="173" t="n">
        <v>22887</v>
      </c>
      <c r="AE59" s="173" t="n">
        <v>86489</v>
      </c>
      <c r="AF59" s="12" t="n">
        <v>41195</v>
      </c>
      <c r="AG59" s="12" t="n">
        <v>63181</v>
      </c>
      <c r="AH59" s="12" t="n">
        <v>487353</v>
      </c>
      <c r="AI59" s="12" t="n">
        <v>445795</v>
      </c>
      <c r="AJ59" s="12" t="n">
        <v>520037</v>
      </c>
      <c r="AK59" s="3" t="n">
        <v>281508.509118</v>
      </c>
      <c r="AL59" s="3" t="n">
        <v>433091</v>
      </c>
      <c r="AM59" s="3" t="n">
        <v>816919</v>
      </c>
      <c r="AN59" s="3" t="n">
        <v>626460</v>
      </c>
      <c r="AO59" s="12" t="n">
        <v>620562</v>
      </c>
      <c r="AP59" s="12" t="n">
        <v>589532</v>
      </c>
    </row>
    <row r="60" s="12" customFormat="true" ht="15.75" hidden="false" customHeight="false" outlineLevel="0" collapsed="false">
      <c r="A60" s="41"/>
      <c r="B60" s="61"/>
      <c r="H60" s="542" t="s">
        <v>352</v>
      </c>
      <c r="I60" s="173" t="n">
        <v>675</v>
      </c>
      <c r="J60" s="173" t="n">
        <v>7088</v>
      </c>
      <c r="K60" s="173" t="n">
        <v>17861</v>
      </c>
      <c r="L60" s="173" t="n">
        <v>14663</v>
      </c>
      <c r="M60" s="173" t="n">
        <v>1689</v>
      </c>
      <c r="N60" s="173" t="n">
        <v>6411</v>
      </c>
      <c r="O60" s="173" t="n">
        <v>6636</v>
      </c>
      <c r="P60" s="173" t="n">
        <v>7963</v>
      </c>
      <c r="Q60" s="173" t="n">
        <v>2075</v>
      </c>
      <c r="R60" s="173" t="n">
        <v>7056</v>
      </c>
      <c r="S60" s="173" t="n">
        <v>8005</v>
      </c>
      <c r="T60" s="173" t="n">
        <v>14276</v>
      </c>
      <c r="U60" s="173" t="n">
        <v>10699</v>
      </c>
      <c r="V60" s="173" t="n">
        <v>7388</v>
      </c>
      <c r="W60" s="173" t="n">
        <v>23892</v>
      </c>
      <c r="X60" s="173" t="n">
        <v>10240</v>
      </c>
      <c r="Y60" s="173" t="n">
        <v>16029</v>
      </c>
      <c r="Z60" s="173" t="n">
        <v>25001</v>
      </c>
      <c r="AA60" s="173" t="n">
        <v>20365</v>
      </c>
      <c r="AB60" s="173" t="n">
        <v>5205</v>
      </c>
      <c r="AC60" s="173" t="n">
        <v>1489</v>
      </c>
      <c r="AD60" s="173" t="n">
        <v>5734</v>
      </c>
      <c r="AE60" s="173" t="n">
        <v>9953</v>
      </c>
      <c r="AF60" s="12" t="n">
        <v>4345</v>
      </c>
      <c r="AG60" s="12" t="n">
        <v>6094</v>
      </c>
      <c r="AH60" s="12" t="n">
        <v>8111</v>
      </c>
      <c r="AI60" s="12" t="n">
        <v>9575</v>
      </c>
      <c r="AJ60" s="12" t="n">
        <v>14743</v>
      </c>
      <c r="AK60" s="3" t="n">
        <v>21102.492306</v>
      </c>
      <c r="AL60" s="3" t="n">
        <v>52624</v>
      </c>
      <c r="AM60" s="3" t="n">
        <v>60291</v>
      </c>
      <c r="AN60" s="3" t="n">
        <v>53243</v>
      </c>
      <c r="AO60" s="12" t="n">
        <v>51163</v>
      </c>
      <c r="AP60" s="12" t="n">
        <v>52366</v>
      </c>
    </row>
    <row r="61" s="12" customFormat="true" ht="15.75" hidden="false" customHeight="false" outlineLevel="0" collapsed="false">
      <c r="A61" s="41"/>
      <c r="B61" s="61"/>
      <c r="H61" s="542" t="s">
        <v>353</v>
      </c>
      <c r="I61" s="173" t="n">
        <v>126448</v>
      </c>
      <c r="J61" s="173" t="n">
        <v>277102</v>
      </c>
      <c r="K61" s="173" t="n">
        <v>195293</v>
      </c>
      <c r="L61" s="173" t="n">
        <v>590829</v>
      </c>
      <c r="M61" s="173" t="n">
        <v>360816</v>
      </c>
      <c r="N61" s="173" t="n">
        <v>688098</v>
      </c>
      <c r="O61" s="173" t="n">
        <v>333137</v>
      </c>
      <c r="P61" s="173" t="n">
        <v>487898</v>
      </c>
      <c r="Q61" s="173" t="n">
        <v>171248</v>
      </c>
      <c r="R61" s="173" t="n">
        <v>525171</v>
      </c>
      <c r="S61" s="173" t="n">
        <v>355095</v>
      </c>
      <c r="T61" s="173" t="n">
        <v>616357</v>
      </c>
      <c r="U61" s="173" t="n">
        <v>222710</v>
      </c>
      <c r="V61" s="173" t="n">
        <v>366250</v>
      </c>
      <c r="W61" s="173" t="n">
        <v>928413</v>
      </c>
      <c r="X61" s="173" t="n">
        <v>834244</v>
      </c>
      <c r="Y61" s="173" t="n">
        <v>524235</v>
      </c>
      <c r="Z61" s="173" t="n">
        <v>509182</v>
      </c>
      <c r="AA61" s="173" t="n">
        <v>1916279</v>
      </c>
      <c r="AB61" s="173" t="n">
        <v>958173</v>
      </c>
      <c r="AC61" s="173" t="n">
        <v>2351096</v>
      </c>
      <c r="AD61" s="173" t="n">
        <v>1871142</v>
      </c>
      <c r="AE61" s="173" t="n">
        <v>1775065</v>
      </c>
      <c r="AF61" s="12" t="n">
        <v>3570469</v>
      </c>
      <c r="AG61" s="12" t="n">
        <v>355527</v>
      </c>
      <c r="AH61" s="12" t="n">
        <v>821967</v>
      </c>
      <c r="AI61" s="12" t="n">
        <v>645923</v>
      </c>
      <c r="AJ61" s="12" t="n">
        <v>793751</v>
      </c>
      <c r="AK61" s="543" t="n">
        <v>316706.770799</v>
      </c>
      <c r="AL61" s="543" t="n">
        <v>617449</v>
      </c>
      <c r="AM61" s="543" t="n">
        <v>1096691</v>
      </c>
      <c r="AN61" s="543" t="n">
        <v>768141</v>
      </c>
      <c r="AO61" s="12" t="n">
        <v>964789</v>
      </c>
      <c r="AP61" s="12" t="n">
        <v>955698</v>
      </c>
    </row>
    <row r="62" s="540" customFormat="true" ht="15.75" hidden="false" customHeight="false" outlineLevel="0" collapsed="false">
      <c r="B62" s="544"/>
      <c r="H62" s="541" t="s">
        <v>354</v>
      </c>
      <c r="I62" s="540" t="n">
        <f aca="false">I56+I57+I58-I59-I60-I61</f>
        <v>7873</v>
      </c>
      <c r="J62" s="540" t="n">
        <f aca="false">J56+J57+J58-J59-J60-J61</f>
        <v>52129</v>
      </c>
      <c r="K62" s="540" t="n">
        <f aca="false">K56+K57+K58-K59-K60-K61</f>
        <v>56879</v>
      </c>
      <c r="L62" s="540" t="n">
        <f aca="false">L56+L57+L58-L59-L60-L61</f>
        <v>131318</v>
      </c>
      <c r="M62" s="540" t="n">
        <f aca="false">M56+M57+M58-M59-M60-M61</f>
        <v>14631</v>
      </c>
      <c r="N62" s="540" t="n">
        <f aca="false">N56+N57+N58-N59-N60-N61</f>
        <v>13587</v>
      </c>
      <c r="O62" s="540" t="n">
        <f aca="false">O56+O57+O58-O59-O60-O61</f>
        <v>42840</v>
      </c>
      <c r="P62" s="540" t="n">
        <f aca="false">P56+P57+P58-P59-P60-P61</f>
        <v>38900</v>
      </c>
      <c r="Q62" s="540" t="n">
        <f aca="false">Q56+Q57+Q58-Q59-Q60-Q61</f>
        <v>-22875</v>
      </c>
      <c r="R62" s="540" t="n">
        <f aca="false">R56+R57+R58-R59-R60-R61</f>
        <v>-98984</v>
      </c>
      <c r="S62" s="540" t="n">
        <f aca="false">S56+S57+S58-S59-S60-S61</f>
        <v>-63016</v>
      </c>
      <c r="T62" s="540" t="n">
        <f aca="false">T56+T57+T58-T59-T60-T61</f>
        <v>125278</v>
      </c>
      <c r="U62" s="540" t="n">
        <f aca="false">U56+U57+U58-U59-U60-U61</f>
        <v>-34884</v>
      </c>
      <c r="V62" s="540" t="n">
        <f aca="false">V56+V57+V58-V59-V60-V61</f>
        <v>97529</v>
      </c>
      <c r="W62" s="540" t="n">
        <f aca="false">W56+W57+W58-W59-W60-W61</f>
        <v>624738</v>
      </c>
      <c r="X62" s="540" t="n">
        <f aca="false">X56+X57+X58-X59-X60-X61</f>
        <v>503382</v>
      </c>
      <c r="Y62" s="540" t="n">
        <f aca="false">Y56+Y57+Y58-Y59-Y60-Y61</f>
        <v>-13832</v>
      </c>
      <c r="Z62" s="540" t="n">
        <f aca="false">Z56+Z57+Z58-Z59-Z60-Z61</f>
        <v>19251</v>
      </c>
      <c r="AA62" s="540" t="n">
        <f aca="false">AA56+AA57+AA58-AA59-AA60-AA61</f>
        <v>-859101</v>
      </c>
      <c r="AB62" s="540" t="n">
        <f aca="false">AB56+AB57+AB58-AB59-AB60-AB61</f>
        <v>531102</v>
      </c>
      <c r="AC62" s="540" t="n">
        <f aca="false">AC56+AC57+AC58-AC59-AC60-AC61</f>
        <v>-1215784</v>
      </c>
      <c r="AD62" s="540" t="n">
        <f aca="false">AD56+AD57+AD58-AD59-AD60-AD61</f>
        <v>-901456</v>
      </c>
      <c r="AE62" s="540" t="n">
        <f aca="false">AE56+AE57+AE58-AE59-AE60-AE61</f>
        <v>-796078</v>
      </c>
      <c r="AF62" s="540" t="n">
        <f aca="false">AF56+AF57+AF58-AF59-AF60-AF61</f>
        <v>-1594282</v>
      </c>
      <c r="AG62" s="540" t="n">
        <f aca="false">AG56+AG57+AG58-AG59-AG60-AG61</f>
        <v>-141265</v>
      </c>
      <c r="AH62" s="540" t="n">
        <f aca="false">AH56+AH57+AH58-AH59-AH60-AH61</f>
        <v>90846</v>
      </c>
      <c r="AI62" s="540" t="n">
        <f aca="false">AI56+AI57+AI58-AI59-AI60-AI61</f>
        <v>188906</v>
      </c>
      <c r="AJ62" s="540" t="n">
        <f aca="false">AJ56+AJ57+AJ58-AJ59-AJ60-AJ61</f>
        <v>249151</v>
      </c>
      <c r="AK62" s="540" t="n">
        <f aca="false">(AK56+AK57+AK58-AK59-AK60-AK61)</f>
        <v>49246.278705</v>
      </c>
      <c r="AL62" s="540" t="n">
        <f aca="false">(AL56+AL57+AL58-AL59-AL60-AL61)</f>
        <v>464675</v>
      </c>
      <c r="AM62" s="540" t="n">
        <f aca="false">(AM56+AM57+AM58-AM59-AM60-AM61)</f>
        <v>872227</v>
      </c>
      <c r="AN62" s="540" t="n">
        <f aca="false">(AN56+AN57+AN58-AN59-AN60-AN61)</f>
        <v>596396</v>
      </c>
      <c r="AO62" s="540" t="n">
        <f aca="false">(AO56+AO57+AO58-AO59-AO60-AO61)</f>
        <v>308407</v>
      </c>
      <c r="AP62" s="540" t="n">
        <f aca="false">(AP56+AP57+AP58-AP59-AP60-AP61)</f>
        <v>332475</v>
      </c>
    </row>
    <row r="63" s="12" customFormat="true" ht="15.75" hidden="false" customHeight="false" outlineLevel="0" collapsed="false">
      <c r="A63" s="41"/>
      <c r="B63" s="61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</row>
    <row r="64" s="12" customFormat="true" ht="15.75" hidden="false" customHeight="false" outlineLevel="0" collapsed="false">
      <c r="A64" s="41"/>
      <c r="B64" s="61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</row>
    <row r="65" s="12" customFormat="true" ht="15.75" hidden="false" customHeight="false" outlineLevel="0" collapsed="false">
      <c r="A65" s="41"/>
      <c r="B65" s="61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</row>
    <row r="66" s="12" customFormat="true" ht="15.75" hidden="false" customHeight="false" outlineLevel="0" collapsed="false">
      <c r="A66" s="41"/>
      <c r="B66" s="61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</row>
    <row r="67" s="12" customFormat="true" ht="15.75" hidden="false" customHeight="false" outlineLevel="0" collapsed="false">
      <c r="A67" s="41"/>
      <c r="B67" s="61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</row>
    <row r="68" s="12" customFormat="true" ht="15.75" hidden="false" customHeight="false" outlineLevel="0" collapsed="false">
      <c r="A68" s="41"/>
      <c r="B68" s="61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</row>
    <row r="69" s="12" customFormat="true" ht="15.75" hidden="false" customHeight="false" outlineLevel="0" collapsed="false">
      <c r="A69" s="41"/>
      <c r="B69" s="61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</row>
    <row r="70" s="12" customFormat="true" ht="15.75" hidden="false" customHeight="false" outlineLevel="0" collapsed="false">
      <c r="A70" s="41"/>
      <c r="B70" s="61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</row>
    <row r="71" s="12" customFormat="true" ht="15.75" hidden="false" customHeight="false" outlineLevel="0" collapsed="false">
      <c r="A71" s="41"/>
      <c r="B71" s="61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</row>
    <row r="72" s="12" customFormat="true" ht="15.75" hidden="false" customHeight="false" outlineLevel="0" collapsed="false">
      <c r="A72" s="41"/>
      <c r="B72" s="61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</row>
    <row r="73" s="12" customFormat="true" ht="15.75" hidden="false" customHeight="false" outlineLevel="0" collapsed="false">
      <c r="A73" s="41"/>
      <c r="B73" s="61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</row>
    <row r="74" s="12" customFormat="true" ht="15.75" hidden="false" customHeight="false" outlineLevel="0" collapsed="false">
      <c r="A74" s="41"/>
      <c r="B74" s="61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</row>
    <row r="75" s="12" customFormat="true" ht="15.75" hidden="false" customHeight="false" outlineLevel="0" collapsed="false">
      <c r="A75" s="41"/>
      <c r="B75" s="61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</row>
    <row r="76" s="12" customFormat="true" ht="15.75" hidden="false" customHeight="false" outlineLevel="0" collapsed="false">
      <c r="A76" s="41"/>
      <c r="B76" s="61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</row>
    <row r="77" s="12" customFormat="true" ht="15.75" hidden="false" customHeight="false" outlineLevel="0" collapsed="false">
      <c r="A77" s="41"/>
      <c r="B77" s="61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</row>
    <row r="78" s="12" customFormat="true" ht="15.75" hidden="false" customHeight="false" outlineLevel="0" collapsed="false">
      <c r="A78" s="41"/>
      <c r="B78" s="61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</row>
    <row r="79" s="12" customFormat="true" ht="15.75" hidden="false" customHeight="false" outlineLevel="0" collapsed="false">
      <c r="A79" s="41"/>
      <c r="B79" s="61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</row>
    <row r="80" s="12" customFormat="true" ht="15.75" hidden="false" customHeight="false" outlineLevel="0" collapsed="false">
      <c r="A80" s="41"/>
      <c r="B80" s="61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</row>
    <row r="81" s="12" customFormat="true" ht="15.75" hidden="false" customHeight="false" outlineLevel="0" collapsed="false">
      <c r="A81" s="41"/>
      <c r="B81" s="61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</row>
    <row r="82" s="12" customFormat="true" ht="15.75" hidden="false" customHeight="false" outlineLevel="0" collapsed="false">
      <c r="A82" s="41"/>
      <c r="B82" s="61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</row>
    <row r="83" s="12" customFormat="true" ht="15.75" hidden="false" customHeight="false" outlineLevel="0" collapsed="false">
      <c r="A83" s="41"/>
      <c r="B83" s="61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</row>
    <row r="84" s="12" customFormat="true" ht="15.75" hidden="false" customHeight="false" outlineLevel="0" collapsed="false">
      <c r="A84" s="41"/>
      <c r="B84" s="61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</row>
    <row r="85" s="12" customFormat="true" ht="16.5" hidden="false" customHeight="false" outlineLevel="0" collapsed="false">
      <c r="A85" s="41"/>
      <c r="B85" s="61"/>
      <c r="D85" s="485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</row>
    <row r="86" s="12" customFormat="true" ht="16.5" hidden="false" customHeight="false" outlineLevel="0" collapsed="false">
      <c r="A86" s="41"/>
      <c r="B86" s="61"/>
      <c r="C86" s="484"/>
      <c r="D86" s="485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</row>
    <row r="87" customFormat="false" ht="16.5" hidden="false" customHeight="false" outlineLevel="0" collapsed="false">
      <c r="E87" s="12"/>
      <c r="F87" s="12"/>
      <c r="G87" s="12"/>
      <c r="H87" s="12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</row>
    <row r="88" customFormat="false" ht="16.5" hidden="false" customHeight="false" outlineLevel="0" collapsed="false">
      <c r="E88" s="12"/>
      <c r="F88" s="12"/>
      <c r="G88" s="12"/>
      <c r="H88" s="12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</row>
    <row r="89" customFormat="false" ht="16.5" hidden="false" customHeight="false" outlineLevel="0" collapsed="false">
      <c r="E89" s="12"/>
      <c r="F89" s="12"/>
      <c r="G89" s="12"/>
      <c r="H89" s="12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</row>
    <row r="90" customFormat="false" ht="16.5" hidden="false" customHeight="false" outlineLevel="0" collapsed="false">
      <c r="E90" s="12"/>
      <c r="F90" s="12"/>
      <c r="G90" s="12"/>
      <c r="H90" s="12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</row>
    <row r="91" customFormat="false" ht="16.5" hidden="false" customHeight="false" outlineLevel="0" collapsed="false">
      <c r="E91" s="12"/>
      <c r="F91" s="12"/>
      <c r="G91" s="12"/>
      <c r="H91" s="12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</row>
    <row r="92" customFormat="false" ht="16.5" hidden="false" customHeight="false" outlineLevel="0" collapsed="false">
      <c r="E92" s="12"/>
      <c r="F92" s="12"/>
      <c r="G92" s="12"/>
      <c r="H92" s="12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S88"/>
  <sheetViews>
    <sheetView showFormulas="false" showGridLines="false" showRowColHeaders="true" showZeros="true" rightToLeft="false" tabSelected="false" showOutlineSymbols="false" defaultGridColor="true" view="pageBreakPreview" topLeftCell="A1" colorId="64" zoomScale="100" zoomScaleNormal="100" zoomScalePageLayoutView="100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H8" activeCellId="0" sqref="AH8"/>
    </sheetView>
  </sheetViews>
  <sheetFormatPr defaultColWidth="9.1992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484" width="1.67"/>
    <col collapsed="false" customWidth="true" hidden="false" outlineLevel="0" max="4" min="4" style="485" width="1.11"/>
    <col collapsed="false" customWidth="true" hidden="false" outlineLevel="0" max="7" min="5" style="486" width="1.11"/>
    <col collapsed="false" customWidth="true" hidden="false" outlineLevel="0" max="8" min="8" style="487" width="17.55"/>
    <col collapsed="false" customWidth="true" hidden="true" outlineLevel="0" max="10" min="9" style="140" width="8.23"/>
    <col collapsed="false" customWidth="true" hidden="true" outlineLevel="0" max="11" min="11" style="140" width="7.66"/>
    <col collapsed="false" customWidth="true" hidden="true" outlineLevel="0" max="12" min="12" style="140" width="8.23"/>
    <col collapsed="false" customWidth="true" hidden="true" outlineLevel="0" max="26" min="13" style="140" width="8.78"/>
    <col collapsed="false" customWidth="true" hidden="true" outlineLevel="0" max="27" min="27" style="140" width="9.33"/>
    <col collapsed="false" customWidth="false" hidden="true" outlineLevel="0" max="31" min="28" style="140" width="9.22"/>
    <col collapsed="false" customWidth="false" hidden="true" outlineLevel="0" max="32" min="32" style="12" width="9.22"/>
    <col collapsed="false" customWidth="false" hidden="false" outlineLevel="0" max="36" min="33" style="12" width="9.22"/>
    <col collapsed="false" customWidth="true" hidden="false" outlineLevel="0" max="38" min="37" style="12" width="7.66"/>
    <col collapsed="false" customWidth="false" hidden="false" outlineLevel="0" max="43" min="39" style="12" width="9.22"/>
    <col collapsed="false" customWidth="true" hidden="false" outlineLevel="0" max="44" min="44" style="12" width="11"/>
    <col collapsed="false" customWidth="false" hidden="false" outlineLevel="0" max="1024" min="45" style="12" width="9.22"/>
  </cols>
  <sheetData>
    <row r="1" s="13" customFormat="true" ht="36" hidden="false" customHeight="true" outlineLevel="0" collapsed="false">
      <c r="B1" s="14"/>
      <c r="C1" s="14"/>
      <c r="D1" s="488" t="s">
        <v>23</v>
      </c>
      <c r="E1" s="62"/>
      <c r="F1" s="62"/>
      <c r="G1" s="62"/>
      <c r="H1" s="6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</row>
    <row r="2" s="18" customFormat="true" ht="7.5" hidden="false" customHeight="true" outlineLevel="0" collapsed="false">
      <c r="B2" s="19"/>
      <c r="C2" s="20"/>
      <c r="D2" s="213"/>
      <c r="E2" s="490"/>
      <c r="F2" s="490"/>
      <c r="G2" s="490"/>
      <c r="H2" s="490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</row>
    <row r="3" s="27" customFormat="true" ht="20.1" hidden="false" customHeight="true" outlineLevel="0" collapsed="false">
      <c r="A3" s="22"/>
      <c r="B3" s="23"/>
      <c r="C3" s="24"/>
      <c r="D3" s="423" t="s">
        <v>222</v>
      </c>
      <c r="E3" s="423"/>
      <c r="F3" s="423"/>
      <c r="G3" s="423"/>
      <c r="H3" s="423"/>
      <c r="I3" s="147" t="s">
        <v>49</v>
      </c>
      <c r="J3" s="147" t="s">
        <v>50</v>
      </c>
      <c r="K3" s="147" t="s">
        <v>51</v>
      </c>
      <c r="L3" s="147" t="s">
        <v>52</v>
      </c>
      <c r="M3" s="147" t="s">
        <v>53</v>
      </c>
      <c r="N3" s="147" t="s">
        <v>54</v>
      </c>
      <c r="O3" s="147" t="s">
        <v>55</v>
      </c>
      <c r="P3" s="147" t="s">
        <v>56</v>
      </c>
      <c r="Q3" s="147" t="s">
        <v>57</v>
      </c>
      <c r="R3" s="147" t="s">
        <v>58</v>
      </c>
      <c r="S3" s="147" t="s">
        <v>59</v>
      </c>
      <c r="T3" s="147" t="s">
        <v>60</v>
      </c>
      <c r="U3" s="147" t="s">
        <v>61</v>
      </c>
      <c r="V3" s="147" t="s">
        <v>62</v>
      </c>
      <c r="W3" s="147" t="s">
        <v>63</v>
      </c>
      <c r="X3" s="147" t="s">
        <v>123</v>
      </c>
      <c r="Y3" s="147" t="s">
        <v>64</v>
      </c>
      <c r="Z3" s="147" t="s">
        <v>65</v>
      </c>
      <c r="AA3" s="147" t="s">
        <v>66</v>
      </c>
      <c r="AB3" s="147" t="s">
        <v>67</v>
      </c>
      <c r="AC3" s="147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customFormat="false" ht="20.1" hidden="false" customHeight="true" outlineLevel="0" collapsed="false">
      <c r="A4" s="28" t="s">
        <v>2</v>
      </c>
      <c r="B4" s="35"/>
      <c r="C4" s="29"/>
      <c r="D4" s="546"/>
      <c r="E4" s="547" t="s">
        <v>337</v>
      </c>
      <c r="F4" s="547"/>
      <c r="G4" s="547"/>
      <c r="H4" s="548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496"/>
      <c r="AK4" s="151"/>
      <c r="AL4" s="151"/>
      <c r="AM4" s="151"/>
      <c r="AN4" s="151"/>
    </row>
    <row r="5" s="500" customFormat="true" ht="20.1" hidden="false" customHeight="true" outlineLevel="0" collapsed="false">
      <c r="A5" s="34"/>
      <c r="B5" s="35"/>
      <c r="C5" s="36"/>
      <c r="D5" s="546"/>
      <c r="E5" s="547"/>
      <c r="F5" s="547"/>
      <c r="G5" s="549" t="s">
        <v>23</v>
      </c>
      <c r="H5" s="498"/>
      <c r="I5" s="320" t="n">
        <v>-398.79</v>
      </c>
      <c r="J5" s="320" t="n">
        <v>-1616.62</v>
      </c>
      <c r="K5" s="320" t="n">
        <v>-1262.54</v>
      </c>
      <c r="L5" s="320" t="n">
        <v>-1871.13</v>
      </c>
      <c r="M5" s="320" t="n">
        <v>81.0299999999998</v>
      </c>
      <c r="N5" s="320" t="n">
        <v>-1388.31</v>
      </c>
      <c r="O5" s="320" t="n">
        <v>-1367.64</v>
      </c>
      <c r="P5" s="320" t="n">
        <v>-520.43</v>
      </c>
      <c r="Q5" s="320" t="n">
        <v>-1206.55</v>
      </c>
      <c r="R5" s="320" t="n">
        <v>2779.85</v>
      </c>
      <c r="S5" s="320" t="n">
        <v>3693.48</v>
      </c>
      <c r="T5" s="320" t="n">
        <v>2959.32</v>
      </c>
      <c r="U5" s="320" t="n">
        <v>2189.39</v>
      </c>
      <c r="V5" s="320" t="n">
        <v>4708.75</v>
      </c>
      <c r="W5" s="320" t="n">
        <v>5587.17</v>
      </c>
      <c r="X5" s="320" t="n">
        <v>7666.76</v>
      </c>
      <c r="Y5" s="320" t="n">
        <v>2091.18</v>
      </c>
      <c r="Z5" s="320" t="n">
        <v>3986.06</v>
      </c>
      <c r="AA5" s="320" t="n">
        <v>4849.74</v>
      </c>
      <c r="AB5" s="320" t="n">
        <v>5510.88000000001</v>
      </c>
      <c r="AC5" s="320" t="n">
        <v>2315.07</v>
      </c>
      <c r="AD5" s="320" t="n">
        <v>4749.61</v>
      </c>
      <c r="AE5" s="320" t="n">
        <v>6165.94</v>
      </c>
      <c r="AF5" s="320" t="n">
        <v>7019.91</v>
      </c>
      <c r="AG5" s="320" t="n">
        <v>2951.15</v>
      </c>
      <c r="AH5" s="320" t="n">
        <v>4913.36304966</v>
      </c>
      <c r="AI5" s="320" t="n">
        <v>5702.03</v>
      </c>
      <c r="AJ5" s="320" t="n">
        <v>6646.72951823999</v>
      </c>
      <c r="AK5" s="320" t="n">
        <v>3687</v>
      </c>
      <c r="AL5" s="320" t="n">
        <v>6897.12999999999</v>
      </c>
      <c r="AM5" s="320" t="n">
        <v>8928.15</v>
      </c>
      <c r="AN5" s="320" t="n">
        <v>10823.32</v>
      </c>
      <c r="AO5" s="514" t="n">
        <v>1054.631</v>
      </c>
      <c r="AP5" s="514" t="n">
        <v>6488.04</v>
      </c>
      <c r="AQ5" s="319" t="n">
        <v>11774.17</v>
      </c>
      <c r="AR5" s="550" t="n">
        <v>14699.19</v>
      </c>
      <c r="AS5" s="551"/>
    </row>
    <row r="6" customFormat="false" ht="20.1" hidden="false" customHeight="true" outlineLevel="0" collapsed="false">
      <c r="A6" s="37" t="s">
        <v>4</v>
      </c>
      <c r="B6" s="38"/>
      <c r="C6" s="29"/>
      <c r="D6" s="546"/>
      <c r="E6" s="547"/>
      <c r="F6" s="547"/>
      <c r="G6" s="552" t="s">
        <v>338</v>
      </c>
      <c r="I6" s="151" t="n">
        <v>202.67</v>
      </c>
      <c r="J6" s="151" t="n">
        <v>1303.44</v>
      </c>
      <c r="K6" s="151" t="n">
        <v>2352.96</v>
      </c>
      <c r="L6" s="151" t="n">
        <v>3449.69</v>
      </c>
      <c r="M6" s="151" t="n">
        <v>766.81</v>
      </c>
      <c r="N6" s="151" t="n">
        <v>2016.35</v>
      </c>
      <c r="O6" s="151" t="n">
        <v>2958.08</v>
      </c>
      <c r="P6" s="151" t="n">
        <v>3710.98</v>
      </c>
      <c r="Q6" s="151" t="n">
        <v>737.66</v>
      </c>
      <c r="R6" s="151" t="n">
        <v>2130.39</v>
      </c>
      <c r="S6" s="151" t="n">
        <v>3990.97</v>
      </c>
      <c r="T6" s="151" t="n">
        <v>5879.49</v>
      </c>
      <c r="U6" s="151" t="n">
        <v>1849.16</v>
      </c>
      <c r="V6" s="151" t="n">
        <v>4261.43</v>
      </c>
      <c r="W6" s="151" t="n">
        <v>6312.96</v>
      </c>
      <c r="X6" s="151" t="n">
        <v>8386.89</v>
      </c>
      <c r="Y6" s="151" t="n">
        <v>2291.95</v>
      </c>
      <c r="Z6" s="151" t="n">
        <v>4898.49</v>
      </c>
      <c r="AA6" s="151" t="n">
        <v>7241.14</v>
      </c>
      <c r="AB6" s="151" t="n">
        <v>10046.41</v>
      </c>
      <c r="AC6" s="151" t="n">
        <v>2476.72</v>
      </c>
      <c r="AD6" s="151" t="n">
        <v>5358.74</v>
      </c>
      <c r="AE6" s="151" t="n">
        <v>8012.22</v>
      </c>
      <c r="AF6" s="151" t="n">
        <v>10321.38</v>
      </c>
      <c r="AG6" s="151" t="n">
        <v>2966.45</v>
      </c>
      <c r="AH6" s="151" t="n">
        <v>6116.82</v>
      </c>
      <c r="AI6" s="151" t="n">
        <v>8712.25</v>
      </c>
      <c r="AJ6" s="151" t="n">
        <v>11922.58</v>
      </c>
      <c r="AK6" s="496" t="n">
        <v>3261.37</v>
      </c>
      <c r="AL6" s="496" t="n">
        <v>6292.7</v>
      </c>
      <c r="AM6" s="496" t="n">
        <v>8935</v>
      </c>
      <c r="AN6" s="496" t="n">
        <v>11644</v>
      </c>
      <c r="AO6" s="496" t="n">
        <v>3774</v>
      </c>
      <c r="AP6" s="153" t="n">
        <v>7658.42</v>
      </c>
      <c r="AQ6" s="176" t="n">
        <v>12116.67</v>
      </c>
      <c r="AR6" s="553" t="n">
        <v>16265.23</v>
      </c>
      <c r="AS6" s="551"/>
    </row>
    <row r="7" s="43" customFormat="true" ht="20.1" hidden="false" customHeight="true" outlineLevel="0" collapsed="false">
      <c r="A7" s="42"/>
      <c r="B7" s="42" t="s">
        <v>1</v>
      </c>
      <c r="C7" s="29"/>
      <c r="D7" s="554"/>
      <c r="E7" s="547"/>
      <c r="F7" s="547"/>
      <c r="G7" s="552" t="s">
        <v>339</v>
      </c>
      <c r="I7" s="151" t="n">
        <v>-222.26</v>
      </c>
      <c r="J7" s="151" t="n">
        <v>-562.32</v>
      </c>
      <c r="K7" s="151" t="n">
        <v>541.6</v>
      </c>
      <c r="L7" s="151" t="n">
        <v>-119.21</v>
      </c>
      <c r="M7" s="151" t="n">
        <v>1204.21</v>
      </c>
      <c r="N7" s="151" t="n">
        <v>647.7</v>
      </c>
      <c r="O7" s="151" t="n">
        <v>938.48</v>
      </c>
      <c r="P7" s="151" t="n">
        <v>2858.72</v>
      </c>
      <c r="Q7" s="151" t="n">
        <v>205.49</v>
      </c>
      <c r="R7" s="151" t="n">
        <v>1708.44</v>
      </c>
      <c r="S7" s="151" t="n">
        <v>2491.16</v>
      </c>
      <c r="T7" s="151" t="n">
        <v>258.31</v>
      </c>
      <c r="U7" s="151" t="n">
        <v>2447.61</v>
      </c>
      <c r="V7" s="151" t="n">
        <v>2982.39</v>
      </c>
      <c r="W7" s="151" t="n">
        <v>-1472.65</v>
      </c>
      <c r="X7" s="151" t="n">
        <v>474.03</v>
      </c>
      <c r="Y7" s="151" t="n">
        <v>1913.37</v>
      </c>
      <c r="Z7" s="151" t="n">
        <v>2309.44</v>
      </c>
      <c r="AA7" s="151" t="n">
        <v>11770.34</v>
      </c>
      <c r="AB7" s="151" t="n">
        <v>-2087.84</v>
      </c>
      <c r="AC7" s="151" t="n">
        <v>13896.09</v>
      </c>
      <c r="AD7" s="151" t="n">
        <v>12936.27</v>
      </c>
      <c r="AE7" s="151" t="n">
        <v>13069.82</v>
      </c>
      <c r="AF7" s="151" t="n">
        <v>21494.99</v>
      </c>
      <c r="AG7" s="151" t="n">
        <v>2353.13</v>
      </c>
      <c r="AH7" s="151" t="n">
        <v>2027.42</v>
      </c>
      <c r="AI7" s="151" t="n">
        <v>1521.29</v>
      </c>
      <c r="AJ7" s="496" t="n">
        <v>557.56</v>
      </c>
      <c r="AK7" s="496" t="n">
        <v>2319.21</v>
      </c>
      <c r="AL7" s="151" t="n">
        <v>319.05</v>
      </c>
      <c r="AM7" s="151" t="n">
        <v>-1944.11</v>
      </c>
      <c r="AN7" s="151" t="n">
        <v>2331.96</v>
      </c>
      <c r="AO7" s="496" t="n">
        <v>-3887.05</v>
      </c>
      <c r="AP7" s="496" t="n">
        <v>858.08</v>
      </c>
      <c r="AQ7" s="312" t="n">
        <v>5996.28571643</v>
      </c>
      <c r="AR7" s="312" t="n">
        <v>12130.68</v>
      </c>
      <c r="AS7" s="551"/>
    </row>
    <row r="8" customFormat="false" ht="20.1" hidden="false" customHeight="true" outlineLevel="0" collapsed="false">
      <c r="A8" s="41"/>
      <c r="B8" s="42" t="s">
        <v>5</v>
      </c>
      <c r="C8" s="29"/>
      <c r="D8" s="555"/>
      <c r="E8" s="547"/>
      <c r="F8" s="547"/>
      <c r="G8" s="552" t="s">
        <v>340</v>
      </c>
      <c r="I8" s="151" t="n">
        <v>78.73</v>
      </c>
      <c r="J8" s="151" t="n">
        <v>521.29</v>
      </c>
      <c r="K8" s="151" t="n">
        <v>568.79</v>
      </c>
      <c r="L8" s="151" t="n">
        <v>1313.18</v>
      </c>
      <c r="M8" s="151" t="n">
        <v>146.31</v>
      </c>
      <c r="N8" s="151" t="n">
        <v>135.87</v>
      </c>
      <c r="O8" s="151" t="n">
        <v>428.4</v>
      </c>
      <c r="P8" s="151" t="n">
        <v>389</v>
      </c>
      <c r="Q8" s="151" t="n">
        <v>-228.75</v>
      </c>
      <c r="R8" s="151" t="n">
        <v>-989.84</v>
      </c>
      <c r="S8" s="151" t="n">
        <v>-630.16</v>
      </c>
      <c r="T8" s="151" t="n">
        <v>1252.78</v>
      </c>
      <c r="U8" s="151" t="n">
        <v>-348.84</v>
      </c>
      <c r="V8" s="151" t="n">
        <v>975.29</v>
      </c>
      <c r="W8" s="151" t="n">
        <v>6247.38</v>
      </c>
      <c r="X8" s="151" t="n">
        <v>5033.82</v>
      </c>
      <c r="Y8" s="151" t="n">
        <v>-138.32</v>
      </c>
      <c r="Z8" s="151" t="n">
        <v>192.51</v>
      </c>
      <c r="AA8" s="151" t="n">
        <v>-8591.01</v>
      </c>
      <c r="AB8" s="151" t="n">
        <v>5311.02</v>
      </c>
      <c r="AC8" s="151" t="n">
        <v>-12157.84</v>
      </c>
      <c r="AD8" s="151" t="n">
        <v>-9014.56</v>
      </c>
      <c r="AE8" s="151" t="n">
        <v>-7960.78</v>
      </c>
      <c r="AF8" s="151" t="n">
        <v>-15942.82</v>
      </c>
      <c r="AG8" s="151" t="n">
        <v>-1412.65</v>
      </c>
      <c r="AH8" s="151" t="n">
        <v>908.46</v>
      </c>
      <c r="AI8" s="151" t="n">
        <v>1889.06</v>
      </c>
      <c r="AJ8" s="496" t="n">
        <v>2491.51</v>
      </c>
      <c r="AK8" s="496" t="n">
        <v>492.46278705</v>
      </c>
      <c r="AL8" s="151" t="n">
        <v>4646.75</v>
      </c>
      <c r="AM8" s="151" t="n">
        <v>8722.27</v>
      </c>
      <c r="AN8" s="151" t="n">
        <v>5963.96</v>
      </c>
      <c r="AO8" s="496" t="n">
        <v>3084.07</v>
      </c>
      <c r="AP8" s="496" t="n">
        <v>3324.75</v>
      </c>
      <c r="AQ8" s="312" t="n">
        <v>2226.6966568</v>
      </c>
      <c r="AR8" s="312" t="n">
        <v>-2419.19133607</v>
      </c>
      <c r="AS8" s="551"/>
    </row>
    <row r="9" customFormat="false" ht="20.1" hidden="false" customHeight="true" outlineLevel="0" collapsed="false">
      <c r="A9" s="41"/>
      <c r="B9" s="44" t="s">
        <v>7</v>
      </c>
      <c r="C9" s="29"/>
      <c r="D9" s="555"/>
      <c r="E9" s="547"/>
      <c r="F9" s="547"/>
      <c r="G9" s="552" t="s">
        <v>44</v>
      </c>
      <c r="I9" s="151" t="n">
        <v>-457.93</v>
      </c>
      <c r="J9" s="151" t="n">
        <v>-2879.03</v>
      </c>
      <c r="K9" s="151" t="n">
        <v>-4725.89</v>
      </c>
      <c r="L9" s="151" t="n">
        <v>-6514.79</v>
      </c>
      <c r="M9" s="151" t="n">
        <v>-2036.3</v>
      </c>
      <c r="N9" s="151" t="n">
        <v>-4188.23</v>
      </c>
      <c r="O9" s="151" t="n">
        <v>-5692.6</v>
      </c>
      <c r="P9" s="151" t="n">
        <v>-7479.13</v>
      </c>
      <c r="Q9" s="151" t="n">
        <v>-1920.95</v>
      </c>
      <c r="R9" s="151" t="n">
        <v>-69.1399999999995</v>
      </c>
      <c r="S9" s="151" t="n">
        <v>-2158.49</v>
      </c>
      <c r="T9" s="151" t="n">
        <v>-4431.26</v>
      </c>
      <c r="U9" s="151" t="n">
        <v>-1758.54</v>
      </c>
      <c r="V9" s="151" t="n">
        <v>-3510.36</v>
      </c>
      <c r="W9" s="151" t="n">
        <v>-5500.52</v>
      </c>
      <c r="X9" s="151" t="n">
        <v>-6227.98</v>
      </c>
      <c r="Y9" s="151" t="n">
        <v>-1975.82</v>
      </c>
      <c r="Z9" s="151" t="n">
        <v>-3414.38</v>
      </c>
      <c r="AA9" s="151" t="n">
        <v>-5570.73</v>
      </c>
      <c r="AB9" s="151" t="n">
        <v>-7758.70999999999</v>
      </c>
      <c r="AC9" s="151" t="n">
        <v>-1899.9</v>
      </c>
      <c r="AD9" s="151" t="n">
        <v>-4530.84</v>
      </c>
      <c r="AE9" s="151" t="n">
        <v>-6955.32</v>
      </c>
      <c r="AF9" s="151" t="n">
        <v>-8853.64</v>
      </c>
      <c r="AG9" s="151" t="n">
        <v>-955.78</v>
      </c>
      <c r="AH9" s="151" t="n">
        <v>-4139.33695034</v>
      </c>
      <c r="AI9" s="151" t="n">
        <v>-6420.57</v>
      </c>
      <c r="AJ9" s="151" t="n">
        <v>-8324.92048176001</v>
      </c>
      <c r="AK9" s="151" t="n">
        <v>-2386.04278705</v>
      </c>
      <c r="AL9" s="151" t="n">
        <v>-4361.37000000001</v>
      </c>
      <c r="AM9" s="151" t="n">
        <v>-6785.01</v>
      </c>
      <c r="AN9" s="151" t="n">
        <v>-9116.6</v>
      </c>
      <c r="AO9" s="151" t="n">
        <v>-1916.389</v>
      </c>
      <c r="AP9" s="151" t="n">
        <v>-5353.21</v>
      </c>
      <c r="AQ9" s="252" t="n">
        <v>-8565.48237323</v>
      </c>
      <c r="AR9" s="252" t="n">
        <v>-11277.52866393</v>
      </c>
      <c r="AS9" s="551"/>
    </row>
    <row r="10" customFormat="false" ht="20.1" hidden="false" customHeight="true" outlineLevel="0" collapsed="false">
      <c r="A10" s="41"/>
      <c r="B10" s="44" t="s">
        <v>9</v>
      </c>
      <c r="C10" s="47"/>
      <c r="D10" s="555"/>
      <c r="E10" s="547"/>
      <c r="F10" s="547"/>
      <c r="G10" s="552"/>
      <c r="H10" s="487" t="s">
        <v>341</v>
      </c>
      <c r="I10" s="151" t="n">
        <v>-421.04</v>
      </c>
      <c r="J10" s="151" t="n">
        <v>-1710.12</v>
      </c>
      <c r="K10" s="151" t="n">
        <v>-2804.09</v>
      </c>
      <c r="L10" s="151" t="n">
        <v>-4056.9</v>
      </c>
      <c r="M10" s="151" t="n">
        <v>-1253.54</v>
      </c>
      <c r="N10" s="151" t="n">
        <v>-2450.75</v>
      </c>
      <c r="O10" s="151" t="n">
        <v>-3721.84</v>
      </c>
      <c r="P10" s="151" t="n">
        <v>-4933.16</v>
      </c>
      <c r="Q10" s="151" t="n">
        <v>-1314.97</v>
      </c>
      <c r="R10" s="151" t="n">
        <v>-2640.11</v>
      </c>
      <c r="S10" s="151" t="n">
        <v>-4100.66</v>
      </c>
      <c r="T10" s="151" t="n">
        <v>-5483.38</v>
      </c>
      <c r="U10" s="151" t="n">
        <v>-1193.15</v>
      </c>
      <c r="V10" s="151" t="n">
        <v>-2416.61</v>
      </c>
      <c r="W10" s="151" t="n">
        <v>-3827.24</v>
      </c>
      <c r="X10" s="151" t="n">
        <v>-5186.08</v>
      </c>
      <c r="Y10" s="151" t="n">
        <v>-1285.03</v>
      </c>
      <c r="Z10" s="151" t="n">
        <v>-2568.22</v>
      </c>
      <c r="AA10" s="151" t="n">
        <v>-3967.09</v>
      </c>
      <c r="AB10" s="151" t="n">
        <v>-5368.34</v>
      </c>
      <c r="AC10" s="151" t="n">
        <v>-1354.77670085</v>
      </c>
      <c r="AD10" s="151" t="n">
        <v>-2698.43</v>
      </c>
      <c r="AE10" s="151" t="n">
        <v>-4078.14</v>
      </c>
      <c r="AF10" s="151" t="n">
        <v>-5573.84755982</v>
      </c>
      <c r="AG10" s="151" t="n">
        <v>-1416.8</v>
      </c>
      <c r="AH10" s="151" t="n">
        <v>-2967.96</v>
      </c>
      <c r="AI10" s="151" t="n">
        <v>-4434.22</v>
      </c>
      <c r="AJ10" s="496" t="n">
        <v>-5944.23</v>
      </c>
      <c r="AK10" s="496" t="n">
        <v>-1510.98578589</v>
      </c>
      <c r="AL10" s="151" t="n">
        <v>-3170.54</v>
      </c>
      <c r="AM10" s="151" t="n">
        <v>-4758.78</v>
      </c>
      <c r="AN10" s="151" t="n">
        <v>-6352.43</v>
      </c>
      <c r="AO10" s="496" t="n">
        <v>-1629.84</v>
      </c>
      <c r="AP10" s="153" t="n">
        <v>-3374</v>
      </c>
      <c r="AQ10" s="556" t="n">
        <v>-5162.60130597</v>
      </c>
      <c r="AR10" s="153" t="n">
        <v>-6863.70766532</v>
      </c>
      <c r="AS10" s="551"/>
    </row>
    <row r="11" customFormat="false" ht="20.1" hidden="false" customHeight="true" outlineLevel="0" collapsed="false">
      <c r="A11" s="41"/>
      <c r="B11" s="44" t="s">
        <v>11</v>
      </c>
      <c r="C11" s="48"/>
      <c r="D11" s="557"/>
      <c r="E11" s="547"/>
      <c r="F11" s="547"/>
      <c r="G11" s="552"/>
      <c r="H11" s="487" t="s">
        <v>342</v>
      </c>
      <c r="I11" s="151" t="n">
        <v>-189.26</v>
      </c>
      <c r="J11" s="151" t="n">
        <v>-740.86</v>
      </c>
      <c r="K11" s="151" t="n">
        <v>-1256.24</v>
      </c>
      <c r="L11" s="151" t="n">
        <v>-1802.65</v>
      </c>
      <c r="M11" s="151" t="n">
        <v>-565.42</v>
      </c>
      <c r="N11" s="151" t="n">
        <v>-1168.67</v>
      </c>
      <c r="O11" s="151" t="n">
        <v>-1755.21</v>
      </c>
      <c r="P11" s="151" t="n">
        <v>-2337.65</v>
      </c>
      <c r="Q11" s="151" t="n">
        <v>-446.62</v>
      </c>
      <c r="R11" s="151" t="n">
        <v>-901.91</v>
      </c>
      <c r="S11" s="151" t="n">
        <v>-1329.38</v>
      </c>
      <c r="T11" s="151" t="n">
        <v>-1764.68</v>
      </c>
      <c r="U11" s="151" t="n">
        <v>-499.02</v>
      </c>
      <c r="V11" s="151" t="n">
        <v>-963.12</v>
      </c>
      <c r="W11" s="151" t="n">
        <v>-1376.5</v>
      </c>
      <c r="X11" s="151" t="n">
        <v>-1809.53</v>
      </c>
      <c r="Y11" s="151" t="n">
        <v>-479.16</v>
      </c>
      <c r="Z11" s="151" t="n">
        <v>-932.9</v>
      </c>
      <c r="AA11" s="151" t="n">
        <v>-1364.36</v>
      </c>
      <c r="AB11" s="151" t="n">
        <v>-1789.38</v>
      </c>
      <c r="AC11" s="151" t="n">
        <v>-447.89291941</v>
      </c>
      <c r="AD11" s="151" t="n">
        <v>-884.04317149</v>
      </c>
      <c r="AE11" s="151" t="n">
        <v>-1281.86150942</v>
      </c>
      <c r="AF11" s="195" t="n">
        <v>-1689.54350008</v>
      </c>
      <c r="AG11" s="195" t="n">
        <v>-420.73</v>
      </c>
      <c r="AH11" s="195" t="n">
        <v>-835.2</v>
      </c>
      <c r="AI11" s="195" t="n">
        <v>-1221.66</v>
      </c>
      <c r="AJ11" s="507" t="n">
        <v>-1598.61</v>
      </c>
      <c r="AK11" s="507" t="n">
        <v>-402.18278129</v>
      </c>
      <c r="AL11" s="195" t="n">
        <v>-796.83</v>
      </c>
      <c r="AM11" s="195" t="n">
        <v>-1158.48</v>
      </c>
      <c r="AN11" s="195" t="n">
        <v>-1521.19</v>
      </c>
      <c r="AO11" s="508" t="n">
        <v>-390.57</v>
      </c>
      <c r="AP11" s="430" t="n">
        <v>-758</v>
      </c>
      <c r="AQ11" s="558" t="n">
        <v>-1102.27857933</v>
      </c>
      <c r="AR11" s="430" t="n">
        <v>-1438.47601065</v>
      </c>
    </row>
    <row r="12" s="500" customFormat="true" ht="20.1" hidden="false" customHeight="true" outlineLevel="0" collapsed="false">
      <c r="A12" s="41"/>
      <c r="B12" s="44" t="s">
        <v>13</v>
      </c>
      <c r="C12" s="48"/>
      <c r="D12" s="555"/>
      <c r="E12" s="559" t="s">
        <v>35</v>
      </c>
      <c r="F12" s="560"/>
      <c r="G12" s="560"/>
      <c r="H12" s="561"/>
      <c r="I12" s="513"/>
      <c r="J12" s="513"/>
      <c r="K12" s="513"/>
      <c r="L12" s="513"/>
      <c r="M12" s="513"/>
      <c r="N12" s="513"/>
      <c r="O12" s="513"/>
      <c r="P12" s="513"/>
      <c r="Q12" s="513"/>
      <c r="R12" s="513"/>
      <c r="S12" s="513"/>
      <c r="T12" s="513"/>
      <c r="U12" s="513"/>
      <c r="V12" s="513"/>
      <c r="W12" s="513"/>
      <c r="X12" s="513"/>
      <c r="Y12" s="513"/>
      <c r="Z12" s="513"/>
      <c r="AA12" s="513"/>
      <c r="AB12" s="513"/>
      <c r="AC12" s="513"/>
      <c r="AD12" s="513"/>
      <c r="AE12" s="513"/>
      <c r="AF12" s="151"/>
      <c r="AG12" s="151"/>
      <c r="AH12" s="151"/>
      <c r="AI12" s="151"/>
      <c r="AJ12" s="151"/>
      <c r="AK12" s="151"/>
      <c r="AL12" s="151"/>
      <c r="AM12" s="151"/>
      <c r="AN12" s="151"/>
      <c r="AO12" s="12"/>
      <c r="AP12" s="12"/>
      <c r="AQ12" s="556"/>
      <c r="AR12" s="12"/>
    </row>
    <row r="13" customFormat="false" ht="20.25" hidden="false" customHeight="true" outlineLevel="0" collapsed="false">
      <c r="A13" s="41"/>
      <c r="B13" s="44" t="s">
        <v>15</v>
      </c>
      <c r="C13" s="48"/>
      <c r="D13" s="555"/>
      <c r="E13" s="547"/>
      <c r="F13" s="557"/>
      <c r="G13" s="549" t="s">
        <v>23</v>
      </c>
      <c r="H13" s="498"/>
      <c r="I13" s="320" t="n">
        <v>-53.23</v>
      </c>
      <c r="J13" s="320" t="n">
        <v>-402.469999999999</v>
      </c>
      <c r="K13" s="320" t="n">
        <v>206.610000000001</v>
      </c>
      <c r="L13" s="320" t="n">
        <v>-635.419999999998</v>
      </c>
      <c r="M13" s="320" t="n">
        <v>69.4899999999998</v>
      </c>
      <c r="N13" s="320" t="n">
        <v>-926.400000000002</v>
      </c>
      <c r="O13" s="320" t="n">
        <v>-644.790000000001</v>
      </c>
      <c r="P13" s="320" t="n">
        <v>-3</v>
      </c>
      <c r="Q13" s="320" t="n">
        <v>-1450.6</v>
      </c>
      <c r="R13" s="320" t="n">
        <v>-1538.45</v>
      </c>
      <c r="S13" s="320" t="n">
        <v>-1111.43</v>
      </c>
      <c r="T13" s="320" t="n">
        <v>-1912.64999999999</v>
      </c>
      <c r="U13" s="320" t="n">
        <v>436.5</v>
      </c>
      <c r="V13" s="320" t="n">
        <v>1127.52</v>
      </c>
      <c r="W13" s="320" t="n">
        <v>1179.12</v>
      </c>
      <c r="X13" s="320" t="n">
        <v>1279.47</v>
      </c>
      <c r="Y13" s="320" t="n">
        <v>492.33</v>
      </c>
      <c r="Z13" s="320" t="n">
        <v>1370.2</v>
      </c>
      <c r="AA13" s="320" t="n">
        <v>1961.57</v>
      </c>
      <c r="AB13" s="320" t="n">
        <v>1859.3</v>
      </c>
      <c r="AC13" s="320" t="n">
        <v>787.550000000001</v>
      </c>
      <c r="AD13" s="320" t="n">
        <v>1565.27</v>
      </c>
      <c r="AE13" s="320" t="n">
        <v>2267.51</v>
      </c>
      <c r="AF13" s="320" t="n">
        <v>2465.9</v>
      </c>
      <c r="AG13" s="320" t="n">
        <v>696.85</v>
      </c>
      <c r="AH13" s="320" t="n">
        <v>924</v>
      </c>
      <c r="AI13" s="320" t="n">
        <v>1643.51</v>
      </c>
      <c r="AJ13" s="320" t="n">
        <v>4157.56</v>
      </c>
      <c r="AK13" s="514" t="n">
        <v>1293.59</v>
      </c>
      <c r="AL13" s="514" t="n">
        <v>2790.6</v>
      </c>
      <c r="AM13" s="514" t="n">
        <v>3767.34</v>
      </c>
      <c r="AN13" s="514" t="n">
        <v>4240</v>
      </c>
      <c r="AO13" s="515" t="n">
        <v>508.89</v>
      </c>
      <c r="AP13" s="516" t="n">
        <v>2311.5</v>
      </c>
      <c r="AQ13" s="562" t="n">
        <v>3269.53</v>
      </c>
      <c r="AR13" s="550" t="n">
        <v>4080.28</v>
      </c>
    </row>
    <row r="14" customFormat="false" ht="20.1" hidden="false" customHeight="true" outlineLevel="0" collapsed="false">
      <c r="A14" s="41"/>
      <c r="B14" s="44" t="s">
        <v>17</v>
      </c>
      <c r="C14" s="9"/>
      <c r="D14" s="555"/>
      <c r="E14" s="547"/>
      <c r="F14" s="557"/>
      <c r="G14" s="552" t="s">
        <v>338</v>
      </c>
      <c r="I14" s="151" t="n">
        <v>147.06</v>
      </c>
      <c r="J14" s="151" t="n">
        <v>1048.34</v>
      </c>
      <c r="K14" s="151" t="n">
        <v>1931.56</v>
      </c>
      <c r="L14" s="151" t="n">
        <v>2833.97</v>
      </c>
      <c r="M14" s="151" t="n">
        <v>554.74</v>
      </c>
      <c r="N14" s="151" t="n">
        <v>1585.34</v>
      </c>
      <c r="O14" s="151" t="n">
        <v>2390.43</v>
      </c>
      <c r="P14" s="151" t="n">
        <v>3196.38</v>
      </c>
      <c r="Q14" s="151" t="n">
        <v>548.47</v>
      </c>
      <c r="R14" s="151" t="n">
        <v>1566.25</v>
      </c>
      <c r="S14" s="151" t="n">
        <v>2611.13</v>
      </c>
      <c r="T14" s="151" t="n">
        <v>3637.98</v>
      </c>
      <c r="U14" s="151" t="n">
        <v>797.41</v>
      </c>
      <c r="V14" s="151" t="n">
        <v>1864.91</v>
      </c>
      <c r="W14" s="151" t="n">
        <v>2873.72</v>
      </c>
      <c r="X14" s="151" t="n">
        <v>3945.4</v>
      </c>
      <c r="Y14" s="151" t="n">
        <v>743.4</v>
      </c>
      <c r="Z14" s="151" t="n">
        <v>1783.28</v>
      </c>
      <c r="AA14" s="151" t="n">
        <v>2818.34</v>
      </c>
      <c r="AB14" s="151" t="n">
        <v>3847.96</v>
      </c>
      <c r="AC14" s="151" t="n">
        <v>1250.75</v>
      </c>
      <c r="AD14" s="151" t="n">
        <v>2800.26</v>
      </c>
      <c r="AE14" s="151" t="n">
        <v>4424.4</v>
      </c>
      <c r="AF14" s="151" t="n">
        <v>5734.84</v>
      </c>
      <c r="AG14" s="151" t="n">
        <v>1385.81</v>
      </c>
      <c r="AH14" s="151" t="n">
        <v>2848.52</v>
      </c>
      <c r="AI14" s="151" t="n">
        <v>4322.13</v>
      </c>
      <c r="AJ14" s="151" t="n">
        <v>6599.2</v>
      </c>
      <c r="AK14" s="496" t="n">
        <v>1756.64</v>
      </c>
      <c r="AL14" s="496" t="n">
        <v>3537.15</v>
      </c>
      <c r="AM14" s="496" t="n">
        <v>5206.1</v>
      </c>
      <c r="AN14" s="496" t="n">
        <v>6849.3</v>
      </c>
      <c r="AO14" s="440" t="n">
        <v>1882.55</v>
      </c>
      <c r="AP14" s="153" t="n">
        <v>3583.89</v>
      </c>
      <c r="AQ14" s="176" t="n">
        <v>5339.82</v>
      </c>
      <c r="AR14" s="153" t="n">
        <v>7045.3</v>
      </c>
    </row>
    <row r="15" customFormat="false" ht="20.1" hidden="false" customHeight="true" outlineLevel="0" collapsed="false">
      <c r="A15" s="41"/>
      <c r="B15" s="44" t="s">
        <v>19</v>
      </c>
      <c r="C15" s="55"/>
      <c r="D15" s="555"/>
      <c r="E15" s="547"/>
      <c r="F15" s="557"/>
      <c r="G15" s="552" t="s">
        <v>339</v>
      </c>
      <c r="I15" s="151" t="n">
        <v>-143.66</v>
      </c>
      <c r="J15" s="151" t="n">
        <v>-461.11</v>
      </c>
      <c r="K15" s="151" t="n">
        <v>350.58</v>
      </c>
      <c r="L15" s="151" t="n">
        <v>-729.46</v>
      </c>
      <c r="M15" s="151" t="n">
        <v>526.74</v>
      </c>
      <c r="N15" s="151" t="n">
        <v>-45.63</v>
      </c>
      <c r="O15" s="151" t="n">
        <v>432.22</v>
      </c>
      <c r="P15" s="151" t="n">
        <v>1066.71</v>
      </c>
      <c r="Q15" s="151" t="n">
        <v>-455.93</v>
      </c>
      <c r="R15" s="151" t="n">
        <v>419.58</v>
      </c>
      <c r="S15" s="151" t="n">
        <v>1160.83</v>
      </c>
      <c r="T15" s="151" t="n">
        <v>-25.57</v>
      </c>
      <c r="U15" s="151" t="n">
        <v>971.78</v>
      </c>
      <c r="V15" s="151" t="n">
        <v>1394.46</v>
      </c>
      <c r="W15" s="151" t="n">
        <v>-137.56</v>
      </c>
      <c r="X15" s="151" t="n">
        <v>830.55</v>
      </c>
      <c r="Y15" s="151" t="n">
        <v>-444.69</v>
      </c>
      <c r="Z15" s="151" t="n">
        <v>880.87</v>
      </c>
      <c r="AA15" s="151" t="n">
        <v>3666.66</v>
      </c>
      <c r="AB15" s="151" t="n">
        <v>3375.91</v>
      </c>
      <c r="AC15" s="151" t="n">
        <v>954.87</v>
      </c>
      <c r="AD15" s="151" t="n">
        <v>2503.04</v>
      </c>
      <c r="AE15" s="151" t="n">
        <v>2874.46</v>
      </c>
      <c r="AF15" s="172" t="n">
        <v>3959</v>
      </c>
      <c r="AG15" s="151" t="n">
        <v>1331.85</v>
      </c>
      <c r="AH15" s="151" t="n">
        <v>2051.66</v>
      </c>
      <c r="AI15" s="151" t="n">
        <v>1417.74</v>
      </c>
      <c r="AJ15" s="151" t="n">
        <v>1735.15</v>
      </c>
      <c r="AK15" s="496" t="n">
        <v>551.46</v>
      </c>
      <c r="AL15" s="496" t="n">
        <v>-1353.39</v>
      </c>
      <c r="AM15" s="496" t="n">
        <v>2468</v>
      </c>
      <c r="AN15" s="496" t="n">
        <v>3126</v>
      </c>
      <c r="AO15" s="440" t="n">
        <v>223</v>
      </c>
      <c r="AP15" s="153" t="n">
        <v>2074</v>
      </c>
      <c r="AQ15" s="176" t="n">
        <v>3172</v>
      </c>
      <c r="AR15" s="153" t="n">
        <v>3829</v>
      </c>
    </row>
    <row r="16" customFormat="false" ht="20.1" hidden="false" customHeight="true" outlineLevel="0" collapsed="false">
      <c r="A16" s="41"/>
      <c r="B16" s="44" t="s">
        <v>21</v>
      </c>
      <c r="C16" s="55"/>
      <c r="D16" s="555"/>
      <c r="E16" s="547"/>
      <c r="F16" s="557"/>
      <c r="G16" s="552" t="s">
        <v>340</v>
      </c>
      <c r="I16" s="151" t="n">
        <v>106.95</v>
      </c>
      <c r="J16" s="151" t="n">
        <v>549.06</v>
      </c>
      <c r="K16" s="151" t="n">
        <v>548.74</v>
      </c>
      <c r="L16" s="151" t="n">
        <v>1307.67</v>
      </c>
      <c r="M16" s="151" t="n">
        <v>145.8</v>
      </c>
      <c r="N16" s="151" t="n">
        <v>93.1</v>
      </c>
      <c r="O16" s="151" t="n">
        <v>477.94</v>
      </c>
      <c r="P16" s="151" t="n">
        <v>450.7</v>
      </c>
      <c r="Q16" s="151" t="n">
        <v>-227.81</v>
      </c>
      <c r="R16" s="151" t="n">
        <v>-817.94</v>
      </c>
      <c r="S16" s="151" t="n">
        <v>-756.85</v>
      </c>
      <c r="T16" s="151" t="n">
        <v>305.81</v>
      </c>
      <c r="U16" s="151" t="n">
        <v>-168.81</v>
      </c>
      <c r="V16" s="151" t="n">
        <v>212.41</v>
      </c>
      <c r="W16" s="151" t="n">
        <v>2194.71</v>
      </c>
      <c r="X16" s="151" t="n">
        <v>1999.13</v>
      </c>
      <c r="Y16" s="151" t="n">
        <v>1718.88</v>
      </c>
      <c r="Z16" s="151" t="n">
        <v>1341.73</v>
      </c>
      <c r="AA16" s="151" t="n">
        <v>-507.01</v>
      </c>
      <c r="AB16" s="151" t="n">
        <v>134.1</v>
      </c>
      <c r="AC16" s="151" t="n">
        <v>-30.37</v>
      </c>
      <c r="AD16" s="151" t="n">
        <v>-299.59</v>
      </c>
      <c r="AE16" s="151" t="n">
        <v>134.28</v>
      </c>
      <c r="AF16" s="172" t="n">
        <v>-805</v>
      </c>
      <c r="AG16" s="151" t="n">
        <v>-739.93</v>
      </c>
      <c r="AH16" s="151" t="n">
        <v>-1144.36</v>
      </c>
      <c r="AI16" s="151" t="n">
        <v>219.9</v>
      </c>
      <c r="AJ16" s="151" t="n">
        <v>1623.99</v>
      </c>
      <c r="AK16" s="496" t="n">
        <v>504.67</v>
      </c>
      <c r="AL16" s="496" t="n">
        <v>3401.74</v>
      </c>
      <c r="AM16" s="496" t="n">
        <v>551</v>
      </c>
      <c r="AN16" s="496" t="n">
        <v>656</v>
      </c>
      <c r="AO16" s="440" t="n">
        <v>168</v>
      </c>
      <c r="AP16" s="153" t="n">
        <v>393</v>
      </c>
      <c r="AQ16" s="176" t="n">
        <v>570</v>
      </c>
      <c r="AR16" s="153" t="n">
        <v>744</v>
      </c>
    </row>
    <row r="17" customFormat="false" ht="20.1" hidden="false" customHeight="true" outlineLevel="0" collapsed="false">
      <c r="A17" s="41"/>
      <c r="B17" s="72" t="s">
        <v>23</v>
      </c>
      <c r="C17" s="55"/>
      <c r="D17" s="10"/>
      <c r="E17" s="547"/>
      <c r="F17" s="557"/>
      <c r="G17" s="552" t="s">
        <v>44</v>
      </c>
      <c r="H17" s="517"/>
      <c r="I17" s="151" t="n">
        <v>-163.58</v>
      </c>
      <c r="J17" s="151" t="n">
        <v>-1538.76</v>
      </c>
      <c r="K17" s="151" t="n">
        <v>-2624.27</v>
      </c>
      <c r="L17" s="151" t="n">
        <v>-4047.6</v>
      </c>
      <c r="M17" s="151" t="n">
        <v>-1157.79</v>
      </c>
      <c r="N17" s="151" t="n">
        <v>-2559.21</v>
      </c>
      <c r="O17" s="151" t="n">
        <v>-3945.38</v>
      </c>
      <c r="P17" s="151" t="n">
        <v>-4716.79</v>
      </c>
      <c r="Q17" s="151" t="n">
        <v>-1315.33</v>
      </c>
      <c r="R17" s="151" t="n">
        <v>-2706.34</v>
      </c>
      <c r="S17" s="151" t="n">
        <v>-4126.54</v>
      </c>
      <c r="T17" s="151" t="n">
        <v>-5830.86999999999</v>
      </c>
      <c r="U17" s="151" t="n">
        <v>-1163.88</v>
      </c>
      <c r="V17" s="151" t="n">
        <v>-2344.26</v>
      </c>
      <c r="W17" s="151" t="n">
        <v>-3751.75</v>
      </c>
      <c r="X17" s="151" t="n">
        <v>-5495.61</v>
      </c>
      <c r="Y17" s="151" t="n">
        <v>-1525.26</v>
      </c>
      <c r="Z17" s="151" t="n">
        <v>-2635.68</v>
      </c>
      <c r="AA17" s="151" t="n">
        <v>-4016.42</v>
      </c>
      <c r="AB17" s="151" t="n">
        <v>-5498.67</v>
      </c>
      <c r="AC17" s="151" t="n">
        <v>-1387.7</v>
      </c>
      <c r="AD17" s="151" t="n">
        <v>-3438.44</v>
      </c>
      <c r="AE17" s="151" t="n">
        <v>-5165.63</v>
      </c>
      <c r="AF17" s="172" t="n">
        <v>-6423</v>
      </c>
      <c r="AG17" s="151" t="n">
        <v>-1280.88</v>
      </c>
      <c r="AH17" s="151" t="n">
        <v>-2831.82</v>
      </c>
      <c r="AI17" s="151" t="n">
        <v>-4316.26</v>
      </c>
      <c r="AJ17" s="151" t="n">
        <v>-5800.78</v>
      </c>
      <c r="AK17" s="496" t="n">
        <v>-1519.53</v>
      </c>
      <c r="AL17" s="496" t="n">
        <v>-2794.5</v>
      </c>
      <c r="AM17" s="496" t="n">
        <v>-4458</v>
      </c>
      <c r="AN17" s="496" t="n">
        <v>-6391</v>
      </c>
      <c r="AO17" s="496" t="n">
        <v>-1765</v>
      </c>
      <c r="AP17" s="153" t="n">
        <v>-3739</v>
      </c>
      <c r="AQ17" s="176" t="n">
        <v>-5812</v>
      </c>
      <c r="AR17" s="153" t="n">
        <v>-7538.02</v>
      </c>
    </row>
    <row r="18" customFormat="false" ht="20.1" hidden="false" customHeight="true" outlineLevel="0" collapsed="false">
      <c r="A18" s="41"/>
      <c r="B18" s="44" t="s">
        <v>25</v>
      </c>
      <c r="C18" s="55"/>
      <c r="D18" s="546"/>
      <c r="E18" s="547"/>
      <c r="F18" s="557"/>
      <c r="G18" s="552"/>
      <c r="H18" s="487" t="s">
        <v>341</v>
      </c>
      <c r="I18" s="151" t="n">
        <v>-370.63</v>
      </c>
      <c r="J18" s="151" t="n">
        <v>-1449.97</v>
      </c>
      <c r="K18" s="151" t="n">
        <v>-2531.86</v>
      </c>
      <c r="L18" s="151" t="n">
        <v>-3633.49</v>
      </c>
      <c r="M18" s="151" t="n">
        <v>-1087.62</v>
      </c>
      <c r="N18" s="151" t="n">
        <v>-2227.07</v>
      </c>
      <c r="O18" s="151" t="n">
        <v>-3407.77</v>
      </c>
      <c r="P18" s="151" t="n">
        <v>-4526.84</v>
      </c>
      <c r="Q18" s="151" t="n">
        <v>-1145.63</v>
      </c>
      <c r="R18" s="151" t="n">
        <v>-2354.6</v>
      </c>
      <c r="S18" s="151" t="n">
        <v>-3641.34</v>
      </c>
      <c r="T18" s="151" t="n">
        <v>-4848.86</v>
      </c>
      <c r="U18" s="151" t="n">
        <v>-998.38</v>
      </c>
      <c r="V18" s="151" t="n">
        <v>-2029.35</v>
      </c>
      <c r="W18" s="151" t="n">
        <v>-3239.76</v>
      </c>
      <c r="X18" s="151" t="n">
        <v>-4377.8</v>
      </c>
      <c r="Y18" s="151" t="n">
        <v>-1068.25</v>
      </c>
      <c r="Z18" s="151" t="n">
        <v>-2128.03</v>
      </c>
      <c r="AA18" s="151" t="n">
        <v>-3287.23</v>
      </c>
      <c r="AB18" s="151" t="n">
        <v>-4438.96</v>
      </c>
      <c r="AC18" s="151" t="n">
        <v>-1125.44</v>
      </c>
      <c r="AD18" s="151" t="n">
        <v>-2228.75</v>
      </c>
      <c r="AE18" s="190" t="n">
        <v>-3366.12</v>
      </c>
      <c r="AF18" s="190" t="n">
        <v>-4604</v>
      </c>
      <c r="AG18" s="190" t="n">
        <v>-1178.19</v>
      </c>
      <c r="AH18" s="190" t="n">
        <v>-2485.63</v>
      </c>
      <c r="AI18" s="190" t="n">
        <v>-3696.24</v>
      </c>
      <c r="AJ18" s="190" t="n">
        <v>-4941.59</v>
      </c>
      <c r="AK18" s="508" t="n">
        <v>-1261.14</v>
      </c>
      <c r="AL18" s="508" t="n">
        <v>-2640.87</v>
      </c>
      <c r="AM18" s="508" t="n">
        <v>-4010.04</v>
      </c>
      <c r="AN18" s="508" t="n">
        <v>-5384.28</v>
      </c>
      <c r="AO18" s="430" t="n">
        <v>-1388</v>
      </c>
      <c r="AP18" s="430" t="n">
        <v>-2912</v>
      </c>
      <c r="AQ18" s="563" t="n">
        <v>-4462.46</v>
      </c>
      <c r="AR18" s="430" t="n">
        <v>-6047.57</v>
      </c>
    </row>
    <row r="19" customFormat="false" ht="20.1" hidden="false" customHeight="true" outlineLevel="0" collapsed="false">
      <c r="A19" s="41"/>
      <c r="B19" s="44" t="s">
        <v>27</v>
      </c>
      <c r="C19" s="9"/>
      <c r="D19" s="559" t="s">
        <v>40</v>
      </c>
      <c r="E19" s="564"/>
      <c r="F19" s="564"/>
      <c r="G19" s="564"/>
      <c r="H19" s="519"/>
      <c r="I19" s="513"/>
      <c r="J19" s="513"/>
      <c r="K19" s="513"/>
      <c r="L19" s="513"/>
      <c r="M19" s="513"/>
      <c r="N19" s="513"/>
      <c r="O19" s="513"/>
      <c r="P19" s="513"/>
      <c r="Q19" s="513"/>
      <c r="R19" s="513"/>
      <c r="S19" s="513"/>
      <c r="T19" s="513"/>
      <c r="U19" s="513"/>
      <c r="V19" s="513"/>
      <c r="W19" s="513"/>
      <c r="X19" s="513"/>
      <c r="Y19" s="513"/>
      <c r="Z19" s="513"/>
      <c r="AA19" s="513"/>
      <c r="AB19" s="513"/>
      <c r="AC19" s="513"/>
      <c r="AD19" s="513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Q19" s="176"/>
    </row>
    <row r="20" customFormat="false" ht="20.1" hidden="false" customHeight="true" outlineLevel="0" collapsed="false">
      <c r="A20" s="41"/>
      <c r="B20" s="44" t="s">
        <v>29</v>
      </c>
      <c r="C20" s="9"/>
      <c r="D20" s="565"/>
      <c r="E20" s="566"/>
      <c r="F20" s="566"/>
      <c r="G20" s="567" t="s">
        <v>275</v>
      </c>
      <c r="H20" s="523"/>
      <c r="I20" s="160"/>
      <c r="J20" s="160"/>
      <c r="K20" s="160"/>
      <c r="L20" s="160"/>
      <c r="M20" s="160"/>
      <c r="N20" s="160"/>
      <c r="O20" s="160"/>
      <c r="P20" s="160"/>
      <c r="Q20" s="160"/>
      <c r="R20" s="161" t="n">
        <v>1430.53</v>
      </c>
      <c r="S20" s="161" t="n">
        <v>2206.79</v>
      </c>
      <c r="T20" s="161" t="n">
        <v>3011.82</v>
      </c>
      <c r="U20" s="161" t="n">
        <v>1175.18</v>
      </c>
      <c r="V20" s="161" t="n">
        <v>2684.81</v>
      </c>
      <c r="W20" s="161" t="n">
        <v>4146.45</v>
      </c>
      <c r="X20" s="161" t="n">
        <v>5417.67</v>
      </c>
      <c r="Y20" s="161" t="n">
        <v>1328.62</v>
      </c>
      <c r="Z20" s="161" t="n">
        <v>2666.71</v>
      </c>
      <c r="AA20" s="161" t="n">
        <v>3831.7</v>
      </c>
      <c r="AB20" s="161" t="n">
        <v>5480.07</v>
      </c>
      <c r="AC20" s="161" t="n">
        <v>1462.51</v>
      </c>
      <c r="AD20" s="161" t="n">
        <v>3034.6</v>
      </c>
      <c r="AE20" s="161" t="n">
        <v>4372.67</v>
      </c>
      <c r="AF20" s="161" t="n">
        <v>5684.74</v>
      </c>
      <c r="AG20" s="161" t="n">
        <v>1756.26660903</v>
      </c>
      <c r="AH20" s="161" t="n">
        <v>3629.86125797</v>
      </c>
      <c r="AI20" s="161" t="n">
        <v>5058.20040974</v>
      </c>
      <c r="AJ20" s="161" t="n">
        <v>6392.91421423</v>
      </c>
      <c r="AK20" s="161" t="n">
        <v>1728.99</v>
      </c>
      <c r="AL20" s="161" t="n">
        <v>3212.60789307</v>
      </c>
      <c r="AM20" s="161" t="n">
        <v>4488</v>
      </c>
      <c r="AN20" s="161" t="n">
        <v>5983</v>
      </c>
      <c r="AO20" s="524" t="n">
        <v>2025</v>
      </c>
      <c r="AP20" s="524" t="n">
        <v>4362.89314334</v>
      </c>
      <c r="AQ20" s="568" t="n">
        <v>7314.63680211</v>
      </c>
      <c r="AR20" s="163" t="n">
        <v>10250.6</v>
      </c>
    </row>
    <row r="21" customFormat="false" ht="20.1" hidden="false" customHeight="true" outlineLevel="0" collapsed="false">
      <c r="A21" s="41"/>
      <c r="B21" s="44" t="s">
        <v>31</v>
      </c>
      <c r="C21" s="9"/>
      <c r="D21" s="555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</row>
    <row r="22" customFormat="false" ht="20.1" hidden="false" customHeight="true" outlineLevel="0" collapsed="false">
      <c r="A22" s="41"/>
      <c r="B22" s="44" t="s">
        <v>32</v>
      </c>
      <c r="C22" s="9"/>
      <c r="D22" s="555"/>
      <c r="E22" s="423" t="s">
        <v>242</v>
      </c>
      <c r="F22" s="423"/>
      <c r="G22" s="423"/>
      <c r="H22" s="423"/>
      <c r="I22" s="526" t="s">
        <v>49</v>
      </c>
      <c r="J22" s="526" t="s">
        <v>50</v>
      </c>
      <c r="K22" s="526" t="s">
        <v>51</v>
      </c>
      <c r="L22" s="147" t="s">
        <v>52</v>
      </c>
      <c r="M22" s="526" t="s">
        <v>53</v>
      </c>
      <c r="N22" s="526" t="s">
        <v>54</v>
      </c>
      <c r="O22" s="526" t="s">
        <v>55</v>
      </c>
      <c r="P22" s="147" t="s">
        <v>56</v>
      </c>
      <c r="Q22" s="526" t="s">
        <v>57</v>
      </c>
      <c r="R22" s="526" t="s">
        <v>58</v>
      </c>
      <c r="S22" s="526" t="s">
        <v>59</v>
      </c>
      <c r="T22" s="147" t="s">
        <v>60</v>
      </c>
      <c r="U22" s="526" t="s">
        <v>61</v>
      </c>
      <c r="V22" s="526" t="s">
        <v>62</v>
      </c>
      <c r="W22" s="526" t="s">
        <v>63</v>
      </c>
      <c r="X22" s="526" t="s">
        <v>161</v>
      </c>
      <c r="Y22" s="147" t="s">
        <v>64</v>
      </c>
      <c r="Z22" s="147" t="s">
        <v>65</v>
      </c>
      <c r="AA22" s="526" t="s">
        <v>66</v>
      </c>
      <c r="AB22" s="526" t="s">
        <v>162</v>
      </c>
      <c r="AC22" s="147" t="s">
        <v>68</v>
      </c>
      <c r="AD22" s="65" t="s">
        <v>69</v>
      </c>
      <c r="AE22" s="65" t="s">
        <v>70</v>
      </c>
      <c r="AF22" s="65" t="s">
        <v>163</v>
      </c>
      <c r="AG22" s="65" t="s">
        <v>71</v>
      </c>
      <c r="AH22" s="65" t="s">
        <v>72</v>
      </c>
      <c r="AI22" s="65" t="s">
        <v>73</v>
      </c>
      <c r="AJ22" s="65" t="s">
        <v>164</v>
      </c>
      <c r="AK22" s="65" t="s">
        <v>75</v>
      </c>
      <c r="AL22" s="65" t="s">
        <v>76</v>
      </c>
      <c r="AM22" s="65" t="s">
        <v>77</v>
      </c>
      <c r="AN22" s="65" t="s">
        <v>78</v>
      </c>
      <c r="AO22" s="65" t="s">
        <v>79</v>
      </c>
      <c r="AP22" s="65" t="s">
        <v>80</v>
      </c>
      <c r="AQ22" s="65" t="s">
        <v>81</v>
      </c>
      <c r="AR22" s="65" t="s">
        <v>82</v>
      </c>
    </row>
    <row r="23" customFormat="false" ht="20.1" hidden="false" customHeight="true" outlineLevel="0" collapsed="false">
      <c r="A23" s="41"/>
      <c r="B23" s="44" t="s">
        <v>33</v>
      </c>
      <c r="C23" s="9"/>
      <c r="D23" s="555"/>
      <c r="E23" s="547" t="s">
        <v>337</v>
      </c>
      <c r="F23" s="547"/>
      <c r="G23" s="547"/>
      <c r="H23" s="548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</row>
    <row r="24" customFormat="false" ht="20.1" hidden="false" customHeight="true" outlineLevel="0" collapsed="false">
      <c r="A24" s="41"/>
      <c r="B24" s="44" t="s">
        <v>34</v>
      </c>
      <c r="C24" s="9"/>
      <c r="D24" s="555"/>
      <c r="E24" s="569"/>
      <c r="F24" s="547"/>
      <c r="G24" s="5" t="s">
        <v>23</v>
      </c>
      <c r="I24" s="151" t="n">
        <v>-398.79</v>
      </c>
      <c r="J24" s="151" t="n">
        <v>-1217.83</v>
      </c>
      <c r="K24" s="151" t="n">
        <v>354.079999999996</v>
      </c>
      <c r="L24" s="151" t="n">
        <v>-608.59</v>
      </c>
      <c r="M24" s="151" t="n">
        <v>81.0299999999998</v>
      </c>
      <c r="N24" s="151" t="n">
        <v>-1469.34</v>
      </c>
      <c r="O24" s="151" t="n">
        <v>20.6699999999983</v>
      </c>
      <c r="P24" s="151" t="n">
        <v>847.209999999999</v>
      </c>
      <c r="Q24" s="151" t="n">
        <v>-1206.55</v>
      </c>
      <c r="R24" s="151" t="n">
        <v>3986.4</v>
      </c>
      <c r="S24" s="151" t="n">
        <v>913.629999999997</v>
      </c>
      <c r="T24" s="151" t="n">
        <v>-734.16</v>
      </c>
      <c r="U24" s="151" t="n">
        <v>2189.39</v>
      </c>
      <c r="V24" s="151" t="n">
        <v>2519.36</v>
      </c>
      <c r="W24" s="151" t="n">
        <v>878.419999999999</v>
      </c>
      <c r="X24" s="151" t="n">
        <v>2079.59</v>
      </c>
      <c r="Y24" s="151" t="n">
        <v>2091.18</v>
      </c>
      <c r="Z24" s="151" t="n">
        <v>1894.88</v>
      </c>
      <c r="AA24" s="151" t="n">
        <v>863.679999999995</v>
      </c>
      <c r="AB24" s="151" t="n">
        <v>661.14000000001</v>
      </c>
      <c r="AC24" s="151" t="n">
        <v>2315.07</v>
      </c>
      <c r="AD24" s="151" t="n">
        <v>2434.54</v>
      </c>
      <c r="AE24" s="151" t="n">
        <v>1416.33000000001</v>
      </c>
      <c r="AF24" s="151" t="n">
        <v>853.969999999996</v>
      </c>
      <c r="AG24" s="151" t="n">
        <v>2951.15</v>
      </c>
      <c r="AH24" s="151" t="n">
        <v>1962.21304966</v>
      </c>
      <c r="AI24" s="151" t="n">
        <v>788.666950340006</v>
      </c>
      <c r="AJ24" s="151" t="n">
        <v>944.699518239988</v>
      </c>
      <c r="AK24" s="496" t="n">
        <v>3687</v>
      </c>
      <c r="AL24" s="496" t="n">
        <v>3210.12999999999</v>
      </c>
      <c r="AM24" s="496" t="n">
        <v>2031.02000000001</v>
      </c>
      <c r="AN24" s="496" t="n">
        <v>1895.17</v>
      </c>
      <c r="AO24" s="530" t="n">
        <v>1054.631</v>
      </c>
      <c r="AP24" s="153" t="n">
        <v>5433.409</v>
      </c>
      <c r="AQ24" s="153" t="n">
        <v>5286.12999999999</v>
      </c>
      <c r="AR24" s="153" t="n">
        <v>2925.02</v>
      </c>
    </row>
    <row r="25" customFormat="false" ht="20.1" hidden="false" customHeight="true" outlineLevel="0" collapsed="false">
      <c r="A25" s="41"/>
      <c r="B25" s="42" t="s">
        <v>35</v>
      </c>
      <c r="C25" s="9"/>
      <c r="D25" s="555"/>
      <c r="E25" s="570" t="s">
        <v>0</v>
      </c>
      <c r="F25" s="570"/>
      <c r="G25" s="552" t="s">
        <v>338</v>
      </c>
      <c r="I25" s="151" t="n">
        <v>202.67</v>
      </c>
      <c r="J25" s="151" t="n">
        <v>1100.77</v>
      </c>
      <c r="K25" s="151" t="n">
        <v>1049.52</v>
      </c>
      <c r="L25" s="151" t="n">
        <v>1096.73</v>
      </c>
      <c r="M25" s="151" t="n">
        <v>766.81</v>
      </c>
      <c r="N25" s="151" t="n">
        <v>1249.54</v>
      </c>
      <c r="O25" s="151" t="n">
        <v>941.73</v>
      </c>
      <c r="P25" s="151" t="n">
        <v>752.9</v>
      </c>
      <c r="Q25" s="151" t="n">
        <v>737.66</v>
      </c>
      <c r="R25" s="151" t="n">
        <v>1392.73</v>
      </c>
      <c r="S25" s="151" t="n">
        <v>1860.58</v>
      </c>
      <c r="T25" s="151" t="n">
        <v>1888.52</v>
      </c>
      <c r="U25" s="151" t="n">
        <v>1849.16</v>
      </c>
      <c r="V25" s="151" t="n">
        <v>2412.27</v>
      </c>
      <c r="W25" s="151" t="n">
        <v>2051.53</v>
      </c>
      <c r="X25" s="151" t="n">
        <v>2073.93</v>
      </c>
      <c r="Y25" s="151" t="n">
        <v>2291.95</v>
      </c>
      <c r="Z25" s="151" t="n">
        <v>2606.54</v>
      </c>
      <c r="AA25" s="151" t="n">
        <v>2342.65</v>
      </c>
      <c r="AB25" s="151" t="n">
        <v>2805.27</v>
      </c>
      <c r="AC25" s="151" t="n">
        <v>2476.72</v>
      </c>
      <c r="AD25" s="151" t="n">
        <v>2882.02</v>
      </c>
      <c r="AE25" s="151" t="n">
        <v>2653.48</v>
      </c>
      <c r="AF25" s="151" t="n">
        <v>2309.16</v>
      </c>
      <c r="AG25" s="151" t="n">
        <v>2966.45</v>
      </c>
      <c r="AH25" s="151" t="n">
        <v>3150.37</v>
      </c>
      <c r="AI25" s="151" t="n">
        <v>2595.43</v>
      </c>
      <c r="AJ25" s="151" t="n">
        <v>3210.33</v>
      </c>
      <c r="AK25" s="496" t="n">
        <v>3261.37</v>
      </c>
      <c r="AL25" s="496" t="n">
        <v>3031.33</v>
      </c>
      <c r="AM25" s="496" t="n">
        <v>2642.3</v>
      </c>
      <c r="AN25" s="496" t="n">
        <v>2709</v>
      </c>
      <c r="AO25" s="530" t="n">
        <v>3774</v>
      </c>
      <c r="AP25" s="153" t="n">
        <v>3884.42</v>
      </c>
      <c r="AQ25" s="153" t="n">
        <v>4458.25</v>
      </c>
      <c r="AR25" s="153" t="n">
        <v>4148.56</v>
      </c>
    </row>
    <row r="26" customFormat="false" ht="20.1" hidden="false" customHeight="true" outlineLevel="0" collapsed="false">
      <c r="A26" s="41"/>
      <c r="B26" s="44" t="s">
        <v>13</v>
      </c>
      <c r="C26" s="9"/>
      <c r="D26" s="555"/>
      <c r="E26" s="570"/>
      <c r="F26" s="570"/>
      <c r="G26" s="552" t="s">
        <v>339</v>
      </c>
      <c r="H26" s="43"/>
      <c r="I26" s="151" t="n">
        <v>-222.26</v>
      </c>
      <c r="J26" s="151" t="n">
        <v>-340.06</v>
      </c>
      <c r="K26" s="151" t="n">
        <v>1103.92</v>
      </c>
      <c r="L26" s="151" t="n">
        <v>-660.81</v>
      </c>
      <c r="M26" s="151" t="n">
        <v>1204.21</v>
      </c>
      <c r="N26" s="151" t="n">
        <v>-556.51</v>
      </c>
      <c r="O26" s="151" t="n">
        <v>290.78</v>
      </c>
      <c r="P26" s="151" t="n">
        <v>1920.24</v>
      </c>
      <c r="Q26" s="151" t="n">
        <v>205.49</v>
      </c>
      <c r="R26" s="151" t="n">
        <v>1502.95</v>
      </c>
      <c r="S26" s="151" t="n">
        <v>782.72</v>
      </c>
      <c r="T26" s="151" t="n">
        <v>-2232.85</v>
      </c>
      <c r="U26" s="151" t="n">
        <v>2447.61</v>
      </c>
      <c r="V26" s="151" t="n">
        <v>534.78</v>
      </c>
      <c r="W26" s="151" t="n">
        <v>-4455.04</v>
      </c>
      <c r="X26" s="151" t="n">
        <v>1946.68</v>
      </c>
      <c r="Y26" s="151" t="n">
        <v>1913.37</v>
      </c>
      <c r="Z26" s="151" t="n">
        <v>396.07</v>
      </c>
      <c r="AA26" s="151" t="n">
        <v>9460.9</v>
      </c>
      <c r="AB26" s="151" t="n">
        <v>-13858.18</v>
      </c>
      <c r="AC26" s="151" t="n">
        <v>13896.09</v>
      </c>
      <c r="AD26" s="151" t="n">
        <v>-959.82</v>
      </c>
      <c r="AE26" s="151" t="n">
        <v>133.549999999999</v>
      </c>
      <c r="AF26" s="151" t="n">
        <v>8425.17</v>
      </c>
      <c r="AG26" s="151" t="n">
        <v>2353.13</v>
      </c>
      <c r="AH26" s="151" t="n">
        <v>-325.71</v>
      </c>
      <c r="AI26" s="151" t="n">
        <v>-506.13</v>
      </c>
      <c r="AJ26" s="151" t="n">
        <v>-963.73</v>
      </c>
      <c r="AK26" s="151" t="n">
        <v>2319.21</v>
      </c>
      <c r="AL26" s="151" t="n">
        <v>-2000.16</v>
      </c>
      <c r="AM26" s="151" t="n">
        <v>-2263.16</v>
      </c>
      <c r="AN26" s="151" t="n">
        <v>4276.07</v>
      </c>
      <c r="AO26" s="530" t="n">
        <v>-3887.05</v>
      </c>
      <c r="AP26" s="153" t="n">
        <v>4745.13</v>
      </c>
      <c r="AQ26" s="153" t="n">
        <v>5138.20571643</v>
      </c>
      <c r="AR26" s="153" t="n">
        <v>6134.39428357</v>
      </c>
    </row>
    <row r="27" customFormat="false" ht="20.1" hidden="false" customHeight="true" outlineLevel="0" collapsed="false">
      <c r="A27" s="41"/>
      <c r="B27" s="44" t="s">
        <v>15</v>
      </c>
      <c r="C27" s="9"/>
      <c r="D27" s="555"/>
      <c r="E27" s="570"/>
      <c r="F27" s="570"/>
      <c r="G27" s="552" t="s">
        <v>340</v>
      </c>
      <c r="I27" s="151" t="n">
        <v>78.73</v>
      </c>
      <c r="J27" s="151" t="n">
        <v>442.56</v>
      </c>
      <c r="K27" s="151" t="n">
        <v>47.5</v>
      </c>
      <c r="L27" s="151" t="n">
        <v>744.39</v>
      </c>
      <c r="M27" s="151" t="n">
        <v>146.31</v>
      </c>
      <c r="N27" s="151" t="n">
        <v>-10.44</v>
      </c>
      <c r="O27" s="151" t="n">
        <v>292.53</v>
      </c>
      <c r="P27" s="151" t="n">
        <v>-39.4</v>
      </c>
      <c r="Q27" s="151" t="n">
        <v>-228.75</v>
      </c>
      <c r="R27" s="151" t="n">
        <v>-761.09</v>
      </c>
      <c r="S27" s="151" t="n">
        <v>359.68</v>
      </c>
      <c r="T27" s="151" t="n">
        <v>1882.94</v>
      </c>
      <c r="U27" s="151" t="n">
        <v>-348.84</v>
      </c>
      <c r="V27" s="151" t="n">
        <v>1324.13</v>
      </c>
      <c r="W27" s="151" t="n">
        <v>5272.09</v>
      </c>
      <c r="X27" s="151" t="n">
        <v>-1213.56</v>
      </c>
      <c r="Y27" s="151" t="n">
        <v>-138.32</v>
      </c>
      <c r="Z27" s="151" t="n">
        <v>330.83</v>
      </c>
      <c r="AA27" s="151" t="n">
        <v>-8783.52</v>
      </c>
      <c r="AB27" s="151" t="n">
        <v>13902.03</v>
      </c>
      <c r="AC27" s="151" t="n">
        <v>-12157.84</v>
      </c>
      <c r="AD27" s="151" t="n">
        <v>3143.28</v>
      </c>
      <c r="AE27" s="151" t="n">
        <v>1053.78</v>
      </c>
      <c r="AF27" s="151" t="n">
        <v>-7982.04</v>
      </c>
      <c r="AG27" s="151" t="n">
        <v>-1412.65</v>
      </c>
      <c r="AH27" s="151" t="n">
        <v>2321.11</v>
      </c>
      <c r="AI27" s="151" t="n">
        <v>980.6</v>
      </c>
      <c r="AJ27" s="151" t="n">
        <v>602.45</v>
      </c>
      <c r="AK27" s="151" t="n">
        <v>492.46278705</v>
      </c>
      <c r="AL27" s="151" t="n">
        <v>4154.28721295</v>
      </c>
      <c r="AM27" s="151" t="n">
        <v>4075.52</v>
      </c>
      <c r="AN27" s="151" t="n">
        <v>-2758.31</v>
      </c>
      <c r="AO27" s="530" t="n">
        <v>3084.07</v>
      </c>
      <c r="AP27" s="153" t="n">
        <v>240.68</v>
      </c>
      <c r="AQ27" s="153" t="n">
        <v>-1098.0533432</v>
      </c>
      <c r="AR27" s="153" t="n">
        <v>-4645.88799287</v>
      </c>
    </row>
    <row r="28" customFormat="false" ht="20.1" hidden="false" customHeight="true" outlineLevel="0" collapsed="false">
      <c r="A28" s="41"/>
      <c r="B28" s="44" t="s">
        <v>36</v>
      </c>
      <c r="C28" s="9"/>
      <c r="D28" s="555"/>
      <c r="E28" s="570"/>
      <c r="F28" s="570"/>
      <c r="G28" s="552" t="s">
        <v>44</v>
      </c>
      <c r="I28" s="151" t="n">
        <v>-457.93</v>
      </c>
      <c r="J28" s="151" t="n">
        <v>-2421.1</v>
      </c>
      <c r="K28" s="151" t="n">
        <v>-1846.86</v>
      </c>
      <c r="L28" s="151" t="n">
        <v>-1788.9</v>
      </c>
      <c r="M28" s="151" t="n">
        <v>-2036.3</v>
      </c>
      <c r="N28" s="151" t="n">
        <v>-2151.93</v>
      </c>
      <c r="O28" s="151" t="n">
        <v>-1504.37</v>
      </c>
      <c r="P28" s="151" t="n">
        <v>-1786.53</v>
      </c>
      <c r="Q28" s="151" t="n">
        <v>-1920.95</v>
      </c>
      <c r="R28" s="151" t="n">
        <v>1851.81</v>
      </c>
      <c r="S28" s="151" t="n">
        <v>-2089.35</v>
      </c>
      <c r="T28" s="151" t="n">
        <v>-2272.77</v>
      </c>
      <c r="U28" s="151" t="n">
        <v>-1758.54</v>
      </c>
      <c r="V28" s="151" t="n">
        <v>-1751.82</v>
      </c>
      <c r="W28" s="151" t="n">
        <v>-1990.16</v>
      </c>
      <c r="X28" s="151" t="n">
        <v>-727.460000000002</v>
      </c>
      <c r="Y28" s="151" t="n">
        <v>-1975.82</v>
      </c>
      <c r="Z28" s="151" t="n">
        <v>-1438.56</v>
      </c>
      <c r="AA28" s="151" t="n">
        <v>-2156.35000000001</v>
      </c>
      <c r="AB28" s="151" t="n">
        <v>-2187.97999999999</v>
      </c>
      <c r="AC28" s="151" t="n">
        <v>-1899.9</v>
      </c>
      <c r="AD28" s="151" t="n">
        <v>-2630.94</v>
      </c>
      <c r="AE28" s="151" t="n">
        <v>-2424.47999999999</v>
      </c>
      <c r="AF28" s="151" t="n">
        <v>-1898.32</v>
      </c>
      <c r="AG28" s="151" t="n">
        <v>-955.78</v>
      </c>
      <c r="AH28" s="151" t="n">
        <v>-3183.55695034</v>
      </c>
      <c r="AI28" s="151" t="n">
        <v>-2281.23304965999</v>
      </c>
      <c r="AJ28" s="151" t="n">
        <v>-1904.35048176001</v>
      </c>
      <c r="AK28" s="151" t="n">
        <v>-2386.04278705</v>
      </c>
      <c r="AL28" s="151" t="n">
        <v>-1975.32721295001</v>
      </c>
      <c r="AM28" s="151" t="n">
        <v>-2423.63999999999</v>
      </c>
      <c r="AN28" s="151" t="n">
        <v>-2331.59</v>
      </c>
      <c r="AO28" s="530" t="n">
        <v>-1916.389</v>
      </c>
      <c r="AP28" s="153" t="n">
        <v>-3436.821</v>
      </c>
      <c r="AQ28" s="153" t="n">
        <v>-3212.27237323</v>
      </c>
      <c r="AR28" s="153" t="n">
        <v>-2712.0462907</v>
      </c>
    </row>
    <row r="29" customFormat="false" ht="20.1" hidden="false" customHeight="true" outlineLevel="0" collapsed="false">
      <c r="A29" s="41"/>
      <c r="B29" s="44" t="s">
        <v>37</v>
      </c>
      <c r="C29" s="9"/>
      <c r="D29" s="555"/>
      <c r="E29" s="570"/>
      <c r="F29" s="570"/>
      <c r="G29" s="552"/>
      <c r="H29" s="487" t="s">
        <v>341</v>
      </c>
      <c r="I29" s="151" t="n">
        <v>-421.04</v>
      </c>
      <c r="J29" s="151" t="n">
        <v>-1289.08</v>
      </c>
      <c r="K29" s="151" t="n">
        <v>-1093.97</v>
      </c>
      <c r="L29" s="151" t="n">
        <v>-1252.81</v>
      </c>
      <c r="M29" s="151" t="n">
        <v>-1253.54</v>
      </c>
      <c r="N29" s="151" t="n">
        <v>-1197.21</v>
      </c>
      <c r="O29" s="151" t="n">
        <v>-1271.09</v>
      </c>
      <c r="P29" s="151" t="n">
        <v>-1211.32</v>
      </c>
      <c r="Q29" s="151" t="n">
        <v>-1314.97</v>
      </c>
      <c r="R29" s="151" t="n">
        <v>-1325.14</v>
      </c>
      <c r="S29" s="151" t="n">
        <v>-1460.55</v>
      </c>
      <c r="T29" s="151" t="n">
        <v>-1382.72</v>
      </c>
      <c r="U29" s="151" t="n">
        <v>-1193.15</v>
      </c>
      <c r="V29" s="151" t="n">
        <v>-1223.46</v>
      </c>
      <c r="W29" s="151" t="n">
        <v>-1410.63</v>
      </c>
      <c r="X29" s="151" t="n">
        <v>-1358.84</v>
      </c>
      <c r="Y29" s="151" t="n">
        <v>-1285.03</v>
      </c>
      <c r="Z29" s="151" t="n">
        <v>-1283.19</v>
      </c>
      <c r="AA29" s="151" t="n">
        <v>-1398.87</v>
      </c>
      <c r="AB29" s="151" t="n">
        <v>-1401.25</v>
      </c>
      <c r="AC29" s="151" t="n">
        <v>-1354.77670085</v>
      </c>
      <c r="AD29" s="151" t="n">
        <v>-1343.65329915</v>
      </c>
      <c r="AE29" s="151" t="n">
        <v>-1379.71</v>
      </c>
      <c r="AF29" s="151" t="n">
        <v>-1495.70755982</v>
      </c>
      <c r="AG29" s="151" t="n">
        <v>-1416.8</v>
      </c>
      <c r="AH29" s="151" t="n">
        <v>-1551.16</v>
      </c>
      <c r="AI29" s="151" t="n">
        <v>-1466.26</v>
      </c>
      <c r="AJ29" s="151" t="n">
        <v>-1510.01</v>
      </c>
      <c r="AK29" s="151" t="n">
        <v>-1510.98578589</v>
      </c>
      <c r="AL29" s="151" t="n">
        <v>-1659.55421411</v>
      </c>
      <c r="AM29" s="151" t="n">
        <v>-1588.24</v>
      </c>
      <c r="AN29" s="151" t="n">
        <v>-1593.65</v>
      </c>
      <c r="AO29" s="530" t="n">
        <v>-1629.84</v>
      </c>
      <c r="AP29" s="153" t="n">
        <v>-1744.16</v>
      </c>
      <c r="AQ29" s="153" t="n">
        <v>-1788.60130597</v>
      </c>
      <c r="AR29" s="153" t="n">
        <v>-1701.10635935</v>
      </c>
    </row>
    <row r="30" customFormat="false" ht="20.1" hidden="false" customHeight="true" outlineLevel="0" collapsed="false">
      <c r="A30" s="41"/>
      <c r="B30" s="42" t="s">
        <v>38</v>
      </c>
      <c r="C30" s="9"/>
      <c r="D30" s="555"/>
      <c r="E30" s="570"/>
      <c r="F30" s="570"/>
      <c r="G30" s="552"/>
      <c r="H30" s="487" t="s">
        <v>343</v>
      </c>
      <c r="I30" s="151" t="n">
        <v>-189.26</v>
      </c>
      <c r="J30" s="151" t="n">
        <v>-551.6</v>
      </c>
      <c r="K30" s="151" t="n">
        <v>-515.38</v>
      </c>
      <c r="L30" s="151" t="n">
        <v>-546.41</v>
      </c>
      <c r="M30" s="151" t="n">
        <v>-565.42</v>
      </c>
      <c r="N30" s="151" t="n">
        <v>-603.25</v>
      </c>
      <c r="O30" s="151" t="n">
        <v>-586.54</v>
      </c>
      <c r="P30" s="151" t="n">
        <v>-582.44</v>
      </c>
      <c r="Q30" s="151" t="n">
        <v>-446.62</v>
      </c>
      <c r="R30" s="151" t="n">
        <v>-455.29</v>
      </c>
      <c r="S30" s="151" t="n">
        <v>-427.47</v>
      </c>
      <c r="T30" s="151" t="n">
        <v>-435.3</v>
      </c>
      <c r="U30" s="151" t="n">
        <v>-499.02</v>
      </c>
      <c r="V30" s="151" t="n">
        <v>-464.1</v>
      </c>
      <c r="W30" s="151" t="n">
        <v>-413.38</v>
      </c>
      <c r="X30" s="151" t="n">
        <v>-433.03</v>
      </c>
      <c r="Y30" s="151" t="n">
        <v>-479.16</v>
      </c>
      <c r="Z30" s="151" t="n">
        <v>-453.74</v>
      </c>
      <c r="AA30" s="151" t="n">
        <v>-431.46</v>
      </c>
      <c r="AB30" s="151" t="n">
        <v>-425.02</v>
      </c>
      <c r="AC30" s="151" t="n">
        <v>-447.89291941</v>
      </c>
      <c r="AD30" s="151" t="n">
        <v>-436.15025208</v>
      </c>
      <c r="AE30" s="151" t="n">
        <v>-397.81833793</v>
      </c>
      <c r="AF30" s="151" t="n">
        <v>-407.68199066</v>
      </c>
      <c r="AG30" s="151" t="n">
        <v>-420.73</v>
      </c>
      <c r="AH30" s="151" t="n">
        <v>-414.47</v>
      </c>
      <c r="AI30" s="151" t="n">
        <v>-386.46</v>
      </c>
      <c r="AJ30" s="151" t="n">
        <v>-376.95</v>
      </c>
      <c r="AK30" s="151" t="n">
        <v>-402.18278129</v>
      </c>
      <c r="AL30" s="151" t="n">
        <v>-394.64721871</v>
      </c>
      <c r="AM30" s="151" t="n">
        <v>-361.65</v>
      </c>
      <c r="AN30" s="151" t="n">
        <v>-362.71</v>
      </c>
      <c r="AO30" s="442" t="n">
        <v>-390.57</v>
      </c>
      <c r="AP30" s="430" t="n">
        <v>-367.43</v>
      </c>
      <c r="AQ30" s="430" t="n">
        <v>-344.27857933</v>
      </c>
      <c r="AR30" s="430" t="n">
        <v>-336.19743132</v>
      </c>
    </row>
    <row r="31" customFormat="false" ht="20.1" hidden="false" customHeight="true" outlineLevel="0" collapsed="false">
      <c r="A31" s="41"/>
      <c r="B31" s="42" t="s">
        <v>39</v>
      </c>
      <c r="C31" s="9"/>
      <c r="D31" s="10"/>
      <c r="E31" s="559" t="s">
        <v>35</v>
      </c>
      <c r="F31" s="560"/>
      <c r="G31" s="560"/>
      <c r="H31" s="561"/>
      <c r="I31" s="513"/>
      <c r="J31" s="513"/>
      <c r="K31" s="513"/>
      <c r="L31" s="513"/>
      <c r="M31" s="513"/>
      <c r="N31" s="513"/>
      <c r="O31" s="513"/>
      <c r="P31" s="513"/>
      <c r="Q31" s="513"/>
      <c r="R31" s="513"/>
      <c r="S31" s="513"/>
      <c r="T31" s="513"/>
      <c r="U31" s="513"/>
      <c r="V31" s="513"/>
      <c r="W31" s="513"/>
      <c r="X31" s="513"/>
      <c r="Y31" s="513"/>
      <c r="Z31" s="513"/>
      <c r="AA31" s="513"/>
      <c r="AB31" s="513"/>
      <c r="AC31" s="513"/>
      <c r="AD31" s="513"/>
      <c r="AE31" s="513"/>
      <c r="AF31" s="513"/>
      <c r="AG31" s="513"/>
      <c r="AH31" s="513"/>
      <c r="AI31" s="513"/>
      <c r="AJ31" s="513"/>
      <c r="AK31" s="513"/>
      <c r="AL31" s="513"/>
      <c r="AM31" s="513"/>
      <c r="AN31" s="513"/>
      <c r="AO31" s="440"/>
      <c r="AP31" s="153"/>
    </row>
    <row r="32" customFormat="false" ht="20.1" hidden="false" customHeight="true" outlineLevel="0" collapsed="false">
      <c r="A32" s="41"/>
      <c r="B32" s="42" t="s">
        <v>40</v>
      </c>
      <c r="C32" s="9"/>
      <c r="D32" s="10"/>
      <c r="E32" s="570"/>
      <c r="F32" s="557"/>
      <c r="G32" s="549" t="s">
        <v>23</v>
      </c>
      <c r="H32" s="498"/>
      <c r="I32" s="151" t="n">
        <v>-53.23</v>
      </c>
      <c r="J32" s="151" t="n">
        <v>-349.239999999999</v>
      </c>
      <c r="K32" s="151" t="n">
        <v>609.08</v>
      </c>
      <c r="L32" s="151" t="n">
        <v>-842.029999999999</v>
      </c>
      <c r="M32" s="151" t="n">
        <v>69.4899999999998</v>
      </c>
      <c r="N32" s="151" t="n">
        <v>-995.890000000001</v>
      </c>
      <c r="O32" s="151" t="n">
        <v>281.610000000001</v>
      </c>
      <c r="P32" s="151" t="n">
        <v>641.790000000001</v>
      </c>
      <c r="Q32" s="151" t="n">
        <v>-1450.6</v>
      </c>
      <c r="R32" s="151" t="n">
        <v>-87.8500000000004</v>
      </c>
      <c r="S32" s="151" t="n">
        <v>427.019999999997</v>
      </c>
      <c r="T32" s="151" t="n">
        <v>-801.21999999999</v>
      </c>
      <c r="U32" s="151" t="n">
        <v>436.5</v>
      </c>
      <c r="V32" s="151" t="n">
        <v>691.02</v>
      </c>
      <c r="W32" s="151" t="n">
        <v>51.6000000000022</v>
      </c>
      <c r="X32" s="151" t="n">
        <v>100.349999999999</v>
      </c>
      <c r="Y32" s="151" t="n">
        <v>492.33</v>
      </c>
      <c r="Z32" s="151" t="n">
        <v>877.870000000001</v>
      </c>
      <c r="AA32" s="151" t="n">
        <v>591.369999999995</v>
      </c>
      <c r="AB32" s="151" t="n">
        <v>-102.269999999993</v>
      </c>
      <c r="AC32" s="151" t="n">
        <v>787.550000000001</v>
      </c>
      <c r="AD32" s="151" t="n">
        <v>777.719999999996</v>
      </c>
      <c r="AE32" s="151" t="n">
        <v>702.240000000005</v>
      </c>
      <c r="AF32" s="151" t="n">
        <v>198.389999999999</v>
      </c>
      <c r="AG32" s="151" t="n">
        <v>696.85</v>
      </c>
      <c r="AH32" s="151" t="n">
        <v>227.15</v>
      </c>
      <c r="AI32" s="151" t="n">
        <v>719.51</v>
      </c>
      <c r="AJ32" s="151" t="n">
        <v>2514.05</v>
      </c>
      <c r="AK32" s="496" t="n">
        <v>1293.59</v>
      </c>
      <c r="AL32" s="496" t="n">
        <v>1497.01</v>
      </c>
      <c r="AM32" s="496" t="n">
        <v>976</v>
      </c>
      <c r="AN32" s="496" t="n">
        <v>472.659999999996</v>
      </c>
      <c r="AO32" s="530" t="n">
        <v>508.89</v>
      </c>
      <c r="AP32" s="153" t="n">
        <v>1802.61</v>
      </c>
      <c r="AQ32" s="153" t="n">
        <v>958.03</v>
      </c>
      <c r="AR32" s="153" t="n">
        <v>810.75</v>
      </c>
    </row>
    <row r="33" customFormat="false" ht="20.1" hidden="false" customHeight="true" outlineLevel="0" collapsed="false">
      <c r="A33" s="41"/>
      <c r="B33" s="42" t="s">
        <v>41</v>
      </c>
      <c r="C33" s="9"/>
      <c r="D33" s="10"/>
      <c r="E33" s="570"/>
      <c r="F33" s="557"/>
      <c r="G33" s="552" t="s">
        <v>338</v>
      </c>
      <c r="I33" s="151" t="n">
        <v>147.06</v>
      </c>
      <c r="J33" s="151" t="n">
        <v>901.28</v>
      </c>
      <c r="K33" s="151" t="n">
        <v>883.22</v>
      </c>
      <c r="L33" s="151" t="n">
        <v>902.41</v>
      </c>
      <c r="M33" s="151" t="n">
        <v>554.74</v>
      </c>
      <c r="N33" s="151" t="n">
        <v>1030.6</v>
      </c>
      <c r="O33" s="151" t="n">
        <v>805.09</v>
      </c>
      <c r="P33" s="151" t="n">
        <v>805.95</v>
      </c>
      <c r="Q33" s="151" t="n">
        <v>548.47</v>
      </c>
      <c r="R33" s="151" t="n">
        <v>1017.78</v>
      </c>
      <c r="S33" s="151" t="n">
        <v>1044.88</v>
      </c>
      <c r="T33" s="151" t="n">
        <v>1026.85</v>
      </c>
      <c r="U33" s="151" t="n">
        <v>797.41</v>
      </c>
      <c r="V33" s="151" t="n">
        <v>1067.5</v>
      </c>
      <c r="W33" s="151" t="n">
        <v>1008.81</v>
      </c>
      <c r="X33" s="151" t="n">
        <v>1071.68</v>
      </c>
      <c r="Y33" s="151" t="n">
        <v>743.4</v>
      </c>
      <c r="Z33" s="151" t="n">
        <v>1039.88</v>
      </c>
      <c r="AA33" s="151" t="n">
        <v>1035.06</v>
      </c>
      <c r="AB33" s="151" t="n">
        <v>1029.62</v>
      </c>
      <c r="AC33" s="151" t="n">
        <v>1250.75</v>
      </c>
      <c r="AD33" s="151" t="n">
        <v>1549.51</v>
      </c>
      <c r="AE33" s="151" t="n">
        <v>1624.14</v>
      </c>
      <c r="AF33" s="151" t="n">
        <v>1310.44</v>
      </c>
      <c r="AG33" s="151" t="n">
        <v>1385.81</v>
      </c>
      <c r="AH33" s="151" t="n">
        <v>1462.71</v>
      </c>
      <c r="AI33" s="151" t="n">
        <v>1473.61</v>
      </c>
      <c r="AJ33" s="151" t="n">
        <v>2277.07</v>
      </c>
      <c r="AK33" s="496" t="n">
        <v>1756.64</v>
      </c>
      <c r="AL33" s="496" t="n">
        <v>1780.51</v>
      </c>
      <c r="AM33" s="496" t="n">
        <v>1668.95</v>
      </c>
      <c r="AN33" s="496" t="n">
        <v>1643.2</v>
      </c>
      <c r="AO33" s="530" t="n">
        <v>1882.55</v>
      </c>
      <c r="AP33" s="153" t="n">
        <v>1701.34</v>
      </c>
      <c r="AQ33" s="153" t="n">
        <v>1755.93</v>
      </c>
      <c r="AR33" s="153" t="n">
        <v>1705.48</v>
      </c>
    </row>
    <row r="34" customFormat="false" ht="20.1" hidden="false" customHeight="true" outlineLevel="0" collapsed="false">
      <c r="A34" s="41"/>
      <c r="B34" s="42" t="s">
        <v>42</v>
      </c>
      <c r="C34" s="9"/>
      <c r="D34" s="10"/>
      <c r="E34" s="570"/>
      <c r="F34" s="557"/>
      <c r="G34" s="552" t="s">
        <v>339</v>
      </c>
      <c r="I34" s="151" t="n">
        <v>-143.66</v>
      </c>
      <c r="J34" s="151" t="n">
        <v>-317.45</v>
      </c>
      <c r="K34" s="151" t="n">
        <v>811.69</v>
      </c>
      <c r="L34" s="151" t="n">
        <v>-1080.04</v>
      </c>
      <c r="M34" s="151" t="n">
        <v>526.74</v>
      </c>
      <c r="N34" s="151" t="n">
        <v>-572.37</v>
      </c>
      <c r="O34" s="151" t="n">
        <v>477.85</v>
      </c>
      <c r="P34" s="151" t="n">
        <v>634.49</v>
      </c>
      <c r="Q34" s="151" t="n">
        <v>-455.93</v>
      </c>
      <c r="R34" s="151" t="n">
        <v>875.51</v>
      </c>
      <c r="S34" s="151" t="n">
        <v>741.25</v>
      </c>
      <c r="T34" s="151" t="n">
        <v>-1186.4</v>
      </c>
      <c r="U34" s="151" t="n">
        <v>971.78</v>
      </c>
      <c r="V34" s="151" t="n">
        <v>422.68</v>
      </c>
      <c r="W34" s="151" t="n">
        <v>-1532.02</v>
      </c>
      <c r="X34" s="151" t="n">
        <v>968.11</v>
      </c>
      <c r="Y34" s="151" t="n">
        <v>-444.69</v>
      </c>
      <c r="Z34" s="151" t="n">
        <v>1325.56</v>
      </c>
      <c r="AA34" s="151" t="n">
        <v>2785.79</v>
      </c>
      <c r="AB34" s="151" t="n">
        <v>-290.75</v>
      </c>
      <c r="AC34" s="151" t="n">
        <v>954.87</v>
      </c>
      <c r="AD34" s="151" t="n">
        <v>1548.17</v>
      </c>
      <c r="AE34" s="151" t="n">
        <v>371.42</v>
      </c>
      <c r="AF34" s="151" t="n">
        <v>1084.54</v>
      </c>
      <c r="AG34" s="151" t="n">
        <v>1331.85</v>
      </c>
      <c r="AH34" s="151" t="n">
        <v>719.81</v>
      </c>
      <c r="AI34" s="151" t="n">
        <v>-633.92</v>
      </c>
      <c r="AJ34" s="151" t="n">
        <v>317.41</v>
      </c>
      <c r="AK34" s="151" t="n">
        <v>551.46</v>
      </c>
      <c r="AL34" s="151" t="n">
        <v>-1904.85</v>
      </c>
      <c r="AM34" s="151" t="n">
        <v>3821.39</v>
      </c>
      <c r="AN34" s="151" t="n">
        <v>658</v>
      </c>
      <c r="AO34" s="530" t="n">
        <v>223</v>
      </c>
      <c r="AP34" s="153" t="n">
        <v>1851</v>
      </c>
      <c r="AQ34" s="153" t="n">
        <v>1098</v>
      </c>
      <c r="AR34" s="153" t="n">
        <v>657</v>
      </c>
    </row>
    <row r="35" customFormat="false" ht="20.1" hidden="false" customHeight="true" outlineLevel="0" collapsed="false">
      <c r="A35" s="41"/>
      <c r="B35" s="42" t="s">
        <v>43</v>
      </c>
      <c r="C35" s="9"/>
      <c r="D35" s="10"/>
      <c r="E35" s="570"/>
      <c r="F35" s="557"/>
      <c r="G35" s="552" t="s">
        <v>340</v>
      </c>
      <c r="I35" s="151" t="n">
        <v>106.95</v>
      </c>
      <c r="J35" s="151" t="n">
        <v>442.11</v>
      </c>
      <c r="K35" s="151" t="n">
        <v>-0.319999999999936</v>
      </c>
      <c r="L35" s="151" t="n">
        <v>758.93</v>
      </c>
      <c r="M35" s="151" t="n">
        <v>145.8</v>
      </c>
      <c r="N35" s="151" t="n">
        <v>-52.7</v>
      </c>
      <c r="O35" s="151" t="n">
        <v>384.84</v>
      </c>
      <c r="P35" s="151" t="n">
        <v>-27.24</v>
      </c>
      <c r="Q35" s="151" t="n">
        <v>-227.81</v>
      </c>
      <c r="R35" s="151" t="n">
        <v>-590.13</v>
      </c>
      <c r="S35" s="151" t="n">
        <v>61.09</v>
      </c>
      <c r="T35" s="151" t="n">
        <v>1062.66</v>
      </c>
      <c r="U35" s="151" t="n">
        <v>-168.81</v>
      </c>
      <c r="V35" s="151" t="n">
        <v>381.22</v>
      </c>
      <c r="W35" s="151" t="n">
        <v>1982.3</v>
      </c>
      <c r="X35" s="151" t="n">
        <v>-195.58</v>
      </c>
      <c r="Y35" s="151" t="n">
        <v>1718.88</v>
      </c>
      <c r="Z35" s="151" t="n">
        <v>-377.15</v>
      </c>
      <c r="AA35" s="151" t="n">
        <v>-1848.74</v>
      </c>
      <c r="AB35" s="151" t="n">
        <v>641.11</v>
      </c>
      <c r="AC35" s="151" t="n">
        <v>-30.37</v>
      </c>
      <c r="AD35" s="151" t="n">
        <v>-269.22</v>
      </c>
      <c r="AE35" s="151" t="n">
        <v>433.87</v>
      </c>
      <c r="AF35" s="151" t="n">
        <v>-939.28</v>
      </c>
      <c r="AG35" s="151" t="n">
        <v>-739.93</v>
      </c>
      <c r="AH35" s="151" t="n">
        <v>-404.43</v>
      </c>
      <c r="AI35" s="151" t="n">
        <v>1364.26</v>
      </c>
      <c r="AJ35" s="151" t="n">
        <v>1404.09</v>
      </c>
      <c r="AK35" s="151" t="n">
        <v>504.67</v>
      </c>
      <c r="AL35" s="151" t="n">
        <v>2897.07</v>
      </c>
      <c r="AM35" s="151" t="n">
        <v>-2850.74</v>
      </c>
      <c r="AN35" s="151" t="n">
        <v>105</v>
      </c>
      <c r="AO35" s="530" t="n">
        <v>168</v>
      </c>
      <c r="AP35" s="153" t="n">
        <v>225</v>
      </c>
      <c r="AQ35" s="153" t="n">
        <v>177</v>
      </c>
      <c r="AR35" s="153" t="n">
        <v>174</v>
      </c>
    </row>
    <row r="36" customFormat="false" ht="20.1" hidden="false" customHeight="true" outlineLevel="0" collapsed="false">
      <c r="A36" s="41"/>
      <c r="B36" s="42" t="s">
        <v>44</v>
      </c>
      <c r="C36" s="9"/>
      <c r="D36" s="10"/>
      <c r="E36" s="570"/>
      <c r="F36" s="557"/>
      <c r="G36" s="552" t="s">
        <v>44</v>
      </c>
      <c r="H36" s="517"/>
      <c r="I36" s="151" t="n">
        <v>-163.58</v>
      </c>
      <c r="J36" s="151" t="n">
        <v>-1375.18</v>
      </c>
      <c r="K36" s="151" t="n">
        <v>-1085.51</v>
      </c>
      <c r="L36" s="151" t="n">
        <v>-1423.33</v>
      </c>
      <c r="M36" s="151" t="n">
        <v>-1157.79</v>
      </c>
      <c r="N36" s="151" t="n">
        <v>-1401.42</v>
      </c>
      <c r="O36" s="151" t="n">
        <v>-1386.17</v>
      </c>
      <c r="P36" s="151" t="n">
        <v>-771.409999999999</v>
      </c>
      <c r="Q36" s="151" t="n">
        <v>-1315.33</v>
      </c>
      <c r="R36" s="151" t="n">
        <v>-1391.01</v>
      </c>
      <c r="S36" s="151" t="n">
        <v>-1420.2</v>
      </c>
      <c r="T36" s="151" t="n">
        <v>-1704.32999999999</v>
      </c>
      <c r="U36" s="151" t="n">
        <v>-1163.88</v>
      </c>
      <c r="V36" s="151" t="n">
        <v>-1180.38</v>
      </c>
      <c r="W36" s="151" t="n">
        <v>-1407.49</v>
      </c>
      <c r="X36" s="151" t="n">
        <v>-1743.86</v>
      </c>
      <c r="Y36" s="151" t="n">
        <v>-1525.26</v>
      </c>
      <c r="Z36" s="151" t="n">
        <v>-1110.42</v>
      </c>
      <c r="AA36" s="151" t="n">
        <v>-1380.74</v>
      </c>
      <c r="AB36" s="151" t="n">
        <v>-1482.24999999999</v>
      </c>
      <c r="AC36" s="151" t="n">
        <v>-1387.7</v>
      </c>
      <c r="AD36" s="151" t="n">
        <v>-2050.74</v>
      </c>
      <c r="AE36" s="151" t="n">
        <v>-1727.18999999999</v>
      </c>
      <c r="AF36" s="151" t="n">
        <v>-1257.37</v>
      </c>
      <c r="AG36" s="151" t="n">
        <v>-1280.88</v>
      </c>
      <c r="AH36" s="151" t="n">
        <v>-1550.94</v>
      </c>
      <c r="AI36" s="151" t="n">
        <v>-1484.44</v>
      </c>
      <c r="AJ36" s="151" t="n">
        <v>-1484.52</v>
      </c>
      <c r="AK36" s="151" t="n">
        <v>-1519.53</v>
      </c>
      <c r="AL36" s="151" t="n">
        <v>-1274.97</v>
      </c>
      <c r="AM36" s="151" t="n">
        <v>-1663.5</v>
      </c>
      <c r="AN36" s="151" t="n">
        <v>-1933</v>
      </c>
      <c r="AO36" s="530" t="n">
        <v>-1765</v>
      </c>
      <c r="AP36" s="153" t="n">
        <v>-1974</v>
      </c>
      <c r="AQ36" s="153" t="n">
        <v>-2073</v>
      </c>
      <c r="AR36" s="153" t="n">
        <v>-1726.02</v>
      </c>
    </row>
    <row r="37" customFormat="false" ht="20.1" hidden="false" customHeight="true" outlineLevel="0" collapsed="false">
      <c r="A37" s="41"/>
      <c r="B37" s="44" t="s">
        <v>45</v>
      </c>
      <c r="C37" s="9"/>
      <c r="D37" s="10"/>
      <c r="E37" s="571"/>
      <c r="F37" s="572"/>
      <c r="G37" s="573"/>
      <c r="H37" s="535" t="s">
        <v>341</v>
      </c>
      <c r="I37" s="190" t="n">
        <v>-370.63</v>
      </c>
      <c r="J37" s="190" t="n">
        <v>-1079.34</v>
      </c>
      <c r="K37" s="190" t="n">
        <v>-1081.89</v>
      </c>
      <c r="L37" s="190" t="n">
        <v>-1101.63</v>
      </c>
      <c r="M37" s="190" t="n">
        <v>-1087.62</v>
      </c>
      <c r="N37" s="190" t="n">
        <v>-1139.45</v>
      </c>
      <c r="O37" s="190" t="n">
        <v>-1180.7</v>
      </c>
      <c r="P37" s="190" t="n">
        <v>-1119.07</v>
      </c>
      <c r="Q37" s="190" t="n">
        <v>-1145.63</v>
      </c>
      <c r="R37" s="190" t="n">
        <v>-1208.97</v>
      </c>
      <c r="S37" s="190" t="n">
        <v>-1286.74</v>
      </c>
      <c r="T37" s="190" t="n">
        <v>-1207.52</v>
      </c>
      <c r="U37" s="190" t="n">
        <v>-998.38</v>
      </c>
      <c r="V37" s="190" t="n">
        <v>-1030.97</v>
      </c>
      <c r="W37" s="190" t="n">
        <v>-1210.41</v>
      </c>
      <c r="X37" s="190" t="n">
        <v>-1138.04</v>
      </c>
      <c r="Y37" s="190" t="n">
        <v>-1068.25</v>
      </c>
      <c r="Z37" s="190" t="n">
        <v>-1059.78</v>
      </c>
      <c r="AA37" s="190" t="n">
        <v>-1159.2</v>
      </c>
      <c r="AB37" s="190" t="n">
        <v>-1151.73</v>
      </c>
      <c r="AC37" s="190" t="n">
        <v>-1125.44</v>
      </c>
      <c r="AD37" s="190" t="n">
        <v>-1103.31</v>
      </c>
      <c r="AE37" s="190" t="n">
        <v>-1137.37</v>
      </c>
      <c r="AF37" s="190" t="n">
        <v>-1237.88</v>
      </c>
      <c r="AG37" s="190" t="n">
        <v>-1178.19</v>
      </c>
      <c r="AH37" s="190" t="n">
        <v>-1307.44</v>
      </c>
      <c r="AI37" s="190" t="n">
        <v>-1210.61</v>
      </c>
      <c r="AJ37" s="190" t="n">
        <v>-1245.35</v>
      </c>
      <c r="AK37" s="190" t="n">
        <v>-1261.14</v>
      </c>
      <c r="AL37" s="190" t="n">
        <v>-1379.73</v>
      </c>
      <c r="AM37" s="197" t="n">
        <v>-1369.17</v>
      </c>
      <c r="AN37" s="197" t="n">
        <v>-1374.24</v>
      </c>
      <c r="AO37" s="442" t="n">
        <v>-1388</v>
      </c>
      <c r="AP37" s="430" t="n">
        <v>-1524</v>
      </c>
      <c r="AQ37" s="430" t="n">
        <v>-1550.46</v>
      </c>
      <c r="AR37" s="430" t="n">
        <v>-1585.11</v>
      </c>
    </row>
    <row r="38" customFormat="false" ht="20.1" hidden="false" customHeight="true" outlineLevel="0" collapsed="false">
      <c r="A38" s="41"/>
      <c r="B38" s="44" t="s">
        <v>46</v>
      </c>
      <c r="C38" s="9"/>
      <c r="D38" s="10"/>
      <c r="E38" s="547" t="s">
        <v>40</v>
      </c>
      <c r="F38" s="552"/>
      <c r="G38" s="552"/>
      <c r="H38" s="552"/>
      <c r="I38" s="517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440"/>
      <c r="AP38" s="153"/>
    </row>
    <row r="39" customFormat="false" ht="20.1" hidden="false" customHeight="true" outlineLevel="0" collapsed="false">
      <c r="A39" s="41"/>
      <c r="B39" s="44" t="s">
        <v>47</v>
      </c>
      <c r="C39" s="9"/>
      <c r="D39" s="10"/>
      <c r="E39" s="565"/>
      <c r="F39" s="566"/>
      <c r="G39" s="566"/>
      <c r="H39" s="567" t="s">
        <v>275</v>
      </c>
      <c r="I39" s="536"/>
      <c r="J39" s="160"/>
      <c r="K39" s="160"/>
      <c r="L39" s="160"/>
      <c r="M39" s="160"/>
      <c r="N39" s="160"/>
      <c r="O39" s="160"/>
      <c r="P39" s="160"/>
      <c r="Q39" s="160"/>
      <c r="R39" s="161" t="n">
        <v>1430.53</v>
      </c>
      <c r="S39" s="161" t="n">
        <v>776.26</v>
      </c>
      <c r="T39" s="161" t="n">
        <v>805.03</v>
      </c>
      <c r="U39" s="161" t="n">
        <v>1175.18</v>
      </c>
      <c r="V39" s="161" t="n">
        <v>1509.63</v>
      </c>
      <c r="W39" s="161" t="n">
        <v>1461.64</v>
      </c>
      <c r="X39" s="161" t="n">
        <v>1271.22</v>
      </c>
      <c r="Y39" s="161" t="n">
        <v>1328.62</v>
      </c>
      <c r="Z39" s="161" t="n">
        <v>1338.09</v>
      </c>
      <c r="AA39" s="161" t="n">
        <v>1164.99</v>
      </c>
      <c r="AB39" s="161" t="n">
        <v>1648.37</v>
      </c>
      <c r="AC39" s="161" t="n">
        <v>1462.51</v>
      </c>
      <c r="AD39" s="161" t="n">
        <v>1572.09</v>
      </c>
      <c r="AE39" s="161" t="n">
        <v>1338.07</v>
      </c>
      <c r="AF39" s="161" t="n">
        <v>1312.07</v>
      </c>
      <c r="AG39" s="161" t="n">
        <v>1756.26660903</v>
      </c>
      <c r="AH39" s="161" t="n">
        <v>1873.59464894</v>
      </c>
      <c r="AI39" s="161" t="n">
        <v>1428.33915177</v>
      </c>
      <c r="AJ39" s="161" t="n">
        <v>1334.71380449</v>
      </c>
      <c r="AK39" s="161" t="n">
        <v>1728.99</v>
      </c>
      <c r="AL39" s="161" t="n">
        <v>1483.61789307</v>
      </c>
      <c r="AM39" s="161" t="n">
        <v>1275.39210693</v>
      </c>
      <c r="AN39" s="161" t="n">
        <v>1495</v>
      </c>
      <c r="AO39" s="524" t="n">
        <v>2025</v>
      </c>
      <c r="AP39" s="163" t="n">
        <v>2337.89314334</v>
      </c>
      <c r="AQ39" s="163" t="n">
        <v>2951.74365877</v>
      </c>
      <c r="AR39" s="163" t="n">
        <v>2935.96319789</v>
      </c>
    </row>
    <row r="40" customFormat="false" ht="20.1" hidden="false" customHeight="true" outlineLevel="0" collapsed="false">
      <c r="A40" s="41"/>
      <c r="B40" s="60"/>
      <c r="C40" s="9"/>
      <c r="D40" s="10"/>
    </row>
    <row r="41" customFormat="false" ht="20.1" hidden="false" customHeight="true" outlineLevel="0" collapsed="false">
      <c r="A41" s="41"/>
      <c r="B41" s="60"/>
      <c r="C41" s="9"/>
      <c r="D41" s="10"/>
    </row>
    <row r="42" customFormat="false" ht="20.1" hidden="false" customHeight="true" outlineLevel="0" collapsed="false">
      <c r="A42" s="41"/>
      <c r="B42" s="61"/>
      <c r="C42" s="9"/>
      <c r="D42" s="10"/>
    </row>
    <row r="43" customFormat="false" ht="20.1" hidden="false" customHeight="true" outlineLevel="0" collapsed="false">
      <c r="A43" s="41"/>
      <c r="B43" s="61"/>
      <c r="C43" s="9"/>
      <c r="D43" s="12"/>
    </row>
    <row r="44" customFormat="false" ht="20.1" hidden="false" customHeight="true" outlineLevel="0" collapsed="false">
      <c r="A44" s="41"/>
      <c r="B44" s="61"/>
      <c r="C44" s="12"/>
      <c r="D44" s="12"/>
    </row>
    <row r="45" customFormat="false" ht="20.1" hidden="false" customHeight="true" outlineLevel="0" collapsed="false">
      <c r="A45" s="41"/>
      <c r="B45" s="61"/>
      <c r="C45" s="12"/>
      <c r="D45" s="12"/>
    </row>
    <row r="46" customFormat="false" ht="21" hidden="false" customHeight="true" outlineLevel="0" collapsed="false">
      <c r="A46" s="41"/>
      <c r="B46" s="61"/>
      <c r="C46" s="12"/>
      <c r="D46" s="12"/>
    </row>
    <row r="47" customFormat="false" ht="15.75" hidden="true" customHeight="false" outlineLevel="0" collapsed="false">
      <c r="A47" s="41"/>
      <c r="B47" s="61"/>
      <c r="C47" s="12"/>
      <c r="D47" s="12"/>
      <c r="H47" s="537" t="s">
        <v>344</v>
      </c>
      <c r="I47" s="140" t="n">
        <v>20267</v>
      </c>
      <c r="J47" s="140" t="n">
        <v>130344</v>
      </c>
      <c r="K47" s="140" t="n">
        <v>235296</v>
      </c>
      <c r="L47" s="140" t="n">
        <v>344969</v>
      </c>
      <c r="M47" s="140" t="n">
        <v>76681</v>
      </c>
      <c r="N47" s="140" t="n">
        <v>201635</v>
      </c>
      <c r="O47" s="140" t="n">
        <v>295808</v>
      </c>
      <c r="P47" s="140" t="n">
        <v>371098</v>
      </c>
      <c r="Q47" s="140" t="n">
        <v>73766</v>
      </c>
      <c r="R47" s="538" t="n">
        <v>213039</v>
      </c>
      <c r="S47" s="538" t="n">
        <v>399097</v>
      </c>
      <c r="T47" s="538" t="n">
        <v>587949</v>
      </c>
      <c r="U47" s="538" t="n">
        <v>184916</v>
      </c>
      <c r="V47" s="538" t="n">
        <v>426143</v>
      </c>
      <c r="W47" s="538" t="n">
        <v>631296</v>
      </c>
      <c r="X47" s="140" t="n">
        <v>838689</v>
      </c>
      <c r="Y47" s="140" t="n">
        <v>229195</v>
      </c>
      <c r="Z47" s="140" t="n">
        <v>489849</v>
      </c>
      <c r="AA47" s="140" t="n">
        <v>724114</v>
      </c>
      <c r="AB47" s="140" t="n">
        <v>1004641</v>
      </c>
      <c r="AC47" s="140" t="n">
        <v>247672</v>
      </c>
      <c r="AD47" s="140" t="n">
        <v>535874</v>
      </c>
      <c r="AE47" s="140" t="n">
        <v>801222</v>
      </c>
      <c r="AF47" s="12" t="n">
        <v>1032138</v>
      </c>
      <c r="AG47" s="12" t="n">
        <v>296645</v>
      </c>
      <c r="AH47" s="12" t="n">
        <v>611682</v>
      </c>
      <c r="AI47" s="12" t="n">
        <v>871225</v>
      </c>
      <c r="AJ47" s="12" t="n">
        <v>1192258</v>
      </c>
      <c r="AK47" s="12" t="n">
        <v>326137</v>
      </c>
      <c r="AL47" s="12" t="n">
        <v>629270</v>
      </c>
      <c r="AM47" s="341" t="n">
        <v>893529</v>
      </c>
      <c r="AN47" s="12" t="n">
        <v>1164408</v>
      </c>
      <c r="AO47" s="12" t="n">
        <v>377384</v>
      </c>
      <c r="AP47" s="12" t="n">
        <v>765842</v>
      </c>
      <c r="AQ47" s="12" t="n">
        <v>1211667.11</v>
      </c>
      <c r="AR47" s="12" t="n">
        <v>1626523.04</v>
      </c>
    </row>
    <row r="48" customFormat="false" ht="15.75" hidden="true" customHeight="false" outlineLevel="0" collapsed="false">
      <c r="A48" s="41"/>
      <c r="B48" s="61"/>
      <c r="C48" s="12"/>
      <c r="D48" s="12"/>
      <c r="H48" s="517" t="s">
        <v>345</v>
      </c>
      <c r="I48" s="140" t="n">
        <v>-27332</v>
      </c>
      <c r="J48" s="140" t="n">
        <v>-26227</v>
      </c>
      <c r="K48" s="140" t="n">
        <v>-8105</v>
      </c>
      <c r="L48" s="140" t="n">
        <v>-43270</v>
      </c>
      <c r="M48" s="140" t="n">
        <v>88108</v>
      </c>
      <c r="N48" s="140" t="n">
        <v>48225</v>
      </c>
      <c r="O48" s="140" t="n">
        <v>91871</v>
      </c>
      <c r="P48" s="140" t="n">
        <v>185342</v>
      </c>
      <c r="Q48" s="140" t="n">
        <v>57937</v>
      </c>
      <c r="R48" s="538" t="n">
        <v>326402</v>
      </c>
      <c r="S48" s="538" t="n">
        <v>359792</v>
      </c>
      <c r="T48" s="538" t="n">
        <v>254738</v>
      </c>
      <c r="U48" s="538" t="n">
        <v>472439</v>
      </c>
      <c r="V48" s="538" t="n">
        <v>429522</v>
      </c>
      <c r="W48" s="538" t="n">
        <v>-842416</v>
      </c>
      <c r="X48" s="140" t="n">
        <v>-434045</v>
      </c>
      <c r="Y48" s="140" t="n">
        <v>-79802</v>
      </c>
      <c r="Z48" s="140" t="n">
        <v>86859</v>
      </c>
      <c r="AA48" s="140" t="n">
        <v>1384910</v>
      </c>
      <c r="AB48" s="140" t="n">
        <v>120933</v>
      </c>
      <c r="AC48" s="140" t="n">
        <v>1708563</v>
      </c>
      <c r="AD48" s="140" t="n">
        <v>1553614</v>
      </c>
      <c r="AE48" s="140" t="n">
        <v>1601399</v>
      </c>
      <c r="AF48" s="12" t="n">
        <v>2481156</v>
      </c>
      <c r="AG48" s="12" t="n">
        <v>169626</v>
      </c>
      <c r="AH48" s="12" t="n">
        <v>456392</v>
      </c>
      <c r="AI48" s="12" t="n">
        <v>670122</v>
      </c>
      <c r="AJ48" s="12" t="n">
        <v>237030</v>
      </c>
      <c r="AK48" s="539" t="n">
        <v>1067880</v>
      </c>
      <c r="AL48" s="539" t="n">
        <v>1051678</v>
      </c>
      <c r="AM48" s="539" t="n">
        <v>830912</v>
      </c>
      <c r="AN48" s="539" t="n">
        <v>1474694</v>
      </c>
      <c r="AO48" s="12" t="n">
        <v>-1335102</v>
      </c>
      <c r="AP48" s="12" t="n">
        <v>-382712</v>
      </c>
      <c r="AQ48" s="12" t="n">
        <v>239726.409295</v>
      </c>
      <c r="AR48" s="12" t="n">
        <v>760429</v>
      </c>
    </row>
    <row r="49" customFormat="false" ht="15.75" hidden="true" customHeight="false" outlineLevel="0" collapsed="false">
      <c r="A49" s="41"/>
      <c r="B49" s="61"/>
      <c r="C49" s="12"/>
      <c r="D49" s="12"/>
      <c r="H49" s="517" t="s">
        <v>346</v>
      </c>
      <c r="I49" s="140" t="n">
        <v>-1610</v>
      </c>
      <c r="J49" s="140" t="n">
        <v>-18401</v>
      </c>
      <c r="K49" s="140" t="n">
        <v>-8558</v>
      </c>
      <c r="L49" s="140" t="n">
        <v>-34728</v>
      </c>
      <c r="M49" s="140" t="n">
        <v>-61483</v>
      </c>
      <c r="N49" s="140" t="n">
        <v>-73373</v>
      </c>
      <c r="O49" s="140" t="n">
        <v>-69100</v>
      </c>
      <c r="P49" s="140" t="n">
        <v>-124700</v>
      </c>
      <c r="Q49" s="140" t="n">
        <v>-13042</v>
      </c>
      <c r="R49" s="538" t="n">
        <v>-156733</v>
      </c>
      <c r="S49" s="538" t="n">
        <v>-216464</v>
      </c>
      <c r="T49" s="538" t="n">
        <v>-322548</v>
      </c>
      <c r="U49" s="538" t="n">
        <v>-326927</v>
      </c>
      <c r="V49" s="538" t="n">
        <v>-360106</v>
      </c>
      <c r="W49" s="538" t="n">
        <v>350115</v>
      </c>
      <c r="X49" s="140" t="n">
        <v>-29551</v>
      </c>
      <c r="Y49" s="140" t="n">
        <v>115068</v>
      </c>
      <c r="Z49" s="140" t="n">
        <v>-133507</v>
      </c>
      <c r="AA49" s="140" t="n">
        <v>-645216</v>
      </c>
      <c r="AB49" s="140" t="n">
        <v>-845845</v>
      </c>
      <c r="AC49" s="140" t="n">
        <v>-422120</v>
      </c>
      <c r="AD49" s="140" t="n">
        <v>-534974</v>
      </c>
      <c r="AE49" s="140" t="n">
        <v>-718948</v>
      </c>
      <c r="AF49" s="12" t="n">
        <v>-792958</v>
      </c>
      <c r="AG49" s="12" t="n">
        <v>54946</v>
      </c>
      <c r="AH49" s="12" t="n">
        <v>-264214</v>
      </c>
      <c r="AI49" s="12" t="n">
        <v>-536402</v>
      </c>
      <c r="AJ49" s="12" t="n">
        <v>-201358</v>
      </c>
      <c r="AK49" s="12" t="n">
        <v>-860867</v>
      </c>
      <c r="AL49" s="12" t="n">
        <v>-1061784</v>
      </c>
      <c r="AM49" s="12" t="n">
        <v>-1092299</v>
      </c>
      <c r="AN49" s="12" t="n">
        <v>-1351900</v>
      </c>
      <c r="AO49" s="12" t="n">
        <v>876775</v>
      </c>
      <c r="AP49" s="12" t="n">
        <v>267164</v>
      </c>
      <c r="AQ49" s="12" t="n">
        <v>106845.199277</v>
      </c>
      <c r="AR49" s="12" t="n">
        <v>195613</v>
      </c>
    </row>
    <row r="50" customFormat="false" ht="15.75" hidden="true" customHeight="false" outlineLevel="0" collapsed="false">
      <c r="A50" s="41"/>
      <c r="B50" s="61"/>
      <c r="C50" s="12"/>
      <c r="D50" s="12"/>
      <c r="H50" s="517" t="s">
        <v>347</v>
      </c>
      <c r="I50" s="140" t="n">
        <v>6716</v>
      </c>
      <c r="J50" s="140" t="n">
        <v>-11604</v>
      </c>
      <c r="K50" s="140" t="n">
        <v>70823</v>
      </c>
      <c r="L50" s="140" t="n">
        <v>66077</v>
      </c>
      <c r="M50" s="140" t="n">
        <v>93796</v>
      </c>
      <c r="N50" s="140" t="n">
        <v>89918</v>
      </c>
      <c r="O50" s="140" t="n">
        <v>71077</v>
      </c>
      <c r="P50" s="140" t="n">
        <v>225230</v>
      </c>
      <c r="Q50" s="140" t="n">
        <v>-24346</v>
      </c>
      <c r="R50" s="538" t="n">
        <v>1175</v>
      </c>
      <c r="S50" s="538" t="n">
        <v>105788</v>
      </c>
      <c r="T50" s="538" t="n">
        <v>93641</v>
      </c>
      <c r="U50" s="538" t="n">
        <v>99249</v>
      </c>
      <c r="V50" s="538" t="n">
        <v>228823</v>
      </c>
      <c r="W50" s="538" t="n">
        <v>345036</v>
      </c>
      <c r="X50" s="140" t="n">
        <v>510999</v>
      </c>
      <c r="Y50" s="140" t="n">
        <v>156071</v>
      </c>
      <c r="Z50" s="140" t="n">
        <v>277592</v>
      </c>
      <c r="AA50" s="140" t="n">
        <v>437340</v>
      </c>
      <c r="AB50" s="140" t="n">
        <v>516128</v>
      </c>
      <c r="AC50" s="140" t="n">
        <v>103166</v>
      </c>
      <c r="AD50" s="140" t="n">
        <v>274987</v>
      </c>
      <c r="AE50" s="140" t="n">
        <v>424531</v>
      </c>
      <c r="AF50" s="12" t="n">
        <v>461301</v>
      </c>
      <c r="AG50" s="12" t="n">
        <v>10741</v>
      </c>
      <c r="AH50" s="12" t="n">
        <v>10564</v>
      </c>
      <c r="AI50" s="12" t="n">
        <v>18409</v>
      </c>
      <c r="AJ50" s="12" t="n">
        <v>20084</v>
      </c>
      <c r="AK50" s="12" t="n">
        <v>24908</v>
      </c>
      <c r="AL50" s="12" t="n">
        <v>42011</v>
      </c>
      <c r="AM50" s="12" t="n">
        <v>66976</v>
      </c>
      <c r="AN50" s="12" t="n">
        <v>110402</v>
      </c>
      <c r="AO50" s="12" t="n">
        <v>69622</v>
      </c>
      <c r="AP50" s="12" t="n">
        <v>201356</v>
      </c>
      <c r="AQ50" s="12" t="n">
        <v>253056.963071</v>
      </c>
      <c r="AR50" s="12" t="n">
        <v>257026</v>
      </c>
    </row>
    <row r="51" customFormat="false" ht="15.75" hidden="true" customHeight="false" outlineLevel="0" collapsed="false">
      <c r="A51" s="41"/>
      <c r="B51" s="61"/>
      <c r="C51" s="540"/>
      <c r="D51" s="540"/>
      <c r="E51" s="540"/>
      <c r="F51" s="540"/>
      <c r="G51" s="540"/>
      <c r="H51" s="541" t="s">
        <v>339</v>
      </c>
      <c r="I51" s="540" t="n">
        <v>-22226</v>
      </c>
      <c r="J51" s="540" t="n">
        <v>-56232</v>
      </c>
      <c r="K51" s="540" t="n">
        <v>54160</v>
      </c>
      <c r="L51" s="540" t="n">
        <v>-11921</v>
      </c>
      <c r="M51" s="540" t="n">
        <v>120421</v>
      </c>
      <c r="N51" s="540" t="n">
        <v>64770</v>
      </c>
      <c r="O51" s="540" t="n">
        <v>93848</v>
      </c>
      <c r="P51" s="540" t="n">
        <v>285872</v>
      </c>
      <c r="Q51" s="540" t="n">
        <v>20549</v>
      </c>
      <c r="R51" s="540" t="n">
        <v>170844</v>
      </c>
      <c r="S51" s="540" t="n">
        <v>249116</v>
      </c>
      <c r="T51" s="540" t="n">
        <v>25831</v>
      </c>
      <c r="U51" s="540" t="n">
        <v>244761</v>
      </c>
      <c r="V51" s="540" t="n">
        <v>298239</v>
      </c>
      <c r="W51" s="540" t="n">
        <v>-147265</v>
      </c>
      <c r="X51" s="540" t="n">
        <v>47403</v>
      </c>
      <c r="Y51" s="540" t="n">
        <v>191337</v>
      </c>
      <c r="Z51" s="540" t="n">
        <v>230944</v>
      </c>
      <c r="AA51" s="540" t="n">
        <v>1177034</v>
      </c>
      <c r="AB51" s="540" t="n">
        <v>-208784</v>
      </c>
      <c r="AC51" s="540" t="n">
        <v>1389609</v>
      </c>
      <c r="AD51" s="540" t="n">
        <v>1293627</v>
      </c>
      <c r="AE51" s="540" t="n">
        <v>1306982</v>
      </c>
      <c r="AF51" s="540" t="n">
        <v>2149499</v>
      </c>
      <c r="AG51" s="540" t="n">
        <v>235313</v>
      </c>
      <c r="AH51" s="540" t="n">
        <v>202742</v>
      </c>
      <c r="AI51" s="540" t="n">
        <v>152129</v>
      </c>
      <c r="AJ51" s="540" t="n">
        <v>55756</v>
      </c>
      <c r="AK51" s="540" t="n">
        <v>231921</v>
      </c>
      <c r="AL51" s="540" t="n">
        <v>31905</v>
      </c>
      <c r="AM51" s="540" t="n">
        <v>-194411</v>
      </c>
      <c r="AN51" s="540" t="n">
        <v>233196</v>
      </c>
      <c r="AO51" s="540" t="n">
        <v>-388705</v>
      </c>
      <c r="AP51" s="540" t="n">
        <v>85808</v>
      </c>
      <c r="AQ51" s="540" t="n">
        <v>599628.571643</v>
      </c>
      <c r="AR51" s="540" t="n">
        <v>1213068</v>
      </c>
    </row>
    <row r="52" s="12" customFormat="true" ht="15.75" hidden="true" customHeight="false" outlineLevel="0" collapsed="false">
      <c r="A52" s="41"/>
      <c r="B52" s="61"/>
      <c r="H52" s="542" t="s">
        <v>348</v>
      </c>
      <c r="I52" s="173" t="n">
        <v>587</v>
      </c>
      <c r="J52" s="173" t="n">
        <v>7617</v>
      </c>
      <c r="K52" s="173" t="n">
        <v>21448</v>
      </c>
      <c r="L52" s="173" t="n">
        <v>31253</v>
      </c>
      <c r="M52" s="173" t="n">
        <v>1685</v>
      </c>
      <c r="N52" s="173" t="n">
        <v>8437</v>
      </c>
      <c r="O52" s="173" t="n">
        <v>10331</v>
      </c>
      <c r="P52" s="173" t="n">
        <v>15532</v>
      </c>
      <c r="Q52" s="173" t="n">
        <v>2656</v>
      </c>
      <c r="R52" s="173" t="n">
        <v>26540</v>
      </c>
      <c r="S52" s="173" t="n">
        <v>14121</v>
      </c>
      <c r="T52" s="173" t="n">
        <v>21072</v>
      </c>
      <c r="U52" s="173" t="n">
        <v>13997</v>
      </c>
      <c r="V52" s="173" t="n">
        <v>12229</v>
      </c>
      <c r="W52" s="173" t="n">
        <v>31067</v>
      </c>
      <c r="X52" s="173" t="n">
        <v>30890</v>
      </c>
      <c r="Y52" s="173" t="n">
        <v>130184</v>
      </c>
      <c r="Z52" s="173" t="n">
        <v>151178</v>
      </c>
      <c r="AA52" s="173" t="n">
        <v>83543</v>
      </c>
      <c r="AB52" s="173" t="n">
        <v>55730</v>
      </c>
      <c r="AC52" s="173" t="n">
        <v>109740</v>
      </c>
      <c r="AD52" s="173" t="n">
        <v>108529</v>
      </c>
      <c r="AE52" s="173" t="n">
        <v>114027</v>
      </c>
      <c r="AF52" s="12" t="n">
        <v>442665</v>
      </c>
      <c r="AG52" s="12" t="n">
        <v>72985</v>
      </c>
      <c r="AH52" s="12" t="n">
        <v>39444</v>
      </c>
      <c r="AI52" s="12" t="n">
        <v>81708</v>
      </c>
      <c r="AJ52" s="12" t="n">
        <v>92033</v>
      </c>
      <c r="AK52" s="3" t="n">
        <v>30616.097995</v>
      </c>
      <c r="AL52" s="3" t="n">
        <v>105028</v>
      </c>
      <c r="AM52" s="3" t="n">
        <v>110817</v>
      </c>
      <c r="AN52" s="3" t="n">
        <v>220563</v>
      </c>
      <c r="AO52" s="12" t="n">
        <v>65003</v>
      </c>
      <c r="AP52" s="12" t="n">
        <v>114099</v>
      </c>
      <c r="AQ52" s="12" t="n">
        <v>190988.066475</v>
      </c>
      <c r="AR52" s="12" t="n">
        <v>694694.265773</v>
      </c>
    </row>
    <row r="53" s="12" customFormat="true" ht="15.75" hidden="true" customHeight="false" outlineLevel="0" collapsed="false">
      <c r="A53" s="41"/>
      <c r="B53" s="61"/>
      <c r="H53" s="542" t="s">
        <v>349</v>
      </c>
      <c r="I53" s="173" t="n">
        <v>8926</v>
      </c>
      <c r="J53" s="173" t="n">
        <v>11263</v>
      </c>
      <c r="K53" s="173" t="n">
        <v>20101</v>
      </c>
      <c r="L53" s="173" t="n">
        <v>28173</v>
      </c>
      <c r="M53" s="173" t="n">
        <v>8268</v>
      </c>
      <c r="N53" s="173" t="n">
        <v>33631</v>
      </c>
      <c r="O53" s="173" t="n">
        <v>37474</v>
      </c>
      <c r="P53" s="173" t="n">
        <v>49464</v>
      </c>
      <c r="Q53" s="173" t="n">
        <v>9363</v>
      </c>
      <c r="R53" s="173" t="n">
        <v>16094</v>
      </c>
      <c r="S53" s="173" t="n">
        <v>19511</v>
      </c>
      <c r="T53" s="173" t="n">
        <v>21320</v>
      </c>
      <c r="U53" s="173" t="n">
        <v>4414</v>
      </c>
      <c r="V53" s="173" t="n">
        <v>5672</v>
      </c>
      <c r="W53" s="173" t="n">
        <v>12316</v>
      </c>
      <c r="X53" s="173" t="n">
        <v>11064</v>
      </c>
      <c r="Y53" s="173" t="n">
        <v>8038</v>
      </c>
      <c r="Z53" s="173" t="n">
        <v>10601</v>
      </c>
      <c r="AA53" s="173" t="n">
        <v>7642</v>
      </c>
      <c r="AB53" s="173" t="n">
        <v>22022</v>
      </c>
      <c r="AC53" s="173" t="n">
        <v>3491</v>
      </c>
      <c r="AD53" s="173" t="n">
        <v>3649</v>
      </c>
      <c r="AE53" s="173" t="n">
        <v>4736</v>
      </c>
      <c r="AF53" s="12" t="n">
        <v>11598</v>
      </c>
      <c r="AG53" s="12" t="n">
        <v>22055</v>
      </c>
      <c r="AH53" s="12" t="n">
        <v>29475</v>
      </c>
      <c r="AI53" s="12" t="n">
        <v>33564</v>
      </c>
      <c r="AJ53" s="12" t="n">
        <v>12295</v>
      </c>
      <c r="AK53" s="3" t="n">
        <v>3945.752787</v>
      </c>
      <c r="AL53" s="3" t="n">
        <v>9634</v>
      </c>
      <c r="AM53" s="3" t="n">
        <v>11196</v>
      </c>
      <c r="AN53" s="3" t="n">
        <v>10581</v>
      </c>
      <c r="AO53" s="12" t="n">
        <v>8070</v>
      </c>
      <c r="AP53" s="12" t="n">
        <v>8403</v>
      </c>
      <c r="AQ53" s="12" t="n">
        <v>7087.231549</v>
      </c>
      <c r="AR53" s="12" t="n">
        <v>5213.606261</v>
      </c>
    </row>
    <row r="54" s="12" customFormat="true" ht="15.75" hidden="true" customHeight="false" outlineLevel="0" collapsed="false">
      <c r="A54" s="41"/>
      <c r="B54" s="61"/>
      <c r="H54" s="542" t="s">
        <v>350</v>
      </c>
      <c r="I54" s="173" t="n">
        <v>134715</v>
      </c>
      <c r="J54" s="173" t="n">
        <v>328745</v>
      </c>
      <c r="K54" s="173" t="n">
        <v>247807</v>
      </c>
      <c r="L54" s="173" t="n">
        <v>711189</v>
      </c>
      <c r="M54" s="173" t="n">
        <v>378947</v>
      </c>
      <c r="N54" s="173" t="n">
        <v>716013</v>
      </c>
      <c r="O54" s="173" t="n">
        <v>386356</v>
      </c>
      <c r="P54" s="173" t="n">
        <v>533398</v>
      </c>
      <c r="Q54" s="173" t="n">
        <v>147682</v>
      </c>
      <c r="R54" s="173" t="n">
        <v>404718</v>
      </c>
      <c r="S54" s="173" t="n">
        <v>316232</v>
      </c>
      <c r="T54" s="173" t="n">
        <v>776468</v>
      </c>
      <c r="U54" s="173" t="n">
        <v>193709</v>
      </c>
      <c r="V54" s="173" t="n">
        <v>474807</v>
      </c>
      <c r="W54" s="173" t="n">
        <v>1608204</v>
      </c>
      <c r="X54" s="173" t="n">
        <v>1370928</v>
      </c>
      <c r="Y54" s="173" t="n">
        <v>493933</v>
      </c>
      <c r="Z54" s="173" t="n">
        <v>521944</v>
      </c>
      <c r="AA54" s="173" t="n">
        <v>1012077</v>
      </c>
      <c r="AB54" s="173" t="n">
        <v>1550127</v>
      </c>
      <c r="AC54" s="173" t="n">
        <v>1028914</v>
      </c>
      <c r="AD54" s="173" t="n">
        <v>886129</v>
      </c>
      <c r="AE54" s="173" t="n">
        <v>956666</v>
      </c>
      <c r="AF54" s="12" t="n">
        <v>1567464</v>
      </c>
      <c r="AG54" s="12" t="n">
        <v>188497</v>
      </c>
      <c r="AH54" s="12" t="n">
        <v>1339358</v>
      </c>
      <c r="AI54" s="12" t="n">
        <v>1174927</v>
      </c>
      <c r="AJ54" s="12" t="n">
        <v>1473354</v>
      </c>
      <c r="AK54" s="543" t="n">
        <v>634002.200146</v>
      </c>
      <c r="AL54" s="543" t="n">
        <v>1453177</v>
      </c>
      <c r="AM54" s="543" t="n">
        <v>2724115</v>
      </c>
      <c r="AN54" s="543" t="n">
        <v>1813096</v>
      </c>
      <c r="AO54" s="12" t="n">
        <v>1871848</v>
      </c>
      <c r="AP54" s="12" t="n">
        <v>1807569</v>
      </c>
      <c r="AQ54" s="540" t="n">
        <v>1572983.65517</v>
      </c>
      <c r="AR54" s="12" t="n">
        <v>1730355.004585</v>
      </c>
    </row>
    <row r="55" s="540" customFormat="true" ht="15.75" hidden="true" customHeight="false" outlineLevel="0" collapsed="false">
      <c r="B55" s="544"/>
      <c r="C55" s="12"/>
      <c r="D55" s="12"/>
      <c r="E55" s="12"/>
      <c r="F55" s="12"/>
      <c r="G55" s="12"/>
      <c r="H55" s="542" t="s">
        <v>351</v>
      </c>
      <c r="I55" s="173" t="n">
        <v>9232</v>
      </c>
      <c r="J55" s="173" t="n">
        <v>11306</v>
      </c>
      <c r="K55" s="173" t="n">
        <v>19323</v>
      </c>
      <c r="L55" s="173" t="n">
        <v>33805</v>
      </c>
      <c r="M55" s="173" t="n">
        <v>11764</v>
      </c>
      <c r="N55" s="173" t="n">
        <v>49985</v>
      </c>
      <c r="O55" s="173" t="n">
        <v>51548</v>
      </c>
      <c r="P55" s="173" t="n">
        <v>63633</v>
      </c>
      <c r="Q55" s="173" t="n">
        <v>9253</v>
      </c>
      <c r="R55" s="173" t="n">
        <v>14109</v>
      </c>
      <c r="S55" s="173" t="n">
        <v>49780</v>
      </c>
      <c r="T55" s="173" t="n">
        <v>62949</v>
      </c>
      <c r="U55" s="173" t="n">
        <v>13595</v>
      </c>
      <c r="V55" s="173" t="n">
        <v>21541</v>
      </c>
      <c r="W55" s="173" t="n">
        <v>74544</v>
      </c>
      <c r="X55" s="173" t="n">
        <v>65016</v>
      </c>
      <c r="Y55" s="173" t="n">
        <v>105723</v>
      </c>
      <c r="Z55" s="173" t="n">
        <v>130289</v>
      </c>
      <c r="AA55" s="173" t="n">
        <v>25719</v>
      </c>
      <c r="AB55" s="173" t="n">
        <v>133399</v>
      </c>
      <c r="AC55" s="173" t="n">
        <v>5344</v>
      </c>
      <c r="AD55" s="173" t="n">
        <v>22887</v>
      </c>
      <c r="AE55" s="173" t="n">
        <v>86489</v>
      </c>
      <c r="AF55" s="12" t="n">
        <v>41195</v>
      </c>
      <c r="AG55" s="12" t="n">
        <v>63181</v>
      </c>
      <c r="AH55" s="12" t="n">
        <v>487353</v>
      </c>
      <c r="AI55" s="12" t="n">
        <v>445795</v>
      </c>
      <c r="AJ55" s="12" t="n">
        <v>520037</v>
      </c>
      <c r="AK55" s="3" t="n">
        <v>281508.509118</v>
      </c>
      <c r="AL55" s="3" t="n">
        <v>433091</v>
      </c>
      <c r="AM55" s="3" t="n">
        <v>816919</v>
      </c>
      <c r="AN55" s="3" t="n">
        <v>626460</v>
      </c>
      <c r="AO55" s="12" t="n">
        <v>620562</v>
      </c>
      <c r="AP55" s="12" t="n">
        <v>589532</v>
      </c>
      <c r="AQ55" s="12" t="n">
        <v>541602.856994</v>
      </c>
      <c r="AR55" s="540" t="n">
        <v>367029.396147</v>
      </c>
    </row>
    <row r="56" s="12" customFormat="true" ht="15.75" hidden="true" customHeight="false" outlineLevel="0" collapsed="false">
      <c r="A56" s="41"/>
      <c r="B56" s="61"/>
      <c r="H56" s="542" t="s">
        <v>352</v>
      </c>
      <c r="I56" s="173" t="n">
        <v>675</v>
      </c>
      <c r="J56" s="173" t="n">
        <v>7088</v>
      </c>
      <c r="K56" s="173" t="n">
        <v>17861</v>
      </c>
      <c r="L56" s="173" t="n">
        <v>14663</v>
      </c>
      <c r="M56" s="173" t="n">
        <v>1689</v>
      </c>
      <c r="N56" s="173" t="n">
        <v>6411</v>
      </c>
      <c r="O56" s="173" t="n">
        <v>6636</v>
      </c>
      <c r="P56" s="173" t="n">
        <v>7963</v>
      </c>
      <c r="Q56" s="173" t="n">
        <v>2075</v>
      </c>
      <c r="R56" s="173" t="n">
        <v>7056</v>
      </c>
      <c r="S56" s="173" t="n">
        <v>8005</v>
      </c>
      <c r="T56" s="173" t="n">
        <v>14276</v>
      </c>
      <c r="U56" s="173" t="n">
        <v>10699</v>
      </c>
      <c r="V56" s="173" t="n">
        <v>7388</v>
      </c>
      <c r="W56" s="173" t="n">
        <v>23892</v>
      </c>
      <c r="X56" s="173" t="n">
        <v>10240</v>
      </c>
      <c r="Y56" s="173" t="n">
        <v>16029</v>
      </c>
      <c r="Z56" s="173" t="n">
        <v>25001</v>
      </c>
      <c r="AA56" s="173" t="n">
        <v>20365</v>
      </c>
      <c r="AB56" s="173" t="n">
        <v>5205</v>
      </c>
      <c r="AC56" s="173" t="n">
        <v>1489</v>
      </c>
      <c r="AD56" s="173" t="n">
        <v>5734</v>
      </c>
      <c r="AE56" s="173" t="n">
        <v>9953</v>
      </c>
      <c r="AF56" s="12" t="n">
        <v>4345</v>
      </c>
      <c r="AG56" s="12" t="n">
        <v>6094</v>
      </c>
      <c r="AH56" s="12" t="n">
        <v>8111</v>
      </c>
      <c r="AI56" s="12" t="n">
        <v>9575</v>
      </c>
      <c r="AJ56" s="12" t="n">
        <v>14743</v>
      </c>
      <c r="AK56" s="3" t="n">
        <v>21102.492306</v>
      </c>
      <c r="AL56" s="3" t="n">
        <v>52624</v>
      </c>
      <c r="AM56" s="3" t="n">
        <v>60291</v>
      </c>
      <c r="AN56" s="3" t="n">
        <v>53243</v>
      </c>
      <c r="AO56" s="12" t="n">
        <v>51163</v>
      </c>
      <c r="AP56" s="12" t="n">
        <v>52366</v>
      </c>
      <c r="AQ56" s="12" t="n">
        <v>41963.009235</v>
      </c>
      <c r="AR56" s="12" t="n">
        <v>29299.189292</v>
      </c>
    </row>
    <row r="57" s="12" customFormat="true" ht="15.75" hidden="true" customHeight="false" outlineLevel="0" collapsed="false">
      <c r="A57" s="41"/>
      <c r="B57" s="61"/>
      <c r="H57" s="542" t="s">
        <v>353</v>
      </c>
      <c r="I57" s="173" t="n">
        <v>126448</v>
      </c>
      <c r="J57" s="173" t="n">
        <v>277102</v>
      </c>
      <c r="K57" s="173" t="n">
        <v>195293</v>
      </c>
      <c r="L57" s="173" t="n">
        <v>590829</v>
      </c>
      <c r="M57" s="173" t="n">
        <v>360816</v>
      </c>
      <c r="N57" s="173" t="n">
        <v>688098</v>
      </c>
      <c r="O57" s="173" t="n">
        <v>333137</v>
      </c>
      <c r="P57" s="173" t="n">
        <v>487898</v>
      </c>
      <c r="Q57" s="173" t="n">
        <v>171248</v>
      </c>
      <c r="R57" s="173" t="n">
        <v>525171</v>
      </c>
      <c r="S57" s="173" t="n">
        <v>355095</v>
      </c>
      <c r="T57" s="173" t="n">
        <v>616357</v>
      </c>
      <c r="U57" s="173" t="n">
        <v>222710</v>
      </c>
      <c r="V57" s="173" t="n">
        <v>366250</v>
      </c>
      <c r="W57" s="173" t="n">
        <v>928413</v>
      </c>
      <c r="X57" s="173" t="n">
        <v>834244</v>
      </c>
      <c r="Y57" s="173" t="n">
        <v>524235</v>
      </c>
      <c r="Z57" s="173" t="n">
        <v>509182</v>
      </c>
      <c r="AA57" s="173" t="n">
        <v>1916279</v>
      </c>
      <c r="AB57" s="173" t="n">
        <v>958173</v>
      </c>
      <c r="AC57" s="173" t="n">
        <v>2351096</v>
      </c>
      <c r="AD57" s="173" t="n">
        <v>1871142</v>
      </c>
      <c r="AE57" s="173" t="n">
        <v>1775065</v>
      </c>
      <c r="AF57" s="12" t="n">
        <v>3570469</v>
      </c>
      <c r="AG57" s="12" t="n">
        <v>355527</v>
      </c>
      <c r="AH57" s="12" t="n">
        <v>821967</v>
      </c>
      <c r="AI57" s="12" t="n">
        <v>645923</v>
      </c>
      <c r="AJ57" s="12" t="n">
        <v>793751</v>
      </c>
      <c r="AK57" s="543" t="n">
        <v>316706.770799</v>
      </c>
      <c r="AL57" s="543" t="n">
        <v>617449</v>
      </c>
      <c r="AM57" s="543" t="n">
        <v>1096691</v>
      </c>
      <c r="AN57" s="543" t="n">
        <v>768141</v>
      </c>
      <c r="AO57" s="12" t="n">
        <v>964789</v>
      </c>
      <c r="AP57" s="12" t="n">
        <v>955698</v>
      </c>
      <c r="AQ57" s="12" t="n">
        <v>964823.421285</v>
      </c>
      <c r="AR57" s="12" t="n">
        <v>2275853.424787</v>
      </c>
    </row>
    <row r="58" customFormat="false" ht="15.75" hidden="true" customHeight="false" outlineLevel="0" collapsed="false">
      <c r="A58" s="41"/>
      <c r="B58" s="61"/>
      <c r="C58" s="540"/>
      <c r="D58" s="540"/>
      <c r="E58" s="540"/>
      <c r="F58" s="540"/>
      <c r="G58" s="540"/>
      <c r="H58" s="541" t="s">
        <v>354</v>
      </c>
      <c r="I58" s="540" t="n">
        <v>7873</v>
      </c>
      <c r="J58" s="540" t="n">
        <v>52129</v>
      </c>
      <c r="K58" s="540" t="n">
        <v>56879</v>
      </c>
      <c r="L58" s="540" t="n">
        <v>131318</v>
      </c>
      <c r="M58" s="540" t="n">
        <v>14631</v>
      </c>
      <c r="N58" s="540" t="n">
        <v>13587</v>
      </c>
      <c r="O58" s="540" t="n">
        <v>42840</v>
      </c>
      <c r="P58" s="540" t="n">
        <v>38900</v>
      </c>
      <c r="Q58" s="540" t="n">
        <v>-22875</v>
      </c>
      <c r="R58" s="540" t="n">
        <v>-98984</v>
      </c>
      <c r="S58" s="540" t="n">
        <v>-63016</v>
      </c>
      <c r="T58" s="540" t="n">
        <v>125278</v>
      </c>
      <c r="U58" s="540" t="n">
        <v>-34884</v>
      </c>
      <c r="V58" s="540" t="n">
        <v>97529</v>
      </c>
      <c r="W58" s="540" t="n">
        <v>624738</v>
      </c>
      <c r="X58" s="540" t="n">
        <v>503382</v>
      </c>
      <c r="Y58" s="540" t="n">
        <v>-13832</v>
      </c>
      <c r="Z58" s="540" t="n">
        <v>19251</v>
      </c>
      <c r="AA58" s="540" t="n">
        <v>-859101</v>
      </c>
      <c r="AB58" s="540" t="n">
        <v>531102</v>
      </c>
      <c r="AC58" s="540" t="n">
        <v>-1215784</v>
      </c>
      <c r="AD58" s="540" t="n">
        <v>-901456</v>
      </c>
      <c r="AE58" s="540" t="n">
        <v>-796078</v>
      </c>
      <c r="AF58" s="540" t="n">
        <v>-1594282</v>
      </c>
      <c r="AG58" s="540" t="n">
        <v>-141265</v>
      </c>
      <c r="AH58" s="540" t="n">
        <v>90846</v>
      </c>
      <c r="AI58" s="540" t="n">
        <v>188906</v>
      </c>
      <c r="AJ58" s="540" t="n">
        <v>249151</v>
      </c>
      <c r="AK58" s="540" t="n">
        <v>49246.278705</v>
      </c>
      <c r="AL58" s="540" t="n">
        <v>464675</v>
      </c>
      <c r="AM58" s="540" t="n">
        <v>872227</v>
      </c>
      <c r="AN58" s="540" t="n">
        <v>596396</v>
      </c>
      <c r="AO58" s="540" t="n">
        <v>308407</v>
      </c>
      <c r="AP58" s="540" t="n">
        <v>332475</v>
      </c>
      <c r="AQ58" s="540" t="n">
        <v>222669.66568</v>
      </c>
      <c r="AR58" s="540" t="n">
        <v>-241919.133607</v>
      </c>
    </row>
    <row r="59" s="12" customFormat="true" ht="15.75" hidden="true" customHeight="false" outlineLevel="0" collapsed="false">
      <c r="A59" s="41"/>
      <c r="B59" s="61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</row>
    <row r="60" s="12" customFormat="true" ht="15.75" hidden="false" customHeight="false" outlineLevel="0" collapsed="false">
      <c r="A60" s="41"/>
      <c r="B60" s="61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</row>
    <row r="61" s="12" customFormat="true" ht="15.75" hidden="false" customHeight="false" outlineLevel="0" collapsed="false">
      <c r="A61" s="41"/>
      <c r="B61" s="61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Q61" s="540"/>
    </row>
    <row r="62" s="540" customFormat="true" ht="15.75" hidden="false" customHeight="false" outlineLevel="0" collapsed="false">
      <c r="B62" s="544"/>
      <c r="C62" s="12"/>
      <c r="D62" s="12"/>
      <c r="E62" s="12"/>
      <c r="F62" s="12"/>
      <c r="G62" s="12"/>
      <c r="H62" s="12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="12" customFormat="true" ht="15.75" hidden="false" customHeight="false" outlineLevel="0" collapsed="false">
      <c r="A63" s="41"/>
      <c r="B63" s="61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</row>
    <row r="64" s="12" customFormat="true" ht="15.75" hidden="false" customHeight="false" outlineLevel="0" collapsed="false">
      <c r="A64" s="41"/>
      <c r="B64" s="61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</row>
    <row r="65" s="12" customFormat="true" ht="15.75" hidden="false" customHeight="false" outlineLevel="0" collapsed="false">
      <c r="A65" s="41"/>
      <c r="B65" s="61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</row>
    <row r="66" s="12" customFormat="true" ht="15.75" hidden="false" customHeight="false" outlineLevel="0" collapsed="false">
      <c r="A66" s="41"/>
      <c r="B66" s="61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</row>
    <row r="67" s="12" customFormat="true" ht="15.75" hidden="false" customHeight="false" outlineLevel="0" collapsed="false">
      <c r="A67" s="41"/>
      <c r="B67" s="61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</row>
    <row r="68" s="12" customFormat="true" ht="15.75" hidden="false" customHeight="false" outlineLevel="0" collapsed="false">
      <c r="A68" s="41"/>
      <c r="B68" s="61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</row>
    <row r="69" s="12" customFormat="true" ht="15.75" hidden="false" customHeight="false" outlineLevel="0" collapsed="false">
      <c r="A69" s="41"/>
      <c r="B69" s="61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</row>
    <row r="70" s="12" customFormat="true" ht="15.75" hidden="false" customHeight="false" outlineLevel="0" collapsed="false">
      <c r="A70" s="41"/>
      <c r="B70" s="61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</row>
    <row r="71" s="12" customFormat="true" ht="15.75" hidden="false" customHeight="false" outlineLevel="0" collapsed="false">
      <c r="A71" s="41"/>
      <c r="B71" s="61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</row>
    <row r="72" s="12" customFormat="true" ht="15.75" hidden="false" customHeight="false" outlineLevel="0" collapsed="false">
      <c r="A72" s="41"/>
      <c r="B72" s="61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</row>
    <row r="73" s="12" customFormat="true" ht="15.75" hidden="false" customHeight="false" outlineLevel="0" collapsed="false">
      <c r="A73" s="41"/>
      <c r="B73" s="61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</row>
    <row r="74" s="12" customFormat="true" ht="15.75" hidden="false" customHeight="false" outlineLevel="0" collapsed="false">
      <c r="A74" s="41"/>
      <c r="B74" s="61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</row>
    <row r="75" s="12" customFormat="true" ht="15.75" hidden="false" customHeight="false" outlineLevel="0" collapsed="false">
      <c r="A75" s="41"/>
      <c r="B75" s="61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</row>
    <row r="76" s="12" customFormat="true" ht="15.75" hidden="false" customHeight="false" outlineLevel="0" collapsed="false">
      <c r="A76" s="41"/>
      <c r="B76" s="61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</row>
    <row r="77" s="12" customFormat="true" ht="15.75" hidden="false" customHeight="false" outlineLevel="0" collapsed="false">
      <c r="A77" s="41"/>
      <c r="B77" s="61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</row>
    <row r="78" s="12" customFormat="true" ht="15.75" hidden="false" customHeight="false" outlineLevel="0" collapsed="false">
      <c r="A78" s="41"/>
      <c r="B78" s="61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</row>
    <row r="79" s="12" customFormat="true" ht="15.75" hidden="false" customHeight="false" outlineLevel="0" collapsed="false">
      <c r="A79" s="41"/>
      <c r="B79" s="61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</row>
    <row r="80" s="12" customFormat="true" ht="15.75" hidden="false" customHeight="false" outlineLevel="0" collapsed="false">
      <c r="A80" s="41"/>
      <c r="B80" s="61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</row>
    <row r="81" s="12" customFormat="true" ht="16.5" hidden="false" customHeight="false" outlineLevel="0" collapsed="false">
      <c r="A81" s="41"/>
      <c r="B81" s="61"/>
      <c r="D81" s="10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</row>
    <row r="82" s="12" customFormat="true" ht="16.5" hidden="false" customHeight="false" outlineLevel="0" collapsed="false">
      <c r="A82" s="41"/>
      <c r="B82" s="61"/>
      <c r="C82" s="9"/>
      <c r="D82" s="10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</row>
    <row r="83" s="12" customFormat="true" ht="16.5" hidden="false" customHeight="false" outlineLevel="0" collapsed="false">
      <c r="A83" s="41"/>
      <c r="B83" s="61"/>
      <c r="C83" s="9"/>
      <c r="D83" s="10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</row>
    <row r="84" s="12" customFormat="true" ht="16.5" hidden="false" customHeight="false" outlineLevel="0" collapsed="false">
      <c r="A84" s="41"/>
      <c r="B84" s="61"/>
      <c r="C84" s="9"/>
      <c r="D84" s="10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</row>
    <row r="85" s="12" customFormat="true" ht="16.5" hidden="false" customHeight="false" outlineLevel="0" collapsed="false">
      <c r="A85" s="41"/>
      <c r="B85" s="61"/>
      <c r="C85" s="9"/>
      <c r="D85" s="10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</row>
    <row r="86" s="12" customFormat="true" ht="16.5" hidden="false" customHeight="false" outlineLevel="0" collapsed="false">
      <c r="A86" s="41"/>
      <c r="B86" s="61"/>
      <c r="C86" s="9"/>
      <c r="D86" s="10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</row>
    <row r="87" s="12" customFormat="true" ht="16.5" hidden="false" customHeight="false" outlineLevel="0" collapsed="false">
      <c r="A87" s="3"/>
      <c r="B87" s="8"/>
      <c r="C87" s="9"/>
      <c r="D87" s="10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</row>
    <row r="88" s="12" customFormat="true" ht="16.5" hidden="false" customHeight="false" outlineLevel="0" collapsed="false">
      <c r="A88" s="3"/>
      <c r="B88" s="8"/>
      <c r="C88" s="9"/>
      <c r="D88" s="10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Z119"/>
  <sheetViews>
    <sheetView showFormulas="false" showGridLines="false" showRowColHeaders="true" showZeros="true" rightToLeft="false" tabSelected="false" showOutlineSymbols="false" defaultGridColor="true" view="pageBreakPreview" topLeftCell="A1" colorId="64" zoomScale="100" zoomScaleNormal="100" zoomScalePageLayoutView="100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1" activeCellId="0" sqref="A1"/>
    </sheetView>
  </sheetViews>
  <sheetFormatPr defaultColWidth="7.984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574" width="1.67"/>
    <col collapsed="false" customWidth="true" hidden="false" outlineLevel="0" max="4" min="4" style="575" width="1.11"/>
    <col collapsed="false" customWidth="true" hidden="false" outlineLevel="0" max="7" min="5" style="576" width="1.11"/>
    <col collapsed="false" customWidth="true" hidden="false" outlineLevel="0" max="8" min="8" style="576" width="19.89"/>
    <col collapsed="false" customWidth="false" hidden="true" outlineLevel="0" max="31" min="9" style="11" width="8"/>
    <col collapsed="false" customWidth="true" hidden="true" outlineLevel="0" max="32" min="32" style="3" width="7.1"/>
    <col collapsed="false" customWidth="false" hidden="false" outlineLevel="0" max="33" min="33" style="3" width="8"/>
    <col collapsed="false" customWidth="true" hidden="false" outlineLevel="0" max="34" min="34" style="3" width="9"/>
    <col collapsed="false" customWidth="false" hidden="false" outlineLevel="0" max="39" min="35" style="3" width="8"/>
    <col collapsed="false" customWidth="true" hidden="false" outlineLevel="0" max="40" min="40" style="3" width="10.89"/>
    <col collapsed="false" customWidth="false" hidden="false" outlineLevel="0" max="41" min="41" style="3" width="8"/>
    <col collapsed="false" customWidth="true" hidden="false" outlineLevel="0" max="42" min="42" style="3" width="8.89"/>
    <col collapsed="false" customWidth="false" hidden="false" outlineLevel="0" max="52" min="43" style="3" width="8"/>
    <col collapsed="false" customWidth="false" hidden="false" outlineLevel="0" max="1024" min="53" style="12" width="8"/>
  </cols>
  <sheetData>
    <row r="1" s="13" customFormat="true" ht="36" hidden="false" customHeight="true" outlineLevel="0" collapsed="false">
      <c r="B1" s="14"/>
      <c r="C1" s="577"/>
      <c r="D1" s="578" t="s">
        <v>356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="18" customFormat="true" ht="7.5" hidden="false" customHeight="true" outlineLevel="0" collapsed="false">
      <c r="B2" s="19"/>
      <c r="C2" s="579"/>
      <c r="D2" s="580"/>
      <c r="E2" s="581"/>
      <c r="F2" s="581"/>
      <c r="G2" s="581"/>
      <c r="H2" s="58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0.25" hidden="false" customHeight="true" outlineLevel="0" collapsed="false">
      <c r="A3" s="22"/>
      <c r="B3" s="23"/>
      <c r="C3" s="582"/>
      <c r="D3" s="583" t="s">
        <v>222</v>
      </c>
      <c r="E3" s="583"/>
      <c r="F3" s="583"/>
      <c r="G3" s="583"/>
      <c r="H3" s="583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s">
        <v>123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s="12" customFormat="true" ht="20.1" hidden="false" customHeight="true" outlineLevel="0" collapsed="false">
      <c r="A4" s="28" t="s">
        <v>2</v>
      </c>
      <c r="B4" s="35"/>
      <c r="C4" s="584"/>
      <c r="D4" s="585" t="s">
        <v>357</v>
      </c>
      <c r="E4" s="586"/>
      <c r="F4" s="586"/>
      <c r="G4" s="586"/>
      <c r="H4" s="586"/>
      <c r="I4" s="587" t="n">
        <v>1208.07</v>
      </c>
      <c r="J4" s="587" t="n">
        <v>5208.16</v>
      </c>
      <c r="K4" s="587" t="n">
        <v>9667.08</v>
      </c>
      <c r="L4" s="587" t="n">
        <v>13661.25</v>
      </c>
      <c r="M4" s="587" t="n">
        <v>4548.38</v>
      </c>
      <c r="N4" s="587" t="n">
        <v>8720.36</v>
      </c>
      <c r="O4" s="587" t="n">
        <v>13329.11</v>
      </c>
      <c r="P4" s="587" t="n">
        <v>17620.18</v>
      </c>
      <c r="Q4" s="587" t="n">
        <v>5165.46</v>
      </c>
      <c r="R4" s="587" t="n">
        <v>10057.29</v>
      </c>
      <c r="S4" s="587" t="n">
        <v>15829.56</v>
      </c>
      <c r="T4" s="587" t="n">
        <v>20899.86</v>
      </c>
      <c r="U4" s="587" t="n">
        <v>6468.4</v>
      </c>
      <c r="V4" s="587" t="n">
        <v>12123.44</v>
      </c>
      <c r="W4" s="587" t="n">
        <v>18815.92</v>
      </c>
      <c r="X4" s="587" t="n">
        <v>23924.51</v>
      </c>
      <c r="Y4" s="587" t="n">
        <v>6104.39364601</v>
      </c>
      <c r="Z4" s="587" t="n">
        <v>11156.39</v>
      </c>
      <c r="AA4" s="587" t="n">
        <v>17078.40894</v>
      </c>
      <c r="AB4" s="587" t="n">
        <v>23265.87</v>
      </c>
      <c r="AC4" s="587" t="n">
        <v>6624.81447934</v>
      </c>
      <c r="AD4" s="587" t="n">
        <v>12596.02</v>
      </c>
      <c r="AE4" s="587" t="n">
        <v>19208.44</v>
      </c>
      <c r="AF4" s="587" t="n">
        <v>26099.8</v>
      </c>
      <c r="AG4" s="587" t="n">
        <v>7111.49</v>
      </c>
      <c r="AH4" s="587" t="n">
        <v>12944.57811098</v>
      </c>
      <c r="AI4" s="587" t="n">
        <v>20050.83</v>
      </c>
      <c r="AJ4" s="587" t="n">
        <v>27010.56</v>
      </c>
      <c r="AK4" s="587" t="n">
        <v>7304</v>
      </c>
      <c r="AL4" s="587" t="n">
        <v>13550.7</v>
      </c>
      <c r="AM4" s="588" t="n">
        <v>20674.09</v>
      </c>
      <c r="AN4" s="587" t="n">
        <v>27959.03</v>
      </c>
      <c r="AO4" s="589" t="n">
        <v>7210.25</v>
      </c>
      <c r="AP4" s="513" t="n">
        <v>13604.21</v>
      </c>
      <c r="AQ4" s="513" t="n">
        <v>21522.94</v>
      </c>
      <c r="AR4" s="513" t="n">
        <v>30759.71</v>
      </c>
      <c r="AS4" s="435"/>
    </row>
    <row r="5" customFormat="false" ht="20.1" hidden="false" customHeight="true" outlineLevel="0" collapsed="false">
      <c r="A5" s="34"/>
      <c r="B5" s="35"/>
      <c r="C5" s="590"/>
      <c r="D5" s="586"/>
      <c r="E5" s="591" t="s">
        <v>358</v>
      </c>
      <c r="F5" s="586"/>
      <c r="G5" s="586"/>
      <c r="H5" s="586"/>
      <c r="I5" s="71" t="n">
        <v>1083.38</v>
      </c>
      <c r="J5" s="71" t="n">
        <v>3546.3</v>
      </c>
      <c r="K5" s="71" t="n">
        <v>6543.16</v>
      </c>
      <c r="L5" s="71" t="n">
        <v>9231.66</v>
      </c>
      <c r="M5" s="71" t="n">
        <v>3149.94</v>
      </c>
      <c r="N5" s="71" t="n">
        <v>5904.1</v>
      </c>
      <c r="O5" s="71" t="n">
        <v>9027.9</v>
      </c>
      <c r="P5" s="71" t="n">
        <v>11747.83</v>
      </c>
      <c r="Q5" s="71" t="n">
        <v>3644.29</v>
      </c>
      <c r="R5" s="71" t="n">
        <v>6689.89</v>
      </c>
      <c r="S5" s="71" t="n">
        <v>10878.33</v>
      </c>
      <c r="T5" s="71" t="n">
        <v>14487.32</v>
      </c>
      <c r="U5" s="71" t="n">
        <v>4854.34</v>
      </c>
      <c r="V5" s="71" t="n">
        <v>8592.07</v>
      </c>
      <c r="W5" s="71" t="n">
        <v>13399.76</v>
      </c>
      <c r="X5" s="71" t="n">
        <v>16951.11</v>
      </c>
      <c r="Y5" s="71" t="n">
        <v>4447.54</v>
      </c>
      <c r="Z5" s="71" t="n">
        <v>7509.99</v>
      </c>
      <c r="AA5" s="71" t="n">
        <v>11536.9</v>
      </c>
      <c r="AB5" s="71" t="n">
        <v>15520.97</v>
      </c>
      <c r="AC5" s="71" t="n">
        <v>4858.91447934</v>
      </c>
      <c r="AD5" s="71" t="n">
        <v>8919.87</v>
      </c>
      <c r="AE5" s="71" t="n">
        <v>13491.26</v>
      </c>
      <c r="AF5" s="71" t="n">
        <v>17912.3</v>
      </c>
      <c r="AG5" s="71" t="n">
        <v>5300.87</v>
      </c>
      <c r="AH5" s="71" t="n">
        <v>8838.39728329</v>
      </c>
      <c r="AI5" s="71" t="n">
        <v>13918.12</v>
      </c>
      <c r="AJ5" s="71" t="n">
        <v>18228.69</v>
      </c>
      <c r="AK5" s="71" t="n">
        <v>5414.48</v>
      </c>
      <c r="AL5" s="71" t="n">
        <v>9239.6</v>
      </c>
      <c r="AM5" s="592" t="n">
        <v>14101.3</v>
      </c>
      <c r="AN5" s="71" t="n">
        <v>18982.19</v>
      </c>
      <c r="AO5" s="109" t="n">
        <v>5229.04</v>
      </c>
      <c r="AP5" s="110" t="n">
        <v>9167.64</v>
      </c>
      <c r="AQ5" s="153" t="n">
        <v>14642.15</v>
      </c>
      <c r="AR5" s="152" t="n">
        <v>20552.8</v>
      </c>
      <c r="AS5" s="435"/>
    </row>
    <row r="6" customFormat="false" ht="20.1" hidden="false" customHeight="true" outlineLevel="0" collapsed="false">
      <c r="A6" s="37" t="s">
        <v>4</v>
      </c>
      <c r="B6" s="38"/>
      <c r="C6" s="584"/>
      <c r="D6" s="593"/>
      <c r="E6" s="591" t="s">
        <v>359</v>
      </c>
      <c r="F6" s="586"/>
      <c r="G6" s="586"/>
      <c r="H6" s="586"/>
      <c r="I6" s="71" t="n">
        <v>124.69</v>
      </c>
      <c r="J6" s="71" t="n">
        <v>496.19</v>
      </c>
      <c r="K6" s="71" t="n">
        <v>867.79</v>
      </c>
      <c r="L6" s="71" t="n">
        <v>1242.93</v>
      </c>
      <c r="M6" s="71" t="n">
        <v>341.45</v>
      </c>
      <c r="N6" s="71" t="n">
        <v>694.77</v>
      </c>
      <c r="O6" s="71" t="n">
        <v>1040.64</v>
      </c>
      <c r="P6" s="71" t="n">
        <v>1392.91</v>
      </c>
      <c r="Q6" s="71" t="n">
        <v>410.54</v>
      </c>
      <c r="R6" s="71" t="n">
        <v>1056.9</v>
      </c>
      <c r="S6" s="71" t="n">
        <v>1288.73</v>
      </c>
      <c r="T6" s="71" t="n">
        <v>1741.33</v>
      </c>
      <c r="U6" s="71" t="n">
        <v>537.33</v>
      </c>
      <c r="V6" s="71" t="n">
        <v>1074.21</v>
      </c>
      <c r="W6" s="71" t="n">
        <v>1709.61</v>
      </c>
      <c r="X6" s="71" t="n">
        <v>2050.88</v>
      </c>
      <c r="Y6" s="71" t="n">
        <v>578.67975044</v>
      </c>
      <c r="Z6" s="71" t="n">
        <v>1215.97</v>
      </c>
      <c r="AA6" s="71" t="n">
        <v>1801.03</v>
      </c>
      <c r="AB6" s="71" t="n">
        <v>2385.23</v>
      </c>
      <c r="AC6" s="71" t="n">
        <v>612.69</v>
      </c>
      <c r="AD6" s="71" t="n">
        <v>1225.94</v>
      </c>
      <c r="AE6" s="71" t="n">
        <v>1841.17</v>
      </c>
      <c r="AF6" s="71" t="n">
        <v>2682.51</v>
      </c>
      <c r="AG6" s="71" t="n">
        <v>582.65</v>
      </c>
      <c r="AH6" s="71" t="n">
        <v>1292.56670199</v>
      </c>
      <c r="AI6" s="71" t="n">
        <v>1889.63</v>
      </c>
      <c r="AJ6" s="71" t="n">
        <v>2661.8</v>
      </c>
      <c r="AK6" s="71" t="n">
        <v>578.45</v>
      </c>
      <c r="AL6" s="71" t="n">
        <v>1262.1</v>
      </c>
      <c r="AM6" s="592" t="n">
        <v>1846.05</v>
      </c>
      <c r="AN6" s="71" t="n">
        <v>2584.41</v>
      </c>
      <c r="AO6" s="109" t="n">
        <v>612.95</v>
      </c>
      <c r="AP6" s="110" t="n">
        <v>1337.34</v>
      </c>
      <c r="AQ6" s="153" t="n">
        <v>1951.8</v>
      </c>
      <c r="AR6" s="152" t="n">
        <v>3364.6</v>
      </c>
      <c r="AS6" s="435"/>
    </row>
    <row r="7" customFormat="false" ht="20.1" hidden="false" customHeight="true" outlineLevel="0" collapsed="false">
      <c r="A7" s="42"/>
      <c r="B7" s="42" t="s">
        <v>1</v>
      </c>
      <c r="C7" s="584"/>
      <c r="D7" s="593"/>
      <c r="E7" s="591" t="s">
        <v>360</v>
      </c>
      <c r="F7" s="586"/>
      <c r="G7" s="586"/>
      <c r="H7" s="586"/>
      <c r="I7" s="71" t="n">
        <v>0</v>
      </c>
      <c r="J7" s="71" t="n">
        <v>1165.67</v>
      </c>
      <c r="K7" s="71" t="n">
        <v>2256.13</v>
      </c>
      <c r="L7" s="71" t="n">
        <v>0</v>
      </c>
      <c r="M7" s="71" t="n">
        <v>0</v>
      </c>
      <c r="N7" s="71" t="n">
        <v>0</v>
      </c>
      <c r="O7" s="71" t="n">
        <v>0</v>
      </c>
      <c r="P7" s="71" t="n">
        <v>0</v>
      </c>
      <c r="Q7" s="71" t="n">
        <v>0</v>
      </c>
      <c r="R7" s="71" t="n">
        <v>0</v>
      </c>
      <c r="S7" s="111" t="n">
        <v>219.76</v>
      </c>
      <c r="T7" s="111" t="n">
        <v>225.25</v>
      </c>
      <c r="U7" s="111" t="n">
        <v>0</v>
      </c>
      <c r="V7" s="111" t="n">
        <v>0.33</v>
      </c>
      <c r="W7" s="111" t="n">
        <v>7.54</v>
      </c>
      <c r="X7" s="111" t="n">
        <v>148.87</v>
      </c>
      <c r="Y7" s="111" t="n">
        <v>7.8555</v>
      </c>
      <c r="Z7" s="111" t="n">
        <v>7.86</v>
      </c>
      <c r="AA7" s="111" t="n">
        <v>10.20894</v>
      </c>
      <c r="AB7" s="111" t="n">
        <v>558.11</v>
      </c>
      <c r="AC7" s="111" t="n">
        <v>15.52</v>
      </c>
      <c r="AD7" s="111" t="n">
        <v>15.52</v>
      </c>
      <c r="AE7" s="111" t="n">
        <v>15.52</v>
      </c>
      <c r="AF7" s="111" t="n">
        <v>519.12</v>
      </c>
      <c r="AG7" s="111" t="n">
        <v>17.54</v>
      </c>
      <c r="AH7" s="111" t="n">
        <v>25.9997146</v>
      </c>
      <c r="AI7" s="111" t="n">
        <v>31.47</v>
      </c>
      <c r="AJ7" s="111" t="n">
        <v>797.26</v>
      </c>
      <c r="AK7" s="111" t="n">
        <v>16.64</v>
      </c>
      <c r="AL7" s="111" t="n">
        <v>28.89</v>
      </c>
      <c r="AM7" s="594" t="n">
        <v>39.93</v>
      </c>
      <c r="AN7" s="111" t="n">
        <v>525.77</v>
      </c>
      <c r="AO7" s="109" t="n">
        <v>21.83</v>
      </c>
      <c r="AP7" s="110" t="n">
        <v>31.18</v>
      </c>
      <c r="AQ7" s="153" t="n">
        <v>49.38</v>
      </c>
      <c r="AR7" s="152" t="n">
        <v>761.86</v>
      </c>
      <c r="AS7" s="435"/>
    </row>
    <row r="8" customFormat="false" ht="20.1" hidden="false" customHeight="true" outlineLevel="0" collapsed="false">
      <c r="A8" s="41"/>
      <c r="B8" s="42" t="s">
        <v>5</v>
      </c>
      <c r="C8" s="590"/>
      <c r="D8" s="595"/>
      <c r="E8" s="596" t="s">
        <v>361</v>
      </c>
      <c r="F8" s="597"/>
      <c r="G8" s="597"/>
      <c r="H8" s="597"/>
      <c r="I8" s="71" t="n">
        <v>0</v>
      </c>
      <c r="J8" s="71" t="n">
        <v>0</v>
      </c>
      <c r="K8" s="71" t="n">
        <v>0</v>
      </c>
      <c r="L8" s="71" t="n">
        <v>3186.66</v>
      </c>
      <c r="M8" s="71" t="n">
        <v>1056.99</v>
      </c>
      <c r="N8" s="71" t="n">
        <v>2121.49</v>
      </c>
      <c r="O8" s="71" t="n">
        <v>3260.57</v>
      </c>
      <c r="P8" s="71" t="n">
        <v>4479.44</v>
      </c>
      <c r="Q8" s="71" t="n">
        <v>1110.63</v>
      </c>
      <c r="R8" s="71" t="n">
        <v>2310.5</v>
      </c>
      <c r="S8" s="71" t="n">
        <v>3442.74</v>
      </c>
      <c r="T8" s="71" t="n">
        <v>4445.96</v>
      </c>
      <c r="U8" s="71" t="n">
        <v>1076.73</v>
      </c>
      <c r="V8" s="71" t="n">
        <v>2456.83</v>
      </c>
      <c r="W8" s="71" t="n">
        <v>3699.01</v>
      </c>
      <c r="X8" s="71" t="n">
        <v>4773.65</v>
      </c>
      <c r="Y8" s="71" t="n">
        <v>1070.31839557</v>
      </c>
      <c r="Z8" s="71" t="n">
        <v>2422.57</v>
      </c>
      <c r="AA8" s="71" t="n">
        <v>3730.27</v>
      </c>
      <c r="AB8" s="71" t="n">
        <v>4801.56</v>
      </c>
      <c r="AC8" s="71" t="n">
        <v>1137.69</v>
      </c>
      <c r="AD8" s="71" t="n">
        <v>2434.69</v>
      </c>
      <c r="AE8" s="71" t="n">
        <v>3860.49</v>
      </c>
      <c r="AF8" s="71" t="n">
        <v>4985.87</v>
      </c>
      <c r="AG8" s="71" t="n">
        <v>1210.43</v>
      </c>
      <c r="AH8" s="71" t="n">
        <v>2787.6144111</v>
      </c>
      <c r="AI8" s="71" t="n">
        <v>4211.61</v>
      </c>
      <c r="AJ8" s="71" t="n">
        <v>5322.81</v>
      </c>
      <c r="AK8" s="71" t="n">
        <v>1294.43</v>
      </c>
      <c r="AL8" s="71" t="n">
        <v>3020.11</v>
      </c>
      <c r="AM8" s="592" t="n">
        <v>4686.81</v>
      </c>
      <c r="AN8" s="71" t="n">
        <v>5866.66</v>
      </c>
      <c r="AO8" s="109" t="n">
        <v>1346.43</v>
      </c>
      <c r="AP8" s="211" t="n">
        <v>3068.05</v>
      </c>
      <c r="AQ8" s="430" t="n">
        <v>4879.61</v>
      </c>
      <c r="AR8" s="598" t="n">
        <v>6080.45</v>
      </c>
      <c r="AS8" s="435"/>
    </row>
    <row r="9" s="43" customFormat="true" ht="20.1" hidden="false" customHeight="true" outlineLevel="0" collapsed="false">
      <c r="A9" s="41"/>
      <c r="B9" s="44" t="s">
        <v>7</v>
      </c>
      <c r="C9" s="584"/>
      <c r="D9" s="599" t="s">
        <v>362</v>
      </c>
      <c r="E9" s="600"/>
      <c r="F9" s="600"/>
      <c r="G9" s="600"/>
      <c r="H9" s="600"/>
      <c r="I9" s="181" t="n">
        <v>123.85</v>
      </c>
      <c r="J9" s="181" t="n">
        <v>543.85</v>
      </c>
      <c r="K9" s="181" t="n">
        <v>999.27</v>
      </c>
      <c r="L9" s="181" t="n">
        <v>1502</v>
      </c>
      <c r="M9" s="181" t="n">
        <v>445.82</v>
      </c>
      <c r="N9" s="181" t="n">
        <v>910.52</v>
      </c>
      <c r="O9" s="181" t="n">
        <v>1406.04</v>
      </c>
      <c r="P9" s="181" t="n">
        <v>1989.35</v>
      </c>
      <c r="Q9" s="181" t="n">
        <v>715.85</v>
      </c>
      <c r="R9" s="181" t="n">
        <v>1495.29</v>
      </c>
      <c r="S9" s="181" t="n">
        <v>2348.63</v>
      </c>
      <c r="T9" s="181" t="n">
        <v>3252.53</v>
      </c>
      <c r="U9" s="181" t="n">
        <v>917.53</v>
      </c>
      <c r="V9" s="181" t="n">
        <v>1818.33</v>
      </c>
      <c r="W9" s="181" t="n">
        <v>2725.54039295</v>
      </c>
      <c r="X9" s="181" t="n">
        <v>3642.07</v>
      </c>
      <c r="Y9" s="181" t="n">
        <v>931.80067413</v>
      </c>
      <c r="Z9" s="181" t="n">
        <v>1911.31</v>
      </c>
      <c r="AA9" s="181" t="n">
        <v>2918.48156534</v>
      </c>
      <c r="AB9" s="181" t="n">
        <v>3937.97</v>
      </c>
      <c r="AC9" s="181" t="n">
        <v>1038.49</v>
      </c>
      <c r="AD9" s="181" t="n">
        <v>2065.54</v>
      </c>
      <c r="AE9" s="181" t="n">
        <v>3110.2</v>
      </c>
      <c r="AF9" s="181" t="n">
        <v>4186</v>
      </c>
      <c r="AG9" s="181" t="n">
        <v>1070.82</v>
      </c>
      <c r="AH9" s="181" t="n">
        <v>2134.50654297</v>
      </c>
      <c r="AI9" s="181" t="n">
        <v>3196.66</v>
      </c>
      <c r="AJ9" s="181" t="n">
        <v>4249.86</v>
      </c>
      <c r="AK9" s="181" t="n">
        <v>1368.57</v>
      </c>
      <c r="AL9" s="181" t="n">
        <v>2722.79</v>
      </c>
      <c r="AM9" s="601" t="n">
        <v>4090.62</v>
      </c>
      <c r="AN9" s="181" t="n">
        <v>5416.58</v>
      </c>
      <c r="AO9" s="602" t="n">
        <v>1423.3</v>
      </c>
      <c r="AP9" s="430" t="n">
        <v>2822.6</v>
      </c>
      <c r="AQ9" s="430" t="n">
        <v>4200.3</v>
      </c>
      <c r="AR9" s="598" t="n">
        <v>5563.8</v>
      </c>
      <c r="AS9" s="435"/>
      <c r="AT9" s="78"/>
      <c r="AU9" s="78"/>
      <c r="AV9" s="78"/>
      <c r="AW9" s="78"/>
      <c r="AX9" s="78"/>
      <c r="AY9" s="78"/>
      <c r="AZ9" s="78"/>
    </row>
    <row r="10" s="43" customFormat="true" ht="20.1" hidden="false" customHeight="true" outlineLevel="0" collapsed="false">
      <c r="A10" s="41"/>
      <c r="B10" s="44" t="s">
        <v>9</v>
      </c>
      <c r="C10" s="603"/>
      <c r="D10" s="585" t="s">
        <v>363</v>
      </c>
      <c r="E10" s="586"/>
      <c r="F10" s="586"/>
      <c r="G10" s="586"/>
      <c r="H10" s="586"/>
      <c r="I10" s="181" t="n">
        <v>584.38</v>
      </c>
      <c r="J10" s="181" t="n">
        <v>2641.29</v>
      </c>
      <c r="K10" s="181" t="n">
        <v>4713.33</v>
      </c>
      <c r="L10" s="181" t="n">
        <v>7594.68</v>
      </c>
      <c r="M10" s="181" t="n">
        <v>1839.82</v>
      </c>
      <c r="N10" s="181" t="n">
        <v>4034.95</v>
      </c>
      <c r="O10" s="181" t="n">
        <v>6216.69</v>
      </c>
      <c r="P10" s="181" t="n">
        <v>9217.38</v>
      </c>
      <c r="Q10" s="181" t="n">
        <v>1732.02</v>
      </c>
      <c r="R10" s="181" t="n">
        <v>3860.97</v>
      </c>
      <c r="S10" s="181" t="n">
        <v>6400.51</v>
      </c>
      <c r="T10" s="181" t="n">
        <v>9244.69</v>
      </c>
      <c r="U10" s="181" t="n">
        <v>2332.47</v>
      </c>
      <c r="V10" s="181" t="n">
        <v>4818.6</v>
      </c>
      <c r="W10" s="181" t="n">
        <v>7294.40286745</v>
      </c>
      <c r="X10" s="181" t="n">
        <v>10201.47</v>
      </c>
      <c r="Y10" s="181" t="n">
        <v>2209.0684881</v>
      </c>
      <c r="Z10" s="181" t="n">
        <v>4518.96</v>
      </c>
      <c r="AA10" s="181" t="n">
        <v>6923.27589428</v>
      </c>
      <c r="AB10" s="181" t="n">
        <v>9794.33</v>
      </c>
      <c r="AC10" s="181" t="n">
        <v>2081.1</v>
      </c>
      <c r="AD10" s="181" t="n">
        <v>4270.2</v>
      </c>
      <c r="AE10" s="181" t="n">
        <v>6610.19</v>
      </c>
      <c r="AF10" s="181" t="n">
        <v>9602.9</v>
      </c>
      <c r="AG10" s="181" t="n">
        <v>2178.18</v>
      </c>
      <c r="AH10" s="181" t="n">
        <v>4574.63201484</v>
      </c>
      <c r="AI10" s="181" t="n">
        <v>7050.2</v>
      </c>
      <c r="AJ10" s="181" t="n">
        <v>10243.56</v>
      </c>
      <c r="AK10" s="181" t="n">
        <v>2038.8</v>
      </c>
      <c r="AL10" s="181" t="n">
        <v>4248.3</v>
      </c>
      <c r="AM10" s="601" t="n">
        <v>6767.52</v>
      </c>
      <c r="AN10" s="181" t="n">
        <v>9799.64</v>
      </c>
      <c r="AO10" s="604" t="n">
        <v>2181.67</v>
      </c>
      <c r="AP10" s="430" t="n">
        <v>4378.41</v>
      </c>
      <c r="AQ10" s="153" t="n">
        <v>6777.17</v>
      </c>
      <c r="AR10" s="598" t="n">
        <v>9939.64</v>
      </c>
      <c r="AS10" s="435"/>
      <c r="AT10" s="78"/>
      <c r="AU10" s="78"/>
      <c r="AV10" s="78"/>
      <c r="AW10" s="78"/>
      <c r="AX10" s="78"/>
      <c r="AY10" s="78"/>
      <c r="AZ10" s="78"/>
    </row>
    <row r="11" customFormat="false" ht="20.1" hidden="false" customHeight="true" outlineLevel="0" collapsed="false">
      <c r="A11" s="41"/>
      <c r="B11" s="44" t="s">
        <v>11</v>
      </c>
      <c r="C11" s="584"/>
      <c r="D11" s="605" t="s">
        <v>364</v>
      </c>
      <c r="E11" s="606"/>
      <c r="F11" s="606"/>
      <c r="G11" s="606"/>
      <c r="H11" s="606"/>
      <c r="I11" s="186" t="n">
        <v>1916.3</v>
      </c>
      <c r="J11" s="186" t="n">
        <v>8393.3</v>
      </c>
      <c r="K11" s="186" t="n">
        <v>15379.68</v>
      </c>
      <c r="L11" s="186" t="n">
        <v>22757.93</v>
      </c>
      <c r="M11" s="186" t="n">
        <v>6834.02</v>
      </c>
      <c r="N11" s="186" t="n">
        <v>13665.83</v>
      </c>
      <c r="O11" s="186" t="n">
        <v>20951.84</v>
      </c>
      <c r="P11" s="186" t="n">
        <v>28826.91</v>
      </c>
      <c r="Q11" s="186" t="n">
        <v>7613.33</v>
      </c>
      <c r="R11" s="186" t="n">
        <v>15413.55</v>
      </c>
      <c r="S11" s="186" t="n">
        <v>24578.7</v>
      </c>
      <c r="T11" s="186" t="n">
        <v>33397.08</v>
      </c>
      <c r="U11" s="186" t="n">
        <v>9718.4</v>
      </c>
      <c r="V11" s="186" t="n">
        <v>18760.37</v>
      </c>
      <c r="W11" s="186" t="n">
        <v>28835.8632604</v>
      </c>
      <c r="X11" s="186" t="n">
        <v>37768.05</v>
      </c>
      <c r="Y11" s="186" t="n">
        <v>9245.26280824</v>
      </c>
      <c r="Z11" s="186" t="n">
        <v>17586.66</v>
      </c>
      <c r="AA11" s="186" t="n">
        <v>26920.16639962</v>
      </c>
      <c r="AB11" s="186" t="n">
        <v>36998.17</v>
      </c>
      <c r="AC11" s="186" t="n">
        <v>9744.40447934</v>
      </c>
      <c r="AD11" s="186" t="n">
        <v>18931.76</v>
      </c>
      <c r="AE11" s="186" t="n">
        <v>28928.83</v>
      </c>
      <c r="AF11" s="186" t="n">
        <v>39888.7</v>
      </c>
      <c r="AG11" s="186" t="n">
        <v>10360.49</v>
      </c>
      <c r="AH11" s="186" t="n">
        <v>19653.71666879</v>
      </c>
      <c r="AI11" s="186" t="n">
        <v>30297.69</v>
      </c>
      <c r="AJ11" s="186" t="n">
        <v>41503.98</v>
      </c>
      <c r="AK11" s="186" t="n">
        <v>10711.37</v>
      </c>
      <c r="AL11" s="186" t="n">
        <v>20521.79</v>
      </c>
      <c r="AM11" s="607" t="n">
        <v>31532.23</v>
      </c>
      <c r="AN11" s="186" t="n">
        <v>43175.25</v>
      </c>
      <c r="AO11" s="186" t="n">
        <v>10815.22</v>
      </c>
      <c r="AP11" s="185" t="n">
        <v>20805.22</v>
      </c>
      <c r="AQ11" s="185" t="n">
        <v>32500.41</v>
      </c>
      <c r="AR11" s="185" t="n">
        <v>46263.15</v>
      </c>
      <c r="AS11" s="435"/>
    </row>
    <row r="12" customFormat="false" ht="20.1" hidden="false" customHeight="true" outlineLevel="0" collapsed="false">
      <c r="A12" s="41"/>
      <c r="B12" s="44" t="s">
        <v>13</v>
      </c>
      <c r="C12" s="608"/>
      <c r="D12" s="586"/>
      <c r="E12" s="586"/>
      <c r="F12" s="586"/>
      <c r="G12" s="586"/>
      <c r="H12" s="586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</row>
    <row r="13" customFormat="false" ht="20.1" hidden="false" customHeight="true" outlineLevel="0" collapsed="false">
      <c r="A13" s="41"/>
      <c r="B13" s="44" t="s">
        <v>15</v>
      </c>
      <c r="C13" s="609"/>
      <c r="D13" s="583" t="s">
        <v>242</v>
      </c>
      <c r="E13" s="583"/>
      <c r="F13" s="583"/>
      <c r="G13" s="583"/>
      <c r="H13" s="583"/>
      <c r="I13" s="610" t="s">
        <v>49</v>
      </c>
      <c r="J13" s="610" t="s">
        <v>50</v>
      </c>
      <c r="K13" s="610" t="s">
        <v>51</v>
      </c>
      <c r="L13" s="610" t="s">
        <v>243</v>
      </c>
      <c r="M13" s="610" t="s">
        <v>53</v>
      </c>
      <c r="N13" s="610" t="s">
        <v>54</v>
      </c>
      <c r="O13" s="610" t="s">
        <v>55</v>
      </c>
      <c r="P13" s="610" t="s">
        <v>159</v>
      </c>
      <c r="Q13" s="610" t="s">
        <v>57</v>
      </c>
      <c r="R13" s="610" t="s">
        <v>58</v>
      </c>
      <c r="S13" s="610" t="s">
        <v>59</v>
      </c>
      <c r="T13" s="610" t="s">
        <v>160</v>
      </c>
      <c r="U13" s="610" t="s">
        <v>61</v>
      </c>
      <c r="V13" s="610" t="s">
        <v>62</v>
      </c>
      <c r="W13" s="26" t="s">
        <v>63</v>
      </c>
      <c r="X13" s="26" t="s">
        <v>161</v>
      </c>
      <c r="Y13" s="65" t="s">
        <v>64</v>
      </c>
      <c r="Z13" s="65" t="s">
        <v>65</v>
      </c>
      <c r="AA13" s="65" t="s">
        <v>66</v>
      </c>
      <c r="AB13" s="65" t="s">
        <v>162</v>
      </c>
      <c r="AC13" s="65" t="s">
        <v>68</v>
      </c>
      <c r="AD13" s="65" t="s">
        <v>69</v>
      </c>
      <c r="AE13" s="65" t="s">
        <v>70</v>
      </c>
      <c r="AF13" s="65" t="s">
        <v>163</v>
      </c>
      <c r="AG13" s="65" t="s">
        <v>71</v>
      </c>
      <c r="AH13" s="65" t="s">
        <v>72</v>
      </c>
      <c r="AI13" s="65" t="s">
        <v>73</v>
      </c>
      <c r="AJ13" s="65" t="s">
        <v>74</v>
      </c>
      <c r="AK13" s="65" t="s">
        <v>75</v>
      </c>
      <c r="AL13" s="65" t="s">
        <v>76</v>
      </c>
      <c r="AM13" s="65" t="s">
        <v>77</v>
      </c>
      <c r="AN13" s="65" t="s">
        <v>78</v>
      </c>
      <c r="AO13" s="65" t="s">
        <v>79</v>
      </c>
      <c r="AP13" s="65" t="s">
        <v>80</v>
      </c>
      <c r="AQ13" s="65" t="s">
        <v>81</v>
      </c>
      <c r="AR13" s="65" t="s">
        <v>82</v>
      </c>
    </row>
    <row r="14" customFormat="false" ht="20.1" hidden="false" customHeight="true" outlineLevel="0" collapsed="false">
      <c r="A14" s="41"/>
      <c r="B14" s="44" t="s">
        <v>17</v>
      </c>
      <c r="C14" s="609"/>
      <c r="D14" s="585" t="s">
        <v>357</v>
      </c>
      <c r="E14" s="586"/>
      <c r="F14" s="586"/>
      <c r="G14" s="586"/>
      <c r="H14" s="586"/>
      <c r="I14" s="587" t="n">
        <v>1208.07</v>
      </c>
      <c r="J14" s="587" t="n">
        <v>4000.09</v>
      </c>
      <c r="K14" s="587" t="n">
        <v>4458.92</v>
      </c>
      <c r="L14" s="587" t="n">
        <v>3994.17</v>
      </c>
      <c r="M14" s="587" t="n">
        <v>4548.38</v>
      </c>
      <c r="N14" s="587" t="n">
        <v>4171.98</v>
      </c>
      <c r="O14" s="587" t="n">
        <v>4608.75</v>
      </c>
      <c r="P14" s="587" t="n">
        <v>4291.07</v>
      </c>
      <c r="Q14" s="587" t="n">
        <v>5165.46</v>
      </c>
      <c r="R14" s="587" t="n">
        <v>4891.83</v>
      </c>
      <c r="S14" s="587" t="n">
        <v>5772.27</v>
      </c>
      <c r="T14" s="587" t="n">
        <v>5070.3</v>
      </c>
      <c r="U14" s="587" t="n">
        <v>6468.4</v>
      </c>
      <c r="V14" s="587" t="n">
        <v>5655.04</v>
      </c>
      <c r="W14" s="587" t="n">
        <v>6692.48</v>
      </c>
      <c r="X14" s="587" t="n">
        <v>5108.59</v>
      </c>
      <c r="Y14" s="587" t="n">
        <v>6104.39364601</v>
      </c>
      <c r="Z14" s="587" t="n">
        <v>5051.99635399</v>
      </c>
      <c r="AA14" s="587" t="n">
        <v>5922.01894</v>
      </c>
      <c r="AB14" s="587" t="n">
        <v>6187.46106</v>
      </c>
      <c r="AC14" s="587" t="n">
        <v>6624.81447934</v>
      </c>
      <c r="AD14" s="587" t="n">
        <v>5971.20552066</v>
      </c>
      <c r="AE14" s="587" t="n">
        <v>6612.42</v>
      </c>
      <c r="AF14" s="587" t="n">
        <v>6891.35999999999</v>
      </c>
      <c r="AG14" s="587" t="n">
        <v>7111.49</v>
      </c>
      <c r="AH14" s="587" t="n">
        <v>5833.08811098</v>
      </c>
      <c r="AI14" s="587" t="n">
        <v>7106.25188902</v>
      </c>
      <c r="AJ14" s="587" t="n">
        <v>6959.73</v>
      </c>
      <c r="AK14" s="587" t="n">
        <v>7304</v>
      </c>
      <c r="AL14" s="587" t="n">
        <v>6246.7</v>
      </c>
      <c r="AM14" s="587" t="n">
        <v>7123.39</v>
      </c>
      <c r="AN14" s="151" t="n">
        <v>7284.94</v>
      </c>
      <c r="AO14" s="151" t="n">
        <v>7210.25</v>
      </c>
      <c r="AP14" s="230" t="n">
        <v>6393.96</v>
      </c>
      <c r="AQ14" s="230" t="n">
        <v>7918.73</v>
      </c>
      <c r="AR14" s="230" t="n">
        <v>9236.77</v>
      </c>
      <c r="AS14" s="611"/>
    </row>
    <row r="15" customFormat="false" ht="20.1" hidden="false" customHeight="true" outlineLevel="0" collapsed="false">
      <c r="A15" s="41"/>
      <c r="B15" s="44" t="s">
        <v>19</v>
      </c>
      <c r="D15" s="586"/>
      <c r="E15" s="591" t="s">
        <v>358</v>
      </c>
      <c r="F15" s="586"/>
      <c r="G15" s="586"/>
      <c r="H15" s="586"/>
      <c r="I15" s="71" t="n">
        <v>1083.38</v>
      </c>
      <c r="J15" s="71" t="n">
        <v>2462.92</v>
      </c>
      <c r="K15" s="71" t="n">
        <v>2996.86</v>
      </c>
      <c r="L15" s="71" t="n">
        <v>2688.5</v>
      </c>
      <c r="M15" s="71" t="n">
        <v>3149.94</v>
      </c>
      <c r="N15" s="71" t="n">
        <v>2754.16</v>
      </c>
      <c r="O15" s="71" t="n">
        <v>3123.8</v>
      </c>
      <c r="P15" s="71" t="n">
        <v>2719.93</v>
      </c>
      <c r="Q15" s="71" t="n">
        <v>3644.29</v>
      </c>
      <c r="R15" s="71" t="n">
        <v>3045.6</v>
      </c>
      <c r="S15" s="71" t="n">
        <v>4188.44</v>
      </c>
      <c r="T15" s="71" t="n">
        <v>3608.99</v>
      </c>
      <c r="U15" s="71" t="n">
        <v>4854.34</v>
      </c>
      <c r="V15" s="71" t="n">
        <v>3737.73</v>
      </c>
      <c r="W15" s="71" t="n">
        <v>4807.69</v>
      </c>
      <c r="X15" s="71" t="n">
        <v>3551.35</v>
      </c>
      <c r="Y15" s="71" t="n">
        <v>4447.54</v>
      </c>
      <c r="Z15" s="71" t="n">
        <v>3062.45</v>
      </c>
      <c r="AA15" s="71" t="n">
        <v>4026.91</v>
      </c>
      <c r="AB15" s="71" t="n">
        <v>3984.07</v>
      </c>
      <c r="AC15" s="71" t="n">
        <v>4858.91447934</v>
      </c>
      <c r="AD15" s="71" t="n">
        <v>4060.95552066</v>
      </c>
      <c r="AE15" s="71" t="n">
        <v>4571.39</v>
      </c>
      <c r="AF15" s="71" t="n">
        <v>4421.04</v>
      </c>
      <c r="AG15" s="71" t="n">
        <v>5300.87</v>
      </c>
      <c r="AH15" s="71" t="n">
        <v>3537.52728329</v>
      </c>
      <c r="AI15" s="71" t="n">
        <v>5079.72271671</v>
      </c>
      <c r="AJ15" s="71" t="n">
        <v>4310.57</v>
      </c>
      <c r="AK15" s="71" t="n">
        <v>5414.48</v>
      </c>
      <c r="AL15" s="71" t="n">
        <v>3825.12</v>
      </c>
      <c r="AM15" s="71" t="n">
        <v>4861.7</v>
      </c>
      <c r="AN15" s="151" t="n">
        <v>4880.89</v>
      </c>
      <c r="AO15" s="151" t="n">
        <v>5229.04</v>
      </c>
      <c r="AP15" s="230" t="n">
        <v>3938.6</v>
      </c>
      <c r="AQ15" s="230" t="n">
        <v>5474.51</v>
      </c>
      <c r="AR15" s="230" t="n">
        <v>5910.65</v>
      </c>
      <c r="AS15" s="611"/>
    </row>
    <row r="16" customFormat="false" ht="20.1" hidden="false" customHeight="true" outlineLevel="0" collapsed="false">
      <c r="A16" s="41"/>
      <c r="B16" s="44" t="s">
        <v>21</v>
      </c>
      <c r="D16" s="593"/>
      <c r="E16" s="591" t="s">
        <v>359</v>
      </c>
      <c r="F16" s="586"/>
      <c r="G16" s="586"/>
      <c r="H16" s="586"/>
      <c r="I16" s="71" t="n">
        <v>124.69</v>
      </c>
      <c r="J16" s="71" t="n">
        <v>371.5</v>
      </c>
      <c r="K16" s="71" t="n">
        <v>371.6</v>
      </c>
      <c r="L16" s="71" t="n">
        <v>375.14</v>
      </c>
      <c r="M16" s="71" t="n">
        <v>341.45</v>
      </c>
      <c r="N16" s="71" t="n">
        <v>353.32</v>
      </c>
      <c r="O16" s="71" t="n">
        <v>345.87</v>
      </c>
      <c r="P16" s="71" t="n">
        <v>352.27</v>
      </c>
      <c r="Q16" s="71" t="n">
        <v>410.54</v>
      </c>
      <c r="R16" s="71" t="n">
        <v>646.36</v>
      </c>
      <c r="S16" s="71" t="n">
        <v>231.83</v>
      </c>
      <c r="T16" s="71" t="n">
        <v>452.6</v>
      </c>
      <c r="U16" s="71" t="n">
        <v>537.33</v>
      </c>
      <c r="V16" s="71" t="n">
        <v>536.88</v>
      </c>
      <c r="W16" s="71" t="n">
        <v>635.4</v>
      </c>
      <c r="X16" s="71" t="n">
        <v>341.27</v>
      </c>
      <c r="Y16" s="71" t="n">
        <v>578.67975044</v>
      </c>
      <c r="Z16" s="71" t="n">
        <v>637.29024956</v>
      </c>
      <c r="AA16" s="71" t="n">
        <v>585.06</v>
      </c>
      <c r="AB16" s="71" t="n">
        <v>584.2</v>
      </c>
      <c r="AC16" s="71" t="n">
        <v>612.69</v>
      </c>
      <c r="AD16" s="71" t="n">
        <v>613.25</v>
      </c>
      <c r="AE16" s="71" t="n">
        <v>615.23</v>
      </c>
      <c r="AF16" s="71" t="n">
        <v>841.34</v>
      </c>
      <c r="AG16" s="71" t="n">
        <v>582.65</v>
      </c>
      <c r="AH16" s="71" t="n">
        <v>709.91670199</v>
      </c>
      <c r="AI16" s="71" t="n">
        <v>597.06329801</v>
      </c>
      <c r="AJ16" s="71" t="n">
        <v>772.17</v>
      </c>
      <c r="AK16" s="71" t="n">
        <v>578.45</v>
      </c>
      <c r="AL16" s="71" t="n">
        <v>683.65</v>
      </c>
      <c r="AM16" s="71" t="n">
        <v>583.95</v>
      </c>
      <c r="AN16" s="151" t="n">
        <v>738.36</v>
      </c>
      <c r="AO16" s="151" t="n">
        <v>612.95</v>
      </c>
      <c r="AP16" s="230" t="n">
        <v>724.39</v>
      </c>
      <c r="AQ16" s="230" t="n">
        <v>614.46</v>
      </c>
      <c r="AR16" s="230" t="n">
        <v>1412.8</v>
      </c>
      <c r="AS16" s="611"/>
    </row>
    <row r="17" customFormat="false" ht="20.1" hidden="false" customHeight="true" outlineLevel="0" collapsed="false">
      <c r="A17" s="41"/>
      <c r="B17" s="44" t="s">
        <v>23</v>
      </c>
      <c r="C17" s="612"/>
      <c r="D17" s="593"/>
      <c r="E17" s="591" t="s">
        <v>360</v>
      </c>
      <c r="F17" s="586"/>
      <c r="G17" s="586"/>
      <c r="H17" s="586"/>
      <c r="I17" s="111" t="n">
        <v>0</v>
      </c>
      <c r="J17" s="111" t="n">
        <v>1165.67</v>
      </c>
      <c r="K17" s="111" t="n">
        <v>1090.46</v>
      </c>
      <c r="L17" s="111" t="n">
        <v>-2256.13</v>
      </c>
      <c r="M17" s="111" t="n">
        <v>0</v>
      </c>
      <c r="N17" s="111" t="n">
        <v>0</v>
      </c>
      <c r="O17" s="111" t="n">
        <v>0</v>
      </c>
      <c r="P17" s="111" t="n">
        <v>0</v>
      </c>
      <c r="Q17" s="111" t="n">
        <v>0</v>
      </c>
      <c r="R17" s="111" t="n">
        <v>0</v>
      </c>
      <c r="S17" s="111" t="n">
        <v>219.76</v>
      </c>
      <c r="T17" s="111" t="n">
        <v>5.49000000000001</v>
      </c>
      <c r="U17" s="111" t="n">
        <v>0</v>
      </c>
      <c r="V17" s="111" t="n">
        <v>0.33</v>
      </c>
      <c r="W17" s="111" t="n">
        <v>7.21</v>
      </c>
      <c r="X17" s="111" t="n">
        <v>141.33</v>
      </c>
      <c r="Y17" s="111" t="n">
        <v>7.8555</v>
      </c>
      <c r="Z17" s="111" t="n">
        <v>0.00450000000000017</v>
      </c>
      <c r="AA17" s="111" t="n">
        <v>2.34894</v>
      </c>
      <c r="AB17" s="111" t="n">
        <v>547.90106</v>
      </c>
      <c r="AC17" s="111" t="n">
        <v>15.52</v>
      </c>
      <c r="AD17" s="111" t="n">
        <v>0</v>
      </c>
      <c r="AE17" s="111" t="n">
        <v>0</v>
      </c>
      <c r="AF17" s="111" t="n">
        <v>503.6</v>
      </c>
      <c r="AG17" s="111" t="n">
        <v>17.54</v>
      </c>
      <c r="AH17" s="111" t="n">
        <v>8.4597146</v>
      </c>
      <c r="AI17" s="111" t="n">
        <v>5.4702854</v>
      </c>
      <c r="AJ17" s="111" t="n">
        <v>765.79</v>
      </c>
      <c r="AK17" s="111" t="n">
        <v>16.64</v>
      </c>
      <c r="AL17" s="111" t="n">
        <v>12.25</v>
      </c>
      <c r="AM17" s="111" t="n">
        <v>11.04</v>
      </c>
      <c r="AN17" s="151" t="n">
        <v>485.84</v>
      </c>
      <c r="AO17" s="151" t="n">
        <v>21.83</v>
      </c>
      <c r="AP17" s="230" t="n">
        <v>9.35</v>
      </c>
      <c r="AQ17" s="230" t="n">
        <v>18.2</v>
      </c>
      <c r="AR17" s="230" t="n">
        <v>712.48</v>
      </c>
      <c r="AS17" s="611"/>
    </row>
    <row r="18" customFormat="false" ht="20.1" hidden="false" customHeight="true" outlineLevel="0" collapsed="false">
      <c r="A18" s="41"/>
      <c r="B18" s="72" t="s">
        <v>25</v>
      </c>
      <c r="C18" s="612"/>
      <c r="D18" s="595"/>
      <c r="E18" s="596" t="s">
        <v>361</v>
      </c>
      <c r="F18" s="597"/>
      <c r="G18" s="597"/>
      <c r="H18" s="597"/>
      <c r="I18" s="71" t="n">
        <v>0</v>
      </c>
      <c r="J18" s="71" t="n">
        <v>0</v>
      </c>
      <c r="K18" s="71" t="n">
        <v>0</v>
      </c>
      <c r="L18" s="151" t="n">
        <v>3186.66</v>
      </c>
      <c r="M18" s="71" t="n">
        <v>1056.99</v>
      </c>
      <c r="N18" s="71" t="n">
        <v>1064.5</v>
      </c>
      <c r="O18" s="71" t="n">
        <v>1139.08</v>
      </c>
      <c r="P18" s="151" t="n">
        <v>1218.87</v>
      </c>
      <c r="Q18" s="71" t="n">
        <v>1110.63</v>
      </c>
      <c r="R18" s="71" t="n">
        <v>1199.87</v>
      </c>
      <c r="S18" s="71" t="n">
        <v>1132.24</v>
      </c>
      <c r="T18" s="151" t="n">
        <v>1003.22</v>
      </c>
      <c r="U18" s="71" t="n">
        <v>1076.73</v>
      </c>
      <c r="V18" s="71" t="n">
        <v>1380.1</v>
      </c>
      <c r="W18" s="71" t="n">
        <v>1242.18</v>
      </c>
      <c r="X18" s="151" t="n">
        <v>1074.64</v>
      </c>
      <c r="Y18" s="71" t="n">
        <v>1070.31839557</v>
      </c>
      <c r="Z18" s="71" t="n">
        <v>1352.25160443</v>
      </c>
      <c r="AA18" s="71" t="n">
        <v>1307.7</v>
      </c>
      <c r="AB18" s="151" t="n">
        <v>1071.29</v>
      </c>
      <c r="AC18" s="151" t="n">
        <v>1137.69</v>
      </c>
      <c r="AD18" s="71" t="n">
        <v>1297</v>
      </c>
      <c r="AE18" s="71" t="n">
        <v>1425.8</v>
      </c>
      <c r="AF18" s="71" t="n">
        <v>1125.38</v>
      </c>
      <c r="AG18" s="151" t="n">
        <v>1210.43</v>
      </c>
      <c r="AH18" s="71" t="n">
        <v>1577.1844111</v>
      </c>
      <c r="AI18" s="71" t="n">
        <v>1423.9955889</v>
      </c>
      <c r="AJ18" s="71" t="n">
        <v>1111.2</v>
      </c>
      <c r="AK18" s="71" t="n">
        <v>1294.43</v>
      </c>
      <c r="AL18" s="71" t="n">
        <v>1725.68</v>
      </c>
      <c r="AM18" s="71" t="n">
        <v>1666.7</v>
      </c>
      <c r="AN18" s="151" t="n">
        <v>1179.85</v>
      </c>
      <c r="AO18" s="151" t="n">
        <v>1346.43</v>
      </c>
      <c r="AP18" s="613" t="n">
        <v>1721.62</v>
      </c>
      <c r="AQ18" s="613" t="n">
        <v>1811.56</v>
      </c>
      <c r="AR18" s="613" t="n">
        <v>1200.84</v>
      </c>
      <c r="AS18" s="611"/>
    </row>
    <row r="19" customFormat="false" ht="20.1" hidden="false" customHeight="true" outlineLevel="0" collapsed="false">
      <c r="A19" s="41"/>
      <c r="B19" s="44" t="s">
        <v>27</v>
      </c>
      <c r="C19" s="612"/>
      <c r="D19" s="599" t="s">
        <v>362</v>
      </c>
      <c r="E19" s="600"/>
      <c r="F19" s="600"/>
      <c r="G19" s="600"/>
      <c r="H19" s="600"/>
      <c r="I19" s="181" t="n">
        <v>123.85</v>
      </c>
      <c r="J19" s="181" t="n">
        <v>420</v>
      </c>
      <c r="K19" s="181" t="n">
        <v>455.42</v>
      </c>
      <c r="L19" s="181" t="n">
        <v>502.73</v>
      </c>
      <c r="M19" s="181" t="n">
        <v>445.82</v>
      </c>
      <c r="N19" s="181" t="n">
        <v>464.7</v>
      </c>
      <c r="O19" s="181" t="n">
        <v>495.52</v>
      </c>
      <c r="P19" s="181" t="n">
        <v>583.31</v>
      </c>
      <c r="Q19" s="181" t="n">
        <v>715.85</v>
      </c>
      <c r="R19" s="181" t="n">
        <v>779.44</v>
      </c>
      <c r="S19" s="181" t="n">
        <v>853.34</v>
      </c>
      <c r="T19" s="181" t="n">
        <v>903.9</v>
      </c>
      <c r="U19" s="181" t="n">
        <v>917.53</v>
      </c>
      <c r="V19" s="181" t="n">
        <v>900.8</v>
      </c>
      <c r="W19" s="181" t="n">
        <v>907.21039295</v>
      </c>
      <c r="X19" s="181" t="n">
        <v>916.52960705</v>
      </c>
      <c r="Y19" s="181" t="n">
        <v>931.80067413</v>
      </c>
      <c r="Z19" s="181" t="n">
        <v>979.50932587</v>
      </c>
      <c r="AA19" s="181" t="n">
        <v>1007.17156534</v>
      </c>
      <c r="AB19" s="181" t="n">
        <v>1019.48843466</v>
      </c>
      <c r="AC19" s="181" t="n">
        <v>1038.49</v>
      </c>
      <c r="AD19" s="181" t="n">
        <v>1027.05</v>
      </c>
      <c r="AE19" s="181" t="n">
        <v>1044.66</v>
      </c>
      <c r="AF19" s="181" t="n">
        <v>1075.8</v>
      </c>
      <c r="AG19" s="181" t="n">
        <v>1070.82</v>
      </c>
      <c r="AH19" s="181" t="n">
        <v>1063.68654297</v>
      </c>
      <c r="AI19" s="181" t="n">
        <v>1062.15345703</v>
      </c>
      <c r="AJ19" s="181" t="n">
        <v>1053.2</v>
      </c>
      <c r="AK19" s="181" t="n">
        <v>1368.57</v>
      </c>
      <c r="AL19" s="181" t="n">
        <v>1354.22</v>
      </c>
      <c r="AM19" s="181" t="n">
        <v>1367.83</v>
      </c>
      <c r="AN19" s="513" t="n">
        <v>1325.96</v>
      </c>
      <c r="AO19" s="513" t="n">
        <v>1423.3</v>
      </c>
      <c r="AP19" s="613" t="n">
        <v>1399.3</v>
      </c>
      <c r="AQ19" s="613" t="n">
        <v>1377.7</v>
      </c>
      <c r="AR19" s="613" t="n">
        <v>1363.5</v>
      </c>
      <c r="AS19" s="611"/>
    </row>
    <row r="20" customFormat="false" ht="20.1" hidden="false" customHeight="true" outlineLevel="0" collapsed="false">
      <c r="A20" s="41"/>
      <c r="B20" s="44" t="s">
        <v>29</v>
      </c>
      <c r="C20" s="612"/>
      <c r="D20" s="585" t="s">
        <v>363</v>
      </c>
      <c r="E20" s="586"/>
      <c r="F20" s="586"/>
      <c r="G20" s="586"/>
      <c r="H20" s="586"/>
      <c r="I20" s="181" t="n">
        <v>584.38</v>
      </c>
      <c r="J20" s="181" t="n">
        <v>2056.91</v>
      </c>
      <c r="K20" s="181" t="n">
        <v>2072.04</v>
      </c>
      <c r="L20" s="181" t="n">
        <v>2881.35</v>
      </c>
      <c r="M20" s="181" t="n">
        <v>1839.82</v>
      </c>
      <c r="N20" s="181" t="n">
        <v>2195.13</v>
      </c>
      <c r="O20" s="181" t="n">
        <v>2181.74</v>
      </c>
      <c r="P20" s="181" t="n">
        <v>3000.69</v>
      </c>
      <c r="Q20" s="181" t="n">
        <v>1732.02</v>
      </c>
      <c r="R20" s="181" t="n">
        <v>2128.95</v>
      </c>
      <c r="S20" s="181" t="n">
        <v>2539.54</v>
      </c>
      <c r="T20" s="181" t="n">
        <v>2844.18</v>
      </c>
      <c r="U20" s="181" t="n">
        <v>2332.47</v>
      </c>
      <c r="V20" s="181" t="n">
        <v>2486.13</v>
      </c>
      <c r="W20" s="181" t="n">
        <v>2475.80286745</v>
      </c>
      <c r="X20" s="181" t="n">
        <v>2907.06713255</v>
      </c>
      <c r="Y20" s="181" t="n">
        <v>2209.0684881</v>
      </c>
      <c r="Z20" s="181" t="n">
        <v>2309.8915119</v>
      </c>
      <c r="AA20" s="181" t="n">
        <v>2404.31589428</v>
      </c>
      <c r="AB20" s="181" t="n">
        <v>2871.05410572</v>
      </c>
      <c r="AC20" s="181" t="n">
        <v>2081.1</v>
      </c>
      <c r="AD20" s="181" t="n">
        <v>2189.1</v>
      </c>
      <c r="AE20" s="181" t="n">
        <v>2339.99</v>
      </c>
      <c r="AF20" s="181" t="n">
        <v>2992.71</v>
      </c>
      <c r="AG20" s="181" t="n">
        <v>2178.18</v>
      </c>
      <c r="AH20" s="181" t="n">
        <v>2396.45201484</v>
      </c>
      <c r="AI20" s="181" t="n">
        <v>2475.56798516</v>
      </c>
      <c r="AJ20" s="181" t="n">
        <v>3193.36</v>
      </c>
      <c r="AK20" s="181" t="n">
        <v>2038.8</v>
      </c>
      <c r="AL20" s="181" t="n">
        <v>2209.5</v>
      </c>
      <c r="AM20" s="181" t="n">
        <v>2519.22</v>
      </c>
      <c r="AN20" s="513" t="n">
        <v>3032.12</v>
      </c>
      <c r="AO20" s="513" t="n">
        <v>2181.67</v>
      </c>
      <c r="AP20" s="613" t="n">
        <v>2196.74</v>
      </c>
      <c r="AQ20" s="613" t="n">
        <v>2398.76</v>
      </c>
      <c r="AR20" s="613" t="n">
        <v>3162.47</v>
      </c>
      <c r="AS20" s="611"/>
    </row>
    <row r="21" customFormat="false" ht="20.1" hidden="false" customHeight="true" outlineLevel="0" collapsed="false">
      <c r="A21" s="41"/>
      <c r="B21" s="44" t="s">
        <v>31</v>
      </c>
      <c r="C21" s="612"/>
      <c r="D21" s="605" t="s">
        <v>364</v>
      </c>
      <c r="E21" s="606"/>
      <c r="F21" s="606"/>
      <c r="G21" s="606"/>
      <c r="H21" s="606"/>
      <c r="I21" s="186" t="n">
        <v>1916.3</v>
      </c>
      <c r="J21" s="186" t="n">
        <v>6477</v>
      </c>
      <c r="K21" s="186" t="n">
        <v>6986.38</v>
      </c>
      <c r="L21" s="186" t="n">
        <v>7378.25</v>
      </c>
      <c r="M21" s="186" t="n">
        <v>6834.02</v>
      </c>
      <c r="N21" s="186" t="n">
        <v>6831.81</v>
      </c>
      <c r="O21" s="186" t="n">
        <v>7286.01</v>
      </c>
      <c r="P21" s="186" t="n">
        <v>7875.07</v>
      </c>
      <c r="Q21" s="186" t="n">
        <v>7613.33</v>
      </c>
      <c r="R21" s="186" t="n">
        <v>7800.22</v>
      </c>
      <c r="S21" s="186" t="n">
        <v>9165.15</v>
      </c>
      <c r="T21" s="186" t="n">
        <v>8818.38000000001</v>
      </c>
      <c r="U21" s="186" t="n">
        <v>9718.4</v>
      </c>
      <c r="V21" s="186" t="n">
        <v>9041.97</v>
      </c>
      <c r="W21" s="186" t="n">
        <v>10075.4932604</v>
      </c>
      <c r="X21" s="186" t="n">
        <v>8932.1867396</v>
      </c>
      <c r="Y21" s="186" t="n">
        <v>9245.26280824</v>
      </c>
      <c r="Z21" s="186" t="n">
        <v>8341.39719176</v>
      </c>
      <c r="AA21" s="186" t="n">
        <v>9333.50639962</v>
      </c>
      <c r="AB21" s="186" t="n">
        <v>10078.00360038</v>
      </c>
      <c r="AC21" s="186" t="n">
        <v>9744.40447934</v>
      </c>
      <c r="AD21" s="186" t="n">
        <v>9187.35552066</v>
      </c>
      <c r="AE21" s="186" t="n">
        <v>9997.07</v>
      </c>
      <c r="AF21" s="186" t="n">
        <v>10959.87</v>
      </c>
      <c r="AG21" s="186" t="n">
        <v>10360.49</v>
      </c>
      <c r="AH21" s="186" t="n">
        <v>9293.22666879</v>
      </c>
      <c r="AI21" s="186" t="n">
        <v>10643.97333121</v>
      </c>
      <c r="AJ21" s="186" t="n">
        <v>11206.29</v>
      </c>
      <c r="AK21" s="186" t="n">
        <v>10711.37</v>
      </c>
      <c r="AL21" s="186" t="n">
        <v>9810.42</v>
      </c>
      <c r="AM21" s="186" t="n">
        <v>11010.44</v>
      </c>
      <c r="AN21" s="185" t="n">
        <v>11643.02</v>
      </c>
      <c r="AO21" s="185" t="n">
        <v>10815.22</v>
      </c>
      <c r="AP21" s="614" t="n">
        <v>9990</v>
      </c>
      <c r="AQ21" s="614" t="n">
        <v>11695.19</v>
      </c>
      <c r="AR21" s="614" t="n">
        <v>13762.74</v>
      </c>
      <c r="AS21" s="611"/>
    </row>
    <row r="22" customFormat="false" ht="20.1" hidden="false" customHeight="true" outlineLevel="0" collapsed="false">
      <c r="A22" s="41"/>
      <c r="B22" s="44" t="s">
        <v>32</v>
      </c>
      <c r="C22" s="612"/>
      <c r="D22" s="615"/>
      <c r="E22" s="616"/>
      <c r="F22" s="616"/>
      <c r="G22" s="616"/>
      <c r="H22" s="616"/>
      <c r="I22" s="617"/>
      <c r="J22" s="617"/>
      <c r="K22" s="617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  <c r="AC22" s="618"/>
      <c r="AD22" s="618"/>
      <c r="AE22" s="618"/>
    </row>
    <row r="23" customFormat="false" ht="20.1" hidden="false" customHeight="true" outlineLevel="0" collapsed="false">
      <c r="A23" s="41"/>
      <c r="B23" s="44" t="s">
        <v>33</v>
      </c>
      <c r="C23" s="612"/>
      <c r="I23" s="33"/>
      <c r="J23" s="33"/>
      <c r="K23" s="33"/>
    </row>
    <row r="24" customFormat="false" ht="20.1" hidden="false" customHeight="true" outlineLevel="0" collapsed="false">
      <c r="A24" s="41"/>
      <c r="B24" s="44" t="s">
        <v>34</v>
      </c>
      <c r="C24" s="61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customFormat="false" ht="20.1" hidden="false" customHeight="true" outlineLevel="0" collapsed="false">
      <c r="A25" s="41"/>
      <c r="B25" s="42" t="s">
        <v>35</v>
      </c>
      <c r="E25" s="619"/>
      <c r="F25" s="620"/>
      <c r="G25" s="620"/>
      <c r="H25" s="620"/>
    </row>
    <row r="26" s="11" customFormat="true" ht="20.1" hidden="false" customHeight="true" outlineLevel="0" collapsed="false">
      <c r="A26" s="41"/>
      <c r="B26" s="44" t="s">
        <v>13</v>
      </c>
      <c r="C26" s="574"/>
      <c r="D26" s="575"/>
      <c r="E26" s="621" t="s">
        <v>0</v>
      </c>
      <c r="F26" s="621"/>
      <c r="G26" s="621"/>
      <c r="H26" s="621"/>
    </row>
    <row r="27" s="11" customFormat="true" ht="20.1" hidden="false" customHeight="true" outlineLevel="0" collapsed="false">
      <c r="A27" s="41"/>
      <c r="B27" s="44" t="s">
        <v>15</v>
      </c>
      <c r="C27" s="574"/>
      <c r="D27" s="575"/>
      <c r="E27" s="620"/>
      <c r="F27" s="620"/>
      <c r="G27" s="620"/>
      <c r="H27" s="620"/>
    </row>
    <row r="28" s="11" customFormat="true" ht="20.1" hidden="false" customHeight="true" outlineLevel="0" collapsed="false">
      <c r="A28" s="41"/>
      <c r="B28" s="44" t="s">
        <v>36</v>
      </c>
      <c r="C28" s="574"/>
      <c r="D28" s="575"/>
      <c r="E28" s="621"/>
      <c r="F28" s="621"/>
      <c r="G28" s="621"/>
      <c r="H28" s="621"/>
    </row>
    <row r="29" s="11" customFormat="true" ht="20.1" hidden="false" customHeight="true" outlineLevel="0" collapsed="false">
      <c r="A29" s="41"/>
      <c r="B29" s="44" t="s">
        <v>37</v>
      </c>
      <c r="C29" s="574"/>
      <c r="D29" s="575"/>
      <c r="E29" s="620"/>
      <c r="F29" s="620"/>
      <c r="G29" s="620"/>
      <c r="H29" s="620"/>
    </row>
    <row r="30" s="11" customFormat="true" ht="20.1" hidden="false" customHeight="true" outlineLevel="0" collapsed="false">
      <c r="A30" s="41"/>
      <c r="B30" s="42" t="s">
        <v>38</v>
      </c>
      <c r="C30" s="574"/>
      <c r="D30" s="575"/>
      <c r="E30" s="621"/>
      <c r="F30" s="621"/>
      <c r="G30" s="621"/>
      <c r="H30" s="621"/>
    </row>
    <row r="31" s="11" customFormat="true" ht="20.1" hidden="false" customHeight="true" outlineLevel="0" collapsed="false">
      <c r="A31" s="41"/>
      <c r="B31" s="42" t="s">
        <v>39</v>
      </c>
      <c r="C31" s="574"/>
      <c r="D31" s="575"/>
      <c r="E31" s="620"/>
      <c r="F31" s="620"/>
      <c r="G31" s="620"/>
      <c r="H31" s="620"/>
    </row>
    <row r="32" s="11" customFormat="true" ht="20.1" hidden="false" customHeight="true" outlineLevel="0" collapsed="false">
      <c r="A32" s="41"/>
      <c r="B32" s="42" t="s">
        <v>40</v>
      </c>
      <c r="C32" s="574"/>
      <c r="D32" s="575"/>
      <c r="E32" s="621"/>
      <c r="F32" s="621"/>
      <c r="G32" s="621"/>
      <c r="H32" s="621"/>
    </row>
    <row r="33" s="11" customFormat="true" ht="20.1" hidden="false" customHeight="true" outlineLevel="0" collapsed="false">
      <c r="A33" s="41"/>
      <c r="B33" s="42" t="s">
        <v>41</v>
      </c>
      <c r="C33" s="574"/>
      <c r="D33" s="575"/>
      <c r="E33" s="620"/>
      <c r="F33" s="620"/>
      <c r="G33" s="620"/>
      <c r="H33" s="620"/>
    </row>
    <row r="34" s="11" customFormat="true" ht="20.1" hidden="false" customHeight="true" outlineLevel="0" collapsed="false">
      <c r="A34" s="41"/>
      <c r="B34" s="42" t="s">
        <v>42</v>
      </c>
      <c r="C34" s="574"/>
      <c r="D34" s="575"/>
      <c r="E34" s="621"/>
      <c r="F34" s="621"/>
      <c r="G34" s="621"/>
      <c r="H34" s="621"/>
    </row>
    <row r="35" s="11" customFormat="true" ht="20.1" hidden="false" customHeight="true" outlineLevel="0" collapsed="false">
      <c r="A35" s="41"/>
      <c r="B35" s="42" t="s">
        <v>43</v>
      </c>
      <c r="C35" s="574"/>
      <c r="D35" s="575"/>
      <c r="E35" s="620"/>
      <c r="F35" s="620"/>
      <c r="G35" s="620"/>
      <c r="H35" s="620"/>
    </row>
    <row r="36" s="11" customFormat="true" ht="20.1" hidden="false" customHeight="true" outlineLevel="0" collapsed="false">
      <c r="A36" s="41"/>
      <c r="B36" s="42" t="s">
        <v>44</v>
      </c>
      <c r="C36" s="574"/>
      <c r="D36" s="575"/>
      <c r="E36" s="620"/>
      <c r="F36" s="620"/>
      <c r="G36" s="620"/>
      <c r="H36" s="620"/>
    </row>
    <row r="37" s="11" customFormat="true" ht="12.75" hidden="false" customHeight="true" outlineLevel="0" collapsed="false">
      <c r="A37" s="41"/>
      <c r="B37" s="44" t="s">
        <v>45</v>
      </c>
      <c r="C37" s="574"/>
      <c r="D37" s="575"/>
      <c r="E37" s="576"/>
      <c r="F37" s="576"/>
      <c r="G37" s="576"/>
      <c r="H37" s="576"/>
    </row>
    <row r="38" s="11" customFormat="true" ht="12.75" hidden="false" customHeight="true" outlineLevel="0" collapsed="false">
      <c r="A38" s="41"/>
      <c r="B38" s="44" t="s">
        <v>46</v>
      </c>
      <c r="C38" s="574"/>
      <c r="D38" s="575"/>
      <c r="E38" s="576"/>
      <c r="F38" s="576"/>
      <c r="G38" s="576"/>
      <c r="H38" s="576"/>
    </row>
    <row r="39" s="11" customFormat="true" ht="12.75" hidden="false" customHeight="true" outlineLevel="0" collapsed="false">
      <c r="A39" s="41"/>
      <c r="B39" s="44" t="s">
        <v>47</v>
      </c>
      <c r="C39" s="574"/>
      <c r="D39" s="575"/>
      <c r="E39" s="576"/>
      <c r="F39" s="576"/>
      <c r="G39" s="576"/>
      <c r="H39" s="576"/>
    </row>
    <row r="40" s="11" customFormat="true" ht="12.75" hidden="false" customHeight="true" outlineLevel="0" collapsed="false">
      <c r="A40" s="41"/>
      <c r="B40" s="60"/>
      <c r="C40" s="574"/>
      <c r="D40" s="575"/>
      <c r="E40" s="576"/>
      <c r="F40" s="576"/>
      <c r="G40" s="576"/>
      <c r="H40" s="576"/>
    </row>
    <row r="41" s="11" customFormat="true" ht="12.75" hidden="false" customHeight="true" outlineLevel="0" collapsed="false">
      <c r="A41" s="41"/>
      <c r="B41" s="60"/>
      <c r="C41" s="574"/>
      <c r="D41" s="575"/>
      <c r="E41" s="576"/>
      <c r="F41" s="576"/>
      <c r="G41" s="576"/>
      <c r="H41" s="576"/>
    </row>
    <row r="42" s="11" customFormat="true" ht="12.75" hidden="false" customHeight="true" outlineLevel="0" collapsed="false">
      <c r="A42" s="41"/>
      <c r="B42" s="61"/>
      <c r="C42" s="574"/>
      <c r="D42" s="575"/>
      <c r="E42" s="576"/>
      <c r="F42" s="576"/>
      <c r="G42" s="576"/>
      <c r="H42" s="576"/>
    </row>
    <row r="43" s="11" customFormat="true" ht="12.75" hidden="false" customHeight="true" outlineLevel="0" collapsed="false">
      <c r="A43" s="41"/>
      <c r="B43" s="61"/>
      <c r="C43" s="574"/>
      <c r="D43" s="575"/>
      <c r="E43" s="576"/>
      <c r="F43" s="576"/>
      <c r="G43" s="576"/>
      <c r="H43" s="576"/>
    </row>
    <row r="44" s="11" customFormat="true" ht="12.75" hidden="false" customHeight="true" outlineLevel="0" collapsed="false">
      <c r="A44" s="41"/>
      <c r="B44" s="61"/>
      <c r="C44" s="574"/>
      <c r="D44" s="575"/>
      <c r="E44" s="576"/>
      <c r="F44" s="576"/>
      <c r="G44" s="576"/>
      <c r="H44" s="576"/>
    </row>
    <row r="45" s="11" customFormat="true" ht="12.75" hidden="false" customHeight="true" outlineLevel="0" collapsed="false">
      <c r="A45" s="41"/>
      <c r="B45" s="61"/>
      <c r="C45" s="574"/>
      <c r="D45" s="575"/>
      <c r="E45" s="576"/>
      <c r="F45" s="576"/>
      <c r="G45" s="576"/>
      <c r="H45" s="576"/>
    </row>
    <row r="46" s="3" customFormat="true" ht="12.75" hidden="false" customHeight="true" outlineLevel="0" collapsed="false">
      <c r="A46" s="41"/>
      <c r="B46" s="61"/>
      <c r="C46" s="574"/>
      <c r="D46" s="575"/>
      <c r="E46" s="576"/>
      <c r="F46" s="576"/>
      <c r="G46" s="576"/>
      <c r="H46" s="576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="3" customFormat="true" ht="12.75" hidden="false" customHeight="true" outlineLevel="0" collapsed="false">
      <c r="A47" s="41"/>
      <c r="B47" s="61"/>
      <c r="C47" s="574"/>
      <c r="D47" s="575"/>
      <c r="E47" s="576"/>
      <c r="F47" s="576"/>
      <c r="G47" s="576"/>
      <c r="H47" s="576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="3" customFormat="true" ht="12.75" hidden="false" customHeight="true" outlineLevel="0" collapsed="false">
      <c r="A48" s="41"/>
      <c r="B48" s="61"/>
      <c r="C48" s="574"/>
      <c r="D48" s="575"/>
      <c r="E48" s="576"/>
      <c r="F48" s="576"/>
      <c r="G48" s="576"/>
      <c r="H48" s="57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="3" customFormat="true" ht="12.75" hidden="false" customHeight="true" outlineLevel="0" collapsed="false">
      <c r="A49" s="41"/>
      <c r="B49" s="61"/>
      <c r="C49" s="574"/>
      <c r="D49" s="575"/>
      <c r="E49" s="576"/>
      <c r="F49" s="576"/>
      <c r="G49" s="576"/>
      <c r="H49" s="576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="3" customFormat="true" ht="12.75" hidden="false" customHeight="true" outlineLevel="0" collapsed="false">
      <c r="A50" s="41"/>
      <c r="B50" s="61"/>
      <c r="C50" s="574"/>
      <c r="D50" s="575"/>
      <c r="E50" s="576"/>
      <c r="F50" s="576"/>
      <c r="G50" s="576"/>
      <c r="H50" s="576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="3" customFormat="true" ht="12.75" hidden="false" customHeight="true" outlineLevel="0" collapsed="false">
      <c r="A51" s="41"/>
      <c r="B51" s="61"/>
      <c r="C51" s="574"/>
      <c r="D51" s="575"/>
      <c r="E51" s="576"/>
      <c r="F51" s="576"/>
      <c r="G51" s="576"/>
      <c r="H51" s="576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="3" customFormat="true" ht="12.75" hidden="false" customHeight="true" outlineLevel="0" collapsed="false">
      <c r="A52" s="41"/>
      <c r="B52" s="61"/>
      <c r="C52" s="574"/>
      <c r="D52" s="575"/>
      <c r="E52" s="576"/>
      <c r="F52" s="576"/>
      <c r="G52" s="576"/>
      <c r="H52" s="576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="3" customFormat="true" ht="12.75" hidden="false" customHeight="true" outlineLevel="0" collapsed="false">
      <c r="A53" s="41"/>
      <c r="B53" s="61"/>
      <c r="C53" s="574"/>
      <c r="D53" s="575"/>
      <c r="E53" s="576"/>
      <c r="F53" s="576"/>
      <c r="G53" s="576"/>
      <c r="H53" s="576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="3" customFormat="true" ht="12.75" hidden="false" customHeight="true" outlineLevel="0" collapsed="false">
      <c r="A54" s="41"/>
      <c r="B54" s="61"/>
      <c r="C54" s="574"/>
      <c r="D54" s="575"/>
      <c r="E54" s="576"/>
      <c r="F54" s="576"/>
      <c r="G54" s="576"/>
      <c r="H54" s="576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="3" customFormat="true" ht="12.75" hidden="false" customHeight="true" outlineLevel="0" collapsed="false">
      <c r="A55" s="41"/>
      <c r="B55" s="61"/>
      <c r="C55" s="574"/>
      <c r="D55" s="575"/>
      <c r="E55" s="576"/>
      <c r="F55" s="576"/>
      <c r="G55" s="576"/>
      <c r="H55" s="576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="3" customFormat="true" ht="12.75" hidden="false" customHeight="true" outlineLevel="0" collapsed="false">
      <c r="A56" s="41"/>
      <c r="B56" s="61"/>
      <c r="C56" s="574"/>
      <c r="D56" s="575"/>
      <c r="E56" s="576"/>
      <c r="F56" s="576"/>
      <c r="G56" s="576"/>
      <c r="H56" s="576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="3" customFormat="true" ht="12.75" hidden="false" customHeight="true" outlineLevel="0" collapsed="false">
      <c r="A57" s="41"/>
      <c r="B57" s="61"/>
      <c r="C57" s="574"/>
      <c r="D57" s="575"/>
      <c r="E57" s="576"/>
      <c r="F57" s="576"/>
      <c r="G57" s="576"/>
      <c r="H57" s="576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="3" customFormat="true" ht="12.75" hidden="false" customHeight="true" outlineLevel="0" collapsed="false">
      <c r="A58" s="41"/>
      <c r="B58" s="61"/>
      <c r="C58" s="574"/>
      <c r="D58" s="575"/>
      <c r="E58" s="576"/>
      <c r="F58" s="576"/>
      <c r="G58" s="576"/>
      <c r="H58" s="57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="3" customFormat="true" ht="12.75" hidden="false" customHeight="true" outlineLevel="0" collapsed="false">
      <c r="A59" s="41"/>
      <c r="B59" s="61"/>
      <c r="C59" s="574"/>
      <c r="D59" s="575"/>
      <c r="E59" s="576"/>
      <c r="F59" s="576"/>
      <c r="G59" s="576"/>
      <c r="H59" s="576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="3" customFormat="true" ht="12.75" hidden="false" customHeight="true" outlineLevel="0" collapsed="false">
      <c r="A60" s="41"/>
      <c r="B60" s="61"/>
      <c r="C60" s="574"/>
      <c r="D60" s="575"/>
      <c r="E60" s="576"/>
      <c r="F60" s="576"/>
      <c r="G60" s="576"/>
      <c r="H60" s="576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="3" customFormat="true" ht="12.75" hidden="false" customHeight="true" outlineLevel="0" collapsed="false">
      <c r="A61" s="41"/>
      <c r="B61" s="61"/>
      <c r="C61" s="574"/>
      <c r="D61" s="575"/>
      <c r="E61" s="576"/>
      <c r="F61" s="576"/>
      <c r="G61" s="576"/>
      <c r="H61" s="576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="3" customFormat="true" ht="12.75" hidden="false" customHeight="true" outlineLevel="0" collapsed="false">
      <c r="A62" s="41"/>
      <c r="B62" s="61"/>
      <c r="C62" s="574"/>
      <c r="D62" s="575"/>
      <c r="E62" s="576"/>
      <c r="F62" s="576"/>
      <c r="G62" s="576"/>
      <c r="H62" s="576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="3" customFormat="true" ht="12.75" hidden="false" customHeight="true" outlineLevel="0" collapsed="false">
      <c r="A63" s="41"/>
      <c r="B63" s="61"/>
      <c r="C63" s="574"/>
      <c r="D63" s="575"/>
      <c r="E63" s="576"/>
      <c r="F63" s="576"/>
      <c r="G63" s="576"/>
      <c r="H63" s="576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="3" customFormat="true" ht="12.75" hidden="false" customHeight="true" outlineLevel="0" collapsed="false">
      <c r="A64" s="41"/>
      <c r="B64" s="61"/>
      <c r="C64" s="574"/>
      <c r="D64" s="575"/>
      <c r="E64" s="576"/>
      <c r="F64" s="576"/>
      <c r="G64" s="576"/>
      <c r="H64" s="576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="3" customFormat="true" ht="12.75" hidden="false" customHeight="true" outlineLevel="0" collapsed="false">
      <c r="A65" s="41"/>
      <c r="B65" s="61"/>
      <c r="C65" s="574"/>
      <c r="D65" s="575"/>
      <c r="E65" s="576"/>
      <c r="F65" s="576"/>
      <c r="G65" s="576"/>
      <c r="H65" s="576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="3" customFormat="true" ht="12.75" hidden="false" customHeight="true" outlineLevel="0" collapsed="false">
      <c r="A66" s="41"/>
      <c r="B66" s="61"/>
      <c r="C66" s="574"/>
      <c r="D66" s="575"/>
      <c r="E66" s="576"/>
      <c r="F66" s="576"/>
      <c r="G66" s="576"/>
      <c r="H66" s="57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="3" customFormat="true" ht="12.75" hidden="false" customHeight="true" outlineLevel="0" collapsed="false">
      <c r="A67" s="41"/>
      <c r="B67" s="61"/>
      <c r="C67" s="574"/>
      <c r="D67" s="575"/>
      <c r="E67" s="576"/>
      <c r="F67" s="576"/>
      <c r="G67" s="576"/>
      <c r="H67" s="57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="3" customFormat="true" ht="12.75" hidden="false" customHeight="true" outlineLevel="0" collapsed="false">
      <c r="A68" s="41"/>
      <c r="B68" s="61"/>
      <c r="C68" s="574"/>
      <c r="D68" s="575"/>
      <c r="E68" s="576"/>
      <c r="F68" s="576"/>
      <c r="G68" s="576"/>
      <c r="H68" s="576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="3" customFormat="true" ht="12.75" hidden="false" customHeight="true" outlineLevel="0" collapsed="false">
      <c r="A69" s="41"/>
      <c r="B69" s="61"/>
      <c r="C69" s="574"/>
      <c r="D69" s="575"/>
      <c r="E69" s="576"/>
      <c r="F69" s="576"/>
      <c r="G69" s="576"/>
      <c r="H69" s="57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="3" customFormat="true" ht="12.75" hidden="false" customHeight="true" outlineLevel="0" collapsed="false">
      <c r="A70" s="41"/>
      <c r="B70" s="61"/>
      <c r="C70" s="574"/>
      <c r="D70" s="575"/>
      <c r="E70" s="576"/>
      <c r="F70" s="576"/>
      <c r="G70" s="576"/>
      <c r="H70" s="576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="3" customFormat="true" ht="12.75" hidden="false" customHeight="true" outlineLevel="0" collapsed="false">
      <c r="A71" s="41"/>
      <c r="B71" s="61"/>
      <c r="C71" s="574"/>
      <c r="D71" s="575"/>
      <c r="E71" s="576"/>
      <c r="F71" s="576"/>
      <c r="G71" s="576"/>
      <c r="H71" s="576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="3" customFormat="true" ht="12.75" hidden="false" customHeight="true" outlineLevel="0" collapsed="false">
      <c r="A72" s="41"/>
      <c r="B72" s="61"/>
      <c r="C72" s="574"/>
      <c r="D72" s="575"/>
      <c r="E72" s="576"/>
      <c r="F72" s="576"/>
      <c r="G72" s="576"/>
      <c r="H72" s="576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="3" customFormat="true" ht="12.75" hidden="false" customHeight="true" outlineLevel="0" collapsed="false">
      <c r="A73" s="41"/>
      <c r="B73" s="61"/>
      <c r="C73" s="574"/>
      <c r="D73" s="575"/>
      <c r="E73" s="576"/>
      <c r="F73" s="576"/>
      <c r="G73" s="576"/>
      <c r="H73" s="576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="3" customFormat="true" ht="12.75" hidden="false" customHeight="true" outlineLevel="0" collapsed="false">
      <c r="A74" s="41"/>
      <c r="B74" s="61"/>
      <c r="C74" s="574"/>
      <c r="D74" s="575"/>
      <c r="E74" s="576"/>
      <c r="F74" s="576"/>
      <c r="G74" s="576"/>
      <c r="H74" s="576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="3" customFormat="true" ht="12.75" hidden="false" customHeight="true" outlineLevel="0" collapsed="false">
      <c r="A75" s="41"/>
      <c r="B75" s="61"/>
      <c r="C75" s="574"/>
      <c r="D75" s="575"/>
      <c r="E75" s="576"/>
      <c r="F75" s="576"/>
      <c r="G75" s="576"/>
      <c r="H75" s="576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="3" customFormat="true" ht="12.75" hidden="false" customHeight="true" outlineLevel="0" collapsed="false">
      <c r="A76" s="41"/>
      <c r="B76" s="61"/>
      <c r="C76" s="574"/>
      <c r="D76" s="575"/>
      <c r="E76" s="576"/>
      <c r="F76" s="576"/>
      <c r="G76" s="576"/>
      <c r="H76" s="576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="3" customFormat="true" ht="12.75" hidden="false" customHeight="true" outlineLevel="0" collapsed="false">
      <c r="A77" s="41"/>
      <c r="B77" s="61"/>
      <c r="C77" s="574"/>
      <c r="D77" s="575"/>
      <c r="E77" s="576"/>
      <c r="F77" s="576"/>
      <c r="G77" s="576"/>
      <c r="H77" s="576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="3" customFormat="true" ht="12.75" hidden="false" customHeight="true" outlineLevel="0" collapsed="false">
      <c r="A78" s="41"/>
      <c r="B78" s="61"/>
      <c r="C78" s="574"/>
      <c r="D78" s="575"/>
      <c r="E78" s="576"/>
      <c r="F78" s="576"/>
      <c r="G78" s="576"/>
      <c r="H78" s="576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="3" customFormat="true" ht="12.75" hidden="false" customHeight="true" outlineLevel="0" collapsed="false">
      <c r="A79" s="41"/>
      <c r="B79" s="61"/>
      <c r="C79" s="574"/>
      <c r="D79" s="575"/>
      <c r="E79" s="576"/>
      <c r="F79" s="576"/>
      <c r="G79" s="576"/>
      <c r="H79" s="576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="3" customFormat="true" ht="12.75" hidden="false" customHeight="true" outlineLevel="0" collapsed="false">
      <c r="A80" s="41"/>
      <c r="B80" s="61"/>
      <c r="C80" s="574"/>
      <c r="D80" s="575"/>
      <c r="E80" s="576"/>
      <c r="F80" s="576"/>
      <c r="G80" s="576"/>
      <c r="H80" s="576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="3" customFormat="true" ht="12.75" hidden="false" customHeight="true" outlineLevel="0" collapsed="false">
      <c r="A81" s="41"/>
      <c r="B81" s="61"/>
      <c r="C81" s="574"/>
      <c r="D81" s="575"/>
      <c r="E81" s="576"/>
      <c r="F81" s="576"/>
      <c r="G81" s="576"/>
      <c r="H81" s="57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="3" customFormat="true" ht="12.75" hidden="false" customHeight="true" outlineLevel="0" collapsed="false">
      <c r="A82" s="41"/>
      <c r="B82" s="61"/>
      <c r="C82" s="574"/>
      <c r="D82" s="575"/>
      <c r="E82" s="576"/>
      <c r="F82" s="576"/>
      <c r="G82" s="576"/>
      <c r="H82" s="576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="3" customFormat="true" ht="12.75" hidden="false" customHeight="true" outlineLevel="0" collapsed="false">
      <c r="A83" s="41"/>
      <c r="B83" s="61"/>
      <c r="C83" s="574"/>
      <c r="D83" s="575"/>
      <c r="E83" s="576"/>
      <c r="F83" s="576"/>
      <c r="G83" s="576"/>
      <c r="H83" s="576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="3" customFormat="true" ht="12.75" hidden="false" customHeight="true" outlineLevel="0" collapsed="false">
      <c r="A84" s="41"/>
      <c r="B84" s="61"/>
      <c r="C84" s="574"/>
      <c r="D84" s="575"/>
      <c r="E84" s="576"/>
      <c r="F84" s="576"/>
      <c r="G84" s="576"/>
      <c r="H84" s="576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="3" customFormat="true" ht="12.75" hidden="false" customHeight="true" outlineLevel="0" collapsed="false">
      <c r="A85" s="41"/>
      <c r="B85" s="61"/>
      <c r="C85" s="574"/>
      <c r="D85" s="575"/>
      <c r="E85" s="576"/>
      <c r="F85" s="576"/>
      <c r="G85" s="576"/>
      <c r="H85" s="576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="3" customFormat="true" ht="12.75" hidden="false" customHeight="true" outlineLevel="0" collapsed="false">
      <c r="A86" s="41"/>
      <c r="B86" s="61"/>
      <c r="C86" s="574"/>
      <c r="D86" s="575"/>
      <c r="E86" s="576"/>
      <c r="F86" s="576"/>
      <c r="G86" s="576"/>
      <c r="H86" s="576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="3" customFormat="true" ht="12.75" hidden="false" customHeight="true" outlineLevel="0" collapsed="false">
      <c r="B87" s="8"/>
      <c r="C87" s="574"/>
      <c r="D87" s="575"/>
      <c r="E87" s="576"/>
      <c r="F87" s="576"/>
      <c r="G87" s="576"/>
      <c r="H87" s="576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="3" customFormat="true" ht="12.75" hidden="false" customHeight="true" outlineLevel="0" collapsed="false">
      <c r="B88" s="8"/>
      <c r="C88" s="574"/>
      <c r="D88" s="575"/>
      <c r="E88" s="576"/>
      <c r="F88" s="576"/>
      <c r="G88" s="576"/>
      <c r="H88" s="576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="3" customFormat="true" ht="12.75" hidden="false" customHeight="true" outlineLevel="0" collapsed="false">
      <c r="B89" s="8"/>
      <c r="C89" s="574"/>
      <c r="D89" s="575"/>
      <c r="E89" s="576"/>
      <c r="F89" s="576"/>
      <c r="G89" s="576"/>
      <c r="H89" s="576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="3" customFormat="true" ht="12.75" hidden="false" customHeight="true" outlineLevel="0" collapsed="false">
      <c r="B90" s="8"/>
      <c r="C90" s="574"/>
      <c r="D90" s="575"/>
      <c r="E90" s="576"/>
      <c r="F90" s="576"/>
      <c r="G90" s="576"/>
      <c r="H90" s="576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="3" customFormat="true" ht="12.75" hidden="false" customHeight="true" outlineLevel="0" collapsed="false">
      <c r="B91" s="8"/>
      <c r="C91" s="574"/>
      <c r="D91" s="575"/>
      <c r="E91" s="576"/>
      <c r="F91" s="576"/>
      <c r="G91" s="576"/>
      <c r="H91" s="576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="3" customFormat="true" ht="12.75" hidden="false" customHeight="true" outlineLevel="0" collapsed="false">
      <c r="B92" s="8"/>
      <c r="C92" s="574"/>
      <c r="D92" s="575"/>
      <c r="E92" s="576"/>
      <c r="F92" s="576"/>
      <c r="G92" s="576"/>
      <c r="H92" s="576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="3" customFormat="true" ht="12.75" hidden="false" customHeight="true" outlineLevel="0" collapsed="false">
      <c r="B93" s="8"/>
      <c r="C93" s="574"/>
      <c r="D93" s="575"/>
      <c r="E93" s="576"/>
      <c r="F93" s="576"/>
      <c r="G93" s="576"/>
      <c r="H93" s="576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="3" customFormat="true" ht="12.75" hidden="false" customHeight="true" outlineLevel="0" collapsed="false">
      <c r="B94" s="8"/>
      <c r="C94" s="574"/>
      <c r="D94" s="575"/>
      <c r="E94" s="576"/>
      <c r="F94" s="576"/>
      <c r="G94" s="576"/>
      <c r="H94" s="576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="3" customFormat="true" ht="12.75" hidden="false" customHeight="true" outlineLevel="0" collapsed="false">
      <c r="B95" s="8"/>
      <c r="C95" s="574"/>
      <c r="D95" s="575"/>
      <c r="E95" s="576"/>
      <c r="F95" s="576"/>
      <c r="G95" s="576"/>
      <c r="H95" s="576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="3" customFormat="true" ht="12.75" hidden="false" customHeight="true" outlineLevel="0" collapsed="false">
      <c r="B96" s="8"/>
      <c r="C96" s="574"/>
      <c r="D96" s="575"/>
      <c r="E96" s="576"/>
      <c r="F96" s="576"/>
      <c r="G96" s="576"/>
      <c r="H96" s="576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="3" customFormat="true" ht="12.75" hidden="false" customHeight="true" outlineLevel="0" collapsed="false">
      <c r="B97" s="8"/>
      <c r="C97" s="574"/>
      <c r="D97" s="575"/>
      <c r="E97" s="576"/>
      <c r="F97" s="576"/>
      <c r="G97" s="576"/>
      <c r="H97" s="576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="3" customFormat="true" ht="12.75" hidden="false" customHeight="true" outlineLevel="0" collapsed="false">
      <c r="B98" s="8"/>
      <c r="C98" s="574"/>
      <c r="D98" s="575"/>
      <c r="E98" s="576"/>
      <c r="F98" s="576"/>
      <c r="G98" s="576"/>
      <c r="H98" s="576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</row>
    <row r="99" s="3" customFormat="true" ht="12.75" hidden="false" customHeight="true" outlineLevel="0" collapsed="false">
      <c r="B99" s="8"/>
      <c r="C99" s="574"/>
      <c r="D99" s="575"/>
      <c r="E99" s="576"/>
      <c r="F99" s="576"/>
      <c r="G99" s="576"/>
      <c r="H99" s="576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</row>
    <row r="100" s="3" customFormat="true" ht="12.75" hidden="false" customHeight="true" outlineLevel="0" collapsed="false">
      <c r="B100" s="8"/>
      <c r="C100" s="574"/>
      <c r="D100" s="575"/>
      <c r="E100" s="576"/>
      <c r="F100" s="576"/>
      <c r="G100" s="576"/>
      <c r="H100" s="576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</row>
    <row r="101" s="3" customFormat="true" ht="12.75" hidden="false" customHeight="true" outlineLevel="0" collapsed="false">
      <c r="B101" s="8"/>
      <c r="C101" s="574"/>
      <c r="D101" s="575"/>
      <c r="E101" s="576"/>
      <c r="F101" s="576"/>
      <c r="G101" s="576"/>
      <c r="H101" s="576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</row>
    <row r="102" s="3" customFormat="true" ht="12.75" hidden="false" customHeight="true" outlineLevel="0" collapsed="false">
      <c r="B102" s="8"/>
      <c r="C102" s="574"/>
      <c r="D102" s="575"/>
      <c r="E102" s="576"/>
      <c r="F102" s="576"/>
      <c r="G102" s="576"/>
      <c r="H102" s="576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</row>
    <row r="103" s="3" customFormat="true" ht="12.75" hidden="false" customHeight="true" outlineLevel="0" collapsed="false">
      <c r="B103" s="8"/>
      <c r="C103" s="574"/>
      <c r="D103" s="575"/>
      <c r="E103" s="576"/>
      <c r="F103" s="576"/>
      <c r="G103" s="576"/>
      <c r="H103" s="576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="3" customFormat="true" ht="12.75" hidden="false" customHeight="true" outlineLevel="0" collapsed="false">
      <c r="B104" s="8"/>
      <c r="C104" s="574"/>
      <c r="D104" s="575"/>
      <c r="E104" s="576"/>
      <c r="F104" s="576"/>
      <c r="G104" s="576"/>
      <c r="H104" s="576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</row>
    <row r="105" s="3" customFormat="true" ht="12.75" hidden="false" customHeight="true" outlineLevel="0" collapsed="false">
      <c r="B105" s="8"/>
      <c r="C105" s="574"/>
      <c r="D105" s="575"/>
      <c r="E105" s="576"/>
      <c r="F105" s="576"/>
      <c r="G105" s="576"/>
      <c r="H105" s="576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</row>
    <row r="106" s="3" customFormat="true" ht="12.75" hidden="false" customHeight="true" outlineLevel="0" collapsed="false">
      <c r="B106" s="8"/>
      <c r="C106" s="574"/>
      <c r="D106" s="575"/>
      <c r="E106" s="576"/>
      <c r="F106" s="576"/>
      <c r="G106" s="576"/>
      <c r="H106" s="576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</row>
    <row r="107" s="3" customFormat="true" ht="12.75" hidden="false" customHeight="true" outlineLevel="0" collapsed="false">
      <c r="B107" s="8"/>
      <c r="C107" s="574"/>
      <c r="D107" s="575"/>
      <c r="E107" s="576"/>
      <c r="F107" s="576"/>
      <c r="G107" s="576"/>
      <c r="H107" s="576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</row>
    <row r="108" s="3" customFormat="true" ht="12.75" hidden="false" customHeight="true" outlineLevel="0" collapsed="false">
      <c r="B108" s="8"/>
      <c r="C108" s="574"/>
      <c r="D108" s="575"/>
      <c r="E108" s="576"/>
      <c r="F108" s="576"/>
      <c r="G108" s="576"/>
      <c r="H108" s="576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</row>
    <row r="109" s="3" customFormat="true" ht="12.75" hidden="false" customHeight="true" outlineLevel="0" collapsed="false">
      <c r="B109" s="8"/>
      <c r="C109" s="574"/>
      <c r="D109" s="575"/>
      <c r="E109" s="576"/>
      <c r="F109" s="576"/>
      <c r="G109" s="576"/>
      <c r="H109" s="576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</row>
    <row r="110" s="3" customFormat="true" ht="12.75" hidden="false" customHeight="true" outlineLevel="0" collapsed="false">
      <c r="B110" s="8"/>
      <c r="C110" s="574"/>
      <c r="D110" s="575"/>
      <c r="E110" s="576"/>
      <c r="F110" s="576"/>
      <c r="G110" s="576"/>
      <c r="H110" s="576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</row>
    <row r="111" s="3" customFormat="true" ht="12.75" hidden="false" customHeight="true" outlineLevel="0" collapsed="false">
      <c r="B111" s="8"/>
      <c r="C111" s="574"/>
      <c r="D111" s="575"/>
      <c r="E111" s="576"/>
      <c r="F111" s="576"/>
      <c r="G111" s="576"/>
      <c r="H111" s="576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</row>
    <row r="112" s="3" customFormat="true" ht="12.75" hidden="false" customHeight="true" outlineLevel="0" collapsed="false">
      <c r="B112" s="8"/>
      <c r="C112" s="574"/>
      <c r="D112" s="575"/>
      <c r="E112" s="576"/>
      <c r="F112" s="576"/>
      <c r="G112" s="576"/>
      <c r="H112" s="576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</row>
    <row r="113" s="3" customFormat="true" ht="12.75" hidden="false" customHeight="true" outlineLevel="0" collapsed="false">
      <c r="B113" s="8"/>
      <c r="C113" s="574"/>
      <c r="D113" s="575"/>
      <c r="E113" s="576"/>
      <c r="F113" s="576"/>
      <c r="G113" s="576"/>
      <c r="H113" s="576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</row>
    <row r="114" s="3" customFormat="true" ht="12.75" hidden="false" customHeight="true" outlineLevel="0" collapsed="false">
      <c r="B114" s="8"/>
      <c r="C114" s="574"/>
      <c r="D114" s="575"/>
      <c r="E114" s="576"/>
      <c r="F114" s="576"/>
      <c r="G114" s="576"/>
      <c r="H114" s="576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</row>
    <row r="115" s="3" customFormat="true" ht="12.75" hidden="false" customHeight="true" outlineLevel="0" collapsed="false">
      <c r="B115" s="8"/>
      <c r="C115" s="574"/>
      <c r="D115" s="575"/>
      <c r="E115" s="576"/>
      <c r="F115" s="576"/>
      <c r="G115" s="576"/>
      <c r="H115" s="576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</row>
    <row r="116" s="3" customFormat="true" ht="12.75" hidden="false" customHeight="true" outlineLevel="0" collapsed="false">
      <c r="B116" s="8"/>
      <c r="C116" s="574"/>
      <c r="D116" s="575"/>
      <c r="E116" s="576"/>
      <c r="F116" s="576"/>
      <c r="G116" s="576"/>
      <c r="H116" s="576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</row>
    <row r="117" s="3" customFormat="true" ht="12.75" hidden="false" customHeight="true" outlineLevel="0" collapsed="false">
      <c r="B117" s="8"/>
      <c r="C117" s="574"/>
      <c r="D117" s="575"/>
      <c r="E117" s="576"/>
      <c r="F117" s="576"/>
      <c r="G117" s="576"/>
      <c r="H117" s="576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</row>
    <row r="118" s="3" customFormat="true" ht="12.75" hidden="false" customHeight="true" outlineLevel="0" collapsed="false">
      <c r="B118" s="8"/>
      <c r="C118" s="574"/>
      <c r="D118" s="575"/>
      <c r="E118" s="576"/>
      <c r="F118" s="576"/>
      <c r="G118" s="576"/>
      <c r="H118" s="576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</row>
    <row r="119" s="3" customFormat="true" ht="12.75" hidden="false" customHeight="true" outlineLevel="0" collapsed="false">
      <c r="B119" s="8"/>
      <c r="C119" s="574"/>
      <c r="D119" s="575"/>
      <c r="E119" s="576"/>
      <c r="F119" s="576"/>
      <c r="G119" s="576"/>
      <c r="H119" s="576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J126"/>
  <sheetViews>
    <sheetView showFormulas="false" showGridLines="false" showRowColHeaders="true" showZeros="true" rightToLeft="false" tabSelected="false" showOutlineSymbols="false" defaultGridColor="true" view="pageBreakPreview" topLeftCell="A1" colorId="64" zoomScale="100" zoomScaleNormal="100" zoomScalePageLayoutView="100" workbookViewId="0">
      <pane xSplit="12" ySplit="3" topLeftCell="AL4" activePane="bottomRight" state="frozen"/>
      <selection pane="topLeft" activeCell="A1" activeCellId="0" sqref="A1"/>
      <selection pane="topRight" activeCell="AL1" activeCellId="0" sqref="AL1"/>
      <selection pane="bottomLeft" activeCell="A4" activeCellId="0" sqref="A4"/>
      <selection pane="bottomRight" activeCell="M61" activeCellId="0" sqref="M61"/>
    </sheetView>
  </sheetViews>
  <sheetFormatPr defaultColWidth="8.7617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13.44"/>
    <col collapsed="false" customWidth="true" hidden="true" outlineLevel="0" max="12" min="9" style="11" width="7.34"/>
    <col collapsed="false" customWidth="false" hidden="true" outlineLevel="0" max="25" min="13" style="11" width="8.78"/>
    <col collapsed="false" customWidth="false" hidden="false" outlineLevel="0" max="31" min="26" style="11" width="8.78"/>
    <col collapsed="false" customWidth="false" hidden="false" outlineLevel="0" max="39" min="32" style="3" width="8.78"/>
    <col collapsed="false" customWidth="true" hidden="false" outlineLevel="0" max="40" min="40" style="3" width="10.66"/>
    <col collapsed="false" customWidth="false" hidden="false" outlineLevel="0" max="62" min="41" style="3" width="8.78"/>
    <col collapsed="false" customWidth="false" hidden="false" outlineLevel="0" max="1024" min="63" style="12" width="8.78"/>
  </cols>
  <sheetData>
    <row r="1" s="13" customFormat="true" ht="36" hidden="false" customHeight="true" outlineLevel="0" collapsed="false">
      <c r="B1" s="14"/>
      <c r="C1" s="14"/>
      <c r="D1" s="16" t="s">
        <v>27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="18" customFormat="true" ht="7.5" hidden="false" customHeight="true" outlineLevel="0" collapsed="false">
      <c r="B2" s="19"/>
      <c r="C2" s="20"/>
      <c r="D2" s="21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0.25" hidden="false" customHeight="true" outlineLevel="0" collapsed="false">
      <c r="A3" s="22"/>
      <c r="B3" s="23"/>
      <c r="C3" s="24"/>
      <c r="D3" s="423" t="s">
        <v>365</v>
      </c>
      <c r="E3" s="423"/>
      <c r="F3" s="423"/>
      <c r="G3" s="423"/>
      <c r="H3" s="423"/>
      <c r="I3" s="26" t="s">
        <v>366</v>
      </c>
      <c r="J3" s="26" t="s">
        <v>367</v>
      </c>
      <c r="K3" s="26" t="s">
        <v>368</v>
      </c>
      <c r="L3" s="26" t="s">
        <v>369</v>
      </c>
      <c r="M3" s="65" t="n">
        <v>2012</v>
      </c>
      <c r="N3" s="65" t="n">
        <v>2013</v>
      </c>
      <c r="O3" s="65" t="n">
        <v>2014</v>
      </c>
      <c r="P3" s="26" t="s">
        <v>61</v>
      </c>
      <c r="Q3" s="26" t="s">
        <v>62</v>
      </c>
      <c r="R3" s="26" t="s">
        <v>63</v>
      </c>
      <c r="S3" s="26" t="s">
        <v>161</v>
      </c>
      <c r="T3" s="65" t="s">
        <v>123</v>
      </c>
      <c r="U3" s="26" t="s">
        <v>64</v>
      </c>
      <c r="V3" s="26" t="s">
        <v>65</v>
      </c>
      <c r="W3" s="147" t="s">
        <v>66</v>
      </c>
      <c r="X3" s="147" t="s">
        <v>162</v>
      </c>
      <c r="Y3" s="147" t="s">
        <v>67</v>
      </c>
      <c r="Z3" s="147" t="s">
        <v>68</v>
      </c>
      <c r="AA3" s="147" t="s">
        <v>69</v>
      </c>
      <c r="AB3" s="147" t="s">
        <v>70</v>
      </c>
      <c r="AC3" s="147" t="s">
        <v>163</v>
      </c>
      <c r="AD3" s="148" t="n">
        <v>2017</v>
      </c>
      <c r="AE3" s="147" t="s">
        <v>71</v>
      </c>
      <c r="AF3" s="147" t="s">
        <v>72</v>
      </c>
      <c r="AG3" s="147" t="s">
        <v>73</v>
      </c>
      <c r="AH3" s="147" t="s">
        <v>164</v>
      </c>
      <c r="AI3" s="148" t="n">
        <v>2018</v>
      </c>
      <c r="AJ3" s="147" t="s">
        <v>75</v>
      </c>
      <c r="AK3" s="147" t="s">
        <v>76</v>
      </c>
      <c r="AL3" s="147" t="s">
        <v>77</v>
      </c>
      <c r="AM3" s="147" t="s">
        <v>370</v>
      </c>
      <c r="AN3" s="147" t="s">
        <v>78</v>
      </c>
      <c r="AO3" s="65" t="s">
        <v>79</v>
      </c>
      <c r="AP3" s="65" t="s">
        <v>80</v>
      </c>
    </row>
    <row r="4" customFormat="false" ht="20.1" hidden="false" customHeight="true" outlineLevel="0" collapsed="false">
      <c r="A4" s="28" t="s">
        <v>2</v>
      </c>
      <c r="B4" s="35"/>
      <c r="C4" s="425"/>
      <c r="E4" s="1" t="s">
        <v>35</v>
      </c>
      <c r="F4" s="1"/>
      <c r="G4" s="1"/>
      <c r="H4" s="1"/>
      <c r="I4" s="622" t="n">
        <v>647.128438297</v>
      </c>
      <c r="J4" s="622" t="n">
        <v>1432.678227995</v>
      </c>
      <c r="K4" s="622" t="n">
        <v>1890.641742617</v>
      </c>
      <c r="L4" s="622" t="n">
        <v>2118.420728775</v>
      </c>
      <c r="M4" s="66" t="n">
        <v>410260.898026</v>
      </c>
      <c r="N4" s="66" t="n">
        <v>423524.052182944</v>
      </c>
      <c r="O4" s="66" t="n">
        <v>292568.403</v>
      </c>
      <c r="P4" s="66" t="n">
        <v>76288.3985</v>
      </c>
      <c r="Q4" s="66" t="n">
        <v>76288.3985</v>
      </c>
      <c r="R4" s="66" t="n">
        <v>76288.3985</v>
      </c>
      <c r="S4" s="66" t="n">
        <v>76288.3985</v>
      </c>
      <c r="T4" s="66" t="n">
        <v>305153.594</v>
      </c>
      <c r="U4" s="66" t="n">
        <v>78867.73725</v>
      </c>
      <c r="V4" s="66" t="n">
        <v>78867.73725</v>
      </c>
      <c r="W4" s="66" t="n">
        <v>78867.73725</v>
      </c>
      <c r="X4" s="66" t="n">
        <v>78867.73725</v>
      </c>
      <c r="Y4" s="66" t="n">
        <v>315470.949</v>
      </c>
      <c r="Z4" s="66" t="n">
        <v>72378.981</v>
      </c>
      <c r="AA4" s="66" t="n">
        <v>72378.981</v>
      </c>
      <c r="AB4" s="66" t="n">
        <v>72378.981</v>
      </c>
      <c r="AC4" s="66" t="n">
        <v>72378.9814927868</v>
      </c>
      <c r="AD4" s="66" t="n">
        <v>289515.924492787</v>
      </c>
      <c r="AE4" s="66" t="n">
        <v>72863.397</v>
      </c>
      <c r="AF4" s="66" t="n">
        <v>72863.397</v>
      </c>
      <c r="AG4" s="66" t="n">
        <v>72863.397</v>
      </c>
      <c r="AH4" s="66" t="n">
        <v>72863.397</v>
      </c>
      <c r="AI4" s="66" t="n">
        <v>291453.588</v>
      </c>
      <c r="AJ4" s="66" t="n">
        <v>74935.589</v>
      </c>
      <c r="AK4" s="66" t="n">
        <v>74935.589</v>
      </c>
      <c r="AL4" s="66" t="n">
        <v>74935.589</v>
      </c>
      <c r="AM4" s="66" t="n">
        <v>74935.589</v>
      </c>
      <c r="AN4" s="66" t="n">
        <f aca="false">AJ4+AK4+AL4+AM4</f>
        <v>299742.356</v>
      </c>
      <c r="AO4" s="109" t="n">
        <f aca="false">농업지원사업비_작성용!BA25</f>
        <v>76019.745</v>
      </c>
      <c r="AP4" s="109" t="n">
        <f aca="false">농업지원사업비_작성용!BB25</f>
        <v>76019.745</v>
      </c>
    </row>
    <row r="5" customFormat="false" ht="20.1" hidden="false" customHeight="true" outlineLevel="0" collapsed="false">
      <c r="A5" s="34"/>
      <c r="B5" s="35"/>
      <c r="C5" s="424"/>
      <c r="D5" s="1"/>
      <c r="E5" s="1" t="s">
        <v>38</v>
      </c>
      <c r="F5" s="1"/>
      <c r="G5" s="1"/>
      <c r="H5" s="1"/>
      <c r="I5" s="622" t="n">
        <v>249.361485681</v>
      </c>
      <c r="J5" s="622" t="n">
        <v>442.1205515</v>
      </c>
      <c r="K5" s="622" t="n">
        <v>640.637200792</v>
      </c>
      <c r="L5" s="622" t="n">
        <v>875.930395567</v>
      </c>
      <c r="M5" s="66" t="n">
        <v>22734.038084</v>
      </c>
      <c r="N5" s="66" t="n">
        <v>26604.3626271899</v>
      </c>
      <c r="O5" s="66" t="n">
        <v>28799.97</v>
      </c>
      <c r="P5" s="66" t="n">
        <v>7560.92925</v>
      </c>
      <c r="Q5" s="66" t="n">
        <v>7560.92925</v>
      </c>
      <c r="R5" s="66" t="n">
        <v>7560.92925</v>
      </c>
      <c r="S5" s="66" t="n">
        <v>7560.92925</v>
      </c>
      <c r="T5" s="66" t="n">
        <v>30243.717</v>
      </c>
      <c r="U5" s="66" t="n">
        <v>12406.55575</v>
      </c>
      <c r="V5" s="66" t="n">
        <v>12406.55575</v>
      </c>
      <c r="W5" s="66" t="n">
        <v>12406.55575</v>
      </c>
      <c r="X5" s="66" t="n">
        <v>12406.55575</v>
      </c>
      <c r="Y5" s="66" t="n">
        <v>49626.223</v>
      </c>
      <c r="Z5" s="66" t="n">
        <v>13152.676</v>
      </c>
      <c r="AA5" s="66" t="n">
        <v>13152.676</v>
      </c>
      <c r="AB5" s="66" t="n">
        <v>13152.676</v>
      </c>
      <c r="AC5" s="66" t="n">
        <v>13152.6760614447</v>
      </c>
      <c r="AD5" s="66" t="n">
        <v>52610.7040614447</v>
      </c>
      <c r="AE5" s="66" t="n">
        <v>15702.761</v>
      </c>
      <c r="AF5" s="66" t="n">
        <v>15702.761</v>
      </c>
      <c r="AG5" s="66" t="n">
        <v>15702.761</v>
      </c>
      <c r="AH5" s="66" t="n">
        <v>15702.761</v>
      </c>
      <c r="AI5" s="66" t="n">
        <v>62811.044</v>
      </c>
      <c r="AJ5" s="66" t="n">
        <v>19032.053</v>
      </c>
      <c r="AK5" s="66" t="n">
        <v>19032.053</v>
      </c>
      <c r="AL5" s="66" t="n">
        <v>19032.053</v>
      </c>
      <c r="AM5" s="66" t="n">
        <v>19032.053</v>
      </c>
      <c r="AN5" s="66" t="n">
        <f aca="false">AJ5+AK5+AL5+AM5</f>
        <v>76128.212</v>
      </c>
      <c r="AO5" s="109" t="n">
        <f aca="false">농업지원사업비_작성용!BA26</f>
        <v>19963.966</v>
      </c>
      <c r="AP5" s="109" t="n">
        <f aca="false">농업지원사업비_작성용!BB26</f>
        <v>19963.966</v>
      </c>
    </row>
    <row r="6" s="43" customFormat="true" ht="20.1" hidden="false" customHeight="true" outlineLevel="0" collapsed="false">
      <c r="A6" s="37" t="s">
        <v>4</v>
      </c>
      <c r="B6" s="38"/>
      <c r="C6" s="55"/>
      <c r="D6" s="1"/>
      <c r="E6" s="1" t="s">
        <v>39</v>
      </c>
      <c r="F6" s="1"/>
      <c r="G6" s="1"/>
      <c r="H6" s="1"/>
      <c r="I6" s="622" t="n">
        <v>25.676248169</v>
      </c>
      <c r="J6" s="622" t="n">
        <v>53.273364266</v>
      </c>
      <c r="K6" s="622" t="n">
        <v>75.416960032</v>
      </c>
      <c r="L6" s="622" t="n">
        <v>101.710312618</v>
      </c>
      <c r="M6" s="66" t="n">
        <v>298.756578</v>
      </c>
      <c r="N6" s="66" t="n">
        <v>453.063656810646</v>
      </c>
      <c r="O6" s="66" t="n">
        <v>1048.703</v>
      </c>
      <c r="P6" s="66" t="n">
        <v>305.76475</v>
      </c>
      <c r="Q6" s="66" t="n">
        <v>305.76475</v>
      </c>
      <c r="R6" s="66" t="n">
        <v>305.76475</v>
      </c>
      <c r="S6" s="66" t="n">
        <v>305.76475</v>
      </c>
      <c r="T6" s="66" t="n">
        <v>1223.059</v>
      </c>
      <c r="U6" s="66" t="n">
        <v>371.76175</v>
      </c>
      <c r="V6" s="66" t="n">
        <v>371.76175</v>
      </c>
      <c r="W6" s="66" t="n">
        <v>371.76175</v>
      </c>
      <c r="X6" s="66" t="n">
        <v>371.76175</v>
      </c>
      <c r="Y6" s="66" t="n">
        <v>1487.047</v>
      </c>
      <c r="Z6" s="66" t="n">
        <v>320.712</v>
      </c>
      <c r="AA6" s="66" t="n">
        <v>320.712</v>
      </c>
      <c r="AB6" s="66" t="n">
        <v>320.712</v>
      </c>
      <c r="AC6" s="66" t="n">
        <v>320.710938267</v>
      </c>
      <c r="AD6" s="66" t="n">
        <v>1282.846938267</v>
      </c>
      <c r="AE6" s="66" t="n">
        <v>2082.028</v>
      </c>
      <c r="AF6" s="66" t="n">
        <v>2082.028</v>
      </c>
      <c r="AG6" s="66" t="n">
        <v>2082.028</v>
      </c>
      <c r="AH6" s="66" t="n">
        <v>2082.028</v>
      </c>
      <c r="AI6" s="66" t="n">
        <v>8328.112</v>
      </c>
      <c r="AJ6" s="66" t="n">
        <v>2692.318</v>
      </c>
      <c r="AK6" s="66" t="n">
        <v>2692.318</v>
      </c>
      <c r="AL6" s="66" t="n">
        <v>2692.318</v>
      </c>
      <c r="AM6" s="66" t="n">
        <v>2692.318</v>
      </c>
      <c r="AN6" s="66" t="n">
        <f aca="false">AJ6+AK6+AL6+AM6</f>
        <v>10769.272</v>
      </c>
      <c r="AO6" s="109" t="n">
        <f aca="false">농업지원사업비_작성용!BA27</f>
        <v>3719.341</v>
      </c>
      <c r="AP6" s="109" t="n">
        <f aca="false">농업지원사업비_작성용!BB27</f>
        <v>3719.341</v>
      </c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</row>
    <row r="7" s="43" customFormat="true" ht="20.1" hidden="false" customHeight="true" outlineLevel="0" collapsed="false">
      <c r="A7" s="42"/>
      <c r="B7" s="42" t="s">
        <v>1</v>
      </c>
      <c r="C7" s="424"/>
      <c r="D7" s="1"/>
      <c r="E7" s="150" t="s">
        <v>126</v>
      </c>
      <c r="F7" s="1"/>
      <c r="G7" s="1"/>
      <c r="H7" s="1"/>
      <c r="I7" s="622" t="n">
        <v>65.409449582</v>
      </c>
      <c r="J7" s="622" t="n">
        <v>111.301289915</v>
      </c>
      <c r="K7" s="622" t="n">
        <v>179.056364178</v>
      </c>
      <c r="L7" s="622" t="n">
        <v>236.927223169</v>
      </c>
      <c r="M7" s="623"/>
      <c r="N7" s="623"/>
      <c r="O7" s="66" t="n">
        <v>5415.2205</v>
      </c>
      <c r="P7" s="66" t="n">
        <v>3714.23325</v>
      </c>
      <c r="Q7" s="66" t="n">
        <v>3714.23325</v>
      </c>
      <c r="R7" s="66" t="n">
        <v>3714.23325</v>
      </c>
      <c r="S7" s="66" t="n">
        <v>3714.23325</v>
      </c>
      <c r="T7" s="66" t="n">
        <v>14856.933</v>
      </c>
      <c r="U7" s="66" t="n">
        <v>3953.33225</v>
      </c>
      <c r="V7" s="66" t="n">
        <v>3953.33225</v>
      </c>
      <c r="W7" s="66" t="n">
        <v>3953.33225</v>
      </c>
      <c r="X7" s="66" t="n">
        <v>3953.33225</v>
      </c>
      <c r="Y7" s="66" t="n">
        <v>15813.329</v>
      </c>
      <c r="Z7" s="66" t="n">
        <v>4597.487</v>
      </c>
      <c r="AA7" s="66" t="n">
        <v>4597.487</v>
      </c>
      <c r="AB7" s="66" t="n">
        <v>4597.487</v>
      </c>
      <c r="AC7" s="66" t="n">
        <v>4597.48817077933</v>
      </c>
      <c r="AD7" s="66" t="n">
        <v>18389.9491707793</v>
      </c>
      <c r="AE7" s="66" t="n">
        <v>5528.244</v>
      </c>
      <c r="AF7" s="66" t="n">
        <v>5528.244</v>
      </c>
      <c r="AG7" s="66" t="n">
        <v>5528.244</v>
      </c>
      <c r="AH7" s="66" t="n">
        <v>5528.244</v>
      </c>
      <c r="AI7" s="66" t="n">
        <v>22112.976</v>
      </c>
      <c r="AJ7" s="66" t="n">
        <v>6457.575</v>
      </c>
      <c r="AK7" s="66" t="n">
        <v>6457.575</v>
      </c>
      <c r="AL7" s="66" t="n">
        <v>6457.575</v>
      </c>
      <c r="AM7" s="66" t="n">
        <v>6457.575</v>
      </c>
      <c r="AN7" s="66" t="n">
        <f aca="false">AJ7+AK7+AL7+AM7</f>
        <v>25830.3</v>
      </c>
      <c r="AO7" s="109" t="n">
        <f aca="false">농업지원사업비_작성용!BA28</f>
        <v>6989.406</v>
      </c>
      <c r="AP7" s="109" t="n">
        <f aca="false">농업지원사업비_작성용!BB28</f>
        <v>6989.406</v>
      </c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</row>
    <row r="8" s="43" customFormat="true" ht="20.1" hidden="false" customHeight="true" outlineLevel="0" collapsed="false">
      <c r="A8" s="41"/>
      <c r="B8" s="42" t="s">
        <v>5</v>
      </c>
      <c r="C8" s="424"/>
      <c r="D8" s="1"/>
      <c r="E8" s="150" t="s">
        <v>127</v>
      </c>
      <c r="F8" s="1"/>
      <c r="G8" s="1"/>
      <c r="H8" s="1"/>
      <c r="I8" s="622"/>
      <c r="J8" s="622"/>
      <c r="K8" s="622"/>
      <c r="L8" s="622"/>
      <c r="M8" s="66" t="n">
        <v>44.424294</v>
      </c>
      <c r="N8" s="66" t="n">
        <v>57.464856558</v>
      </c>
      <c r="O8" s="66" t="n">
        <v>64.208</v>
      </c>
      <c r="P8" s="66" t="n">
        <v>17.43325</v>
      </c>
      <c r="Q8" s="66" t="n">
        <v>17.43325</v>
      </c>
      <c r="R8" s="66" t="n">
        <v>17.43325</v>
      </c>
      <c r="S8" s="66" t="n">
        <v>17.43325</v>
      </c>
      <c r="T8" s="66" t="n">
        <v>69.733</v>
      </c>
      <c r="U8" s="66" t="n">
        <v>19.67175</v>
      </c>
      <c r="V8" s="66" t="n">
        <v>19.67175</v>
      </c>
      <c r="W8" s="66" t="n">
        <v>19.67175</v>
      </c>
      <c r="X8" s="66" t="n">
        <v>19.67175</v>
      </c>
      <c r="Y8" s="66" t="n">
        <v>78.687</v>
      </c>
      <c r="Z8" s="66" t="n">
        <v>21.915</v>
      </c>
      <c r="AA8" s="66" t="n">
        <v>21.915</v>
      </c>
      <c r="AB8" s="66" t="n">
        <v>21.915</v>
      </c>
      <c r="AC8" s="66" t="n">
        <v>21.913825106</v>
      </c>
      <c r="AD8" s="66" t="n">
        <v>87.658825106</v>
      </c>
      <c r="AE8" s="66" t="n">
        <v>25.032</v>
      </c>
      <c r="AF8" s="66" t="n">
        <v>25.032</v>
      </c>
      <c r="AG8" s="66" t="n">
        <v>25.032</v>
      </c>
      <c r="AH8" s="66" t="n">
        <v>25.032</v>
      </c>
      <c r="AI8" s="66" t="n">
        <v>100.128</v>
      </c>
      <c r="AJ8" s="66" t="n">
        <v>27.987</v>
      </c>
      <c r="AK8" s="66" t="n">
        <v>27.987</v>
      </c>
      <c r="AL8" s="66" t="n">
        <v>27.987</v>
      </c>
      <c r="AM8" s="66" t="n">
        <v>27.987</v>
      </c>
      <c r="AN8" s="66" t="n">
        <f aca="false">AJ8+AK8+AL8+AM8</f>
        <v>111.948</v>
      </c>
      <c r="AO8" s="109" t="n">
        <f aca="false">농업지원사업비_작성용!BA29</f>
        <v>33.209</v>
      </c>
      <c r="AP8" s="109" t="n">
        <f aca="false">농업지원사업비_작성용!BB29</f>
        <v>33.209</v>
      </c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</row>
    <row r="9" customFormat="false" ht="20.1" hidden="false" customHeight="true" outlineLevel="0" collapsed="false">
      <c r="A9" s="41"/>
      <c r="B9" s="44" t="s">
        <v>7</v>
      </c>
      <c r="C9" s="55"/>
      <c r="D9" s="1"/>
      <c r="E9" s="1" t="s">
        <v>128</v>
      </c>
      <c r="F9" s="1"/>
      <c r="G9" s="1"/>
      <c r="H9" s="1"/>
      <c r="I9" s="622" t="n">
        <v>6.50903336005</v>
      </c>
      <c r="J9" s="622" t="n">
        <v>12.61794492725</v>
      </c>
      <c r="K9" s="622" t="n">
        <v>18.19617872215</v>
      </c>
      <c r="L9" s="622" t="n">
        <v>22.77630105725</v>
      </c>
      <c r="M9" s="66" t="n">
        <v>133.105761</v>
      </c>
      <c r="N9" s="66" t="n">
        <v>258.931523588</v>
      </c>
      <c r="O9" s="66" t="n">
        <v>382.107</v>
      </c>
      <c r="P9" s="66" t="n">
        <v>123.4485</v>
      </c>
      <c r="Q9" s="66" t="n">
        <v>123.4485</v>
      </c>
      <c r="R9" s="66" t="n">
        <v>123.4485</v>
      </c>
      <c r="S9" s="66" t="n">
        <v>123.4485</v>
      </c>
      <c r="T9" s="66" t="n">
        <v>493.794</v>
      </c>
      <c r="U9" s="66" t="n">
        <v>143.3015</v>
      </c>
      <c r="V9" s="66" t="n">
        <v>143.3015</v>
      </c>
      <c r="W9" s="66" t="n">
        <v>143.3015</v>
      </c>
      <c r="X9" s="66" t="n">
        <v>143.3015</v>
      </c>
      <c r="Y9" s="66" t="n">
        <v>573.206</v>
      </c>
      <c r="Z9" s="66" t="n">
        <v>149.951</v>
      </c>
      <c r="AA9" s="66" t="n">
        <v>149.951</v>
      </c>
      <c r="AB9" s="66" t="n">
        <v>149.951</v>
      </c>
      <c r="AC9" s="66" t="n">
        <v>149.95144535</v>
      </c>
      <c r="AD9" s="66" t="n">
        <v>599.80444535</v>
      </c>
      <c r="AE9" s="66" t="n">
        <v>169.731</v>
      </c>
      <c r="AF9" s="66" t="n">
        <v>169.731</v>
      </c>
      <c r="AG9" s="66" t="n">
        <v>169.731</v>
      </c>
      <c r="AH9" s="66" t="n">
        <v>169.731</v>
      </c>
      <c r="AI9" s="66" t="n">
        <v>678.924</v>
      </c>
      <c r="AJ9" s="66" t="n">
        <v>192.763</v>
      </c>
      <c r="AK9" s="66" t="n">
        <v>192.763</v>
      </c>
      <c r="AL9" s="66" t="n">
        <v>192.763</v>
      </c>
      <c r="AM9" s="66" t="n">
        <v>192.763</v>
      </c>
      <c r="AN9" s="66" t="n">
        <f aca="false">AJ9+AK9+AL9+AM9</f>
        <v>771.052</v>
      </c>
      <c r="AO9" s="109" t="n">
        <f aca="false">농업지원사업비_작성용!BA30</f>
        <v>227.183</v>
      </c>
      <c r="AP9" s="109" t="n">
        <f aca="false">농업지원사업비_작성용!BB30</f>
        <v>227.183</v>
      </c>
    </row>
    <row r="10" customFormat="false" ht="20.1" hidden="false" customHeight="true" outlineLevel="0" collapsed="false">
      <c r="A10" s="41"/>
      <c r="B10" s="44" t="s">
        <v>9</v>
      </c>
      <c r="C10" s="424"/>
      <c r="D10" s="1"/>
      <c r="E10" s="1" t="s">
        <v>43</v>
      </c>
      <c r="F10" s="1"/>
      <c r="G10" s="1"/>
      <c r="H10" s="1"/>
      <c r="I10" s="622"/>
      <c r="J10" s="622"/>
      <c r="K10" s="622"/>
      <c r="L10" s="622"/>
      <c r="M10" s="623"/>
      <c r="N10" s="623"/>
      <c r="O10" s="66" t="n">
        <v>91.7785</v>
      </c>
      <c r="P10" s="66" t="n">
        <v>56.6275</v>
      </c>
      <c r="Q10" s="66" t="n">
        <v>56.6275</v>
      </c>
      <c r="R10" s="66" t="n">
        <v>56.6275</v>
      </c>
      <c r="S10" s="66" t="n">
        <v>56.6275</v>
      </c>
      <c r="T10" s="66" t="n">
        <v>226.51</v>
      </c>
      <c r="U10" s="66" t="n">
        <v>59.7025</v>
      </c>
      <c r="V10" s="66" t="n">
        <v>59.7025</v>
      </c>
      <c r="W10" s="66" t="n">
        <v>59.7025</v>
      </c>
      <c r="X10" s="66" t="n">
        <v>59.7025</v>
      </c>
      <c r="Y10" s="66" t="n">
        <v>238.81</v>
      </c>
      <c r="Z10" s="66" t="n">
        <v>54.34</v>
      </c>
      <c r="AA10" s="66" t="n">
        <v>54.34</v>
      </c>
      <c r="AB10" s="66" t="n">
        <v>54.34</v>
      </c>
      <c r="AC10" s="66" t="n">
        <v>54.341171829</v>
      </c>
      <c r="AD10" s="66" t="n">
        <v>217.361171829</v>
      </c>
      <c r="AE10" s="66" t="n">
        <v>46.912</v>
      </c>
      <c r="AF10" s="66" t="n">
        <v>46.912</v>
      </c>
      <c r="AG10" s="66" t="n">
        <v>46.912</v>
      </c>
      <c r="AH10" s="66" t="n">
        <v>46.912</v>
      </c>
      <c r="AI10" s="66" t="n">
        <v>187.648</v>
      </c>
      <c r="AJ10" s="66" t="n">
        <v>47.052</v>
      </c>
      <c r="AK10" s="66" t="n">
        <v>47.052</v>
      </c>
      <c r="AL10" s="66" t="n">
        <v>47.052</v>
      </c>
      <c r="AM10" s="66" t="n">
        <v>47.052</v>
      </c>
      <c r="AN10" s="66" t="n">
        <f aca="false">AJ10+AK10+AL10+AM10</f>
        <v>188.208</v>
      </c>
      <c r="AO10" s="109" t="n">
        <f aca="false">농업지원사업비_작성용!BA31</f>
        <v>54.536</v>
      </c>
      <c r="AP10" s="109" t="n">
        <f aca="false">농업지원사업비_작성용!BB31</f>
        <v>54.536</v>
      </c>
    </row>
    <row r="11" customFormat="false" ht="20.1" hidden="false" customHeight="true" outlineLevel="0" collapsed="false">
      <c r="A11" s="41"/>
      <c r="B11" s="44" t="s">
        <v>11</v>
      </c>
      <c r="C11" s="424"/>
      <c r="D11" s="1"/>
      <c r="E11" s="1" t="s">
        <v>371</v>
      </c>
      <c r="F11" s="1"/>
      <c r="G11" s="1"/>
      <c r="H11" s="1"/>
      <c r="I11" s="622"/>
      <c r="J11" s="622"/>
      <c r="K11" s="622"/>
      <c r="L11" s="622"/>
      <c r="M11" s="623"/>
      <c r="N11" s="623"/>
      <c r="O11" s="66" t="n">
        <v>48.8925</v>
      </c>
      <c r="P11" s="66" t="n">
        <v>27.53725</v>
      </c>
      <c r="Q11" s="66" t="n">
        <v>27.53725</v>
      </c>
      <c r="R11" s="66" t="n">
        <v>27.53725</v>
      </c>
      <c r="S11" s="66" t="n">
        <v>93.18025</v>
      </c>
      <c r="T11" s="66" t="n">
        <v>175.792</v>
      </c>
      <c r="U11" s="66" t="n">
        <v>58.968</v>
      </c>
      <c r="V11" s="66" t="n">
        <v>58.968</v>
      </c>
      <c r="W11" s="66" t="n">
        <v>58.968</v>
      </c>
      <c r="X11" s="66" t="n">
        <v>58.968</v>
      </c>
      <c r="Y11" s="66" t="n">
        <v>235.872</v>
      </c>
      <c r="Z11" s="66" t="n">
        <v>45.839</v>
      </c>
      <c r="AA11" s="66" t="n">
        <v>45.839</v>
      </c>
      <c r="AB11" s="66" t="n">
        <v>45.839</v>
      </c>
      <c r="AC11" s="66" t="n">
        <v>45.840781445</v>
      </c>
      <c r="AD11" s="66" t="n">
        <v>183.357781445</v>
      </c>
      <c r="AE11" s="66" t="n">
        <v>32.04</v>
      </c>
      <c r="AF11" s="66" t="n">
        <v>32.04</v>
      </c>
      <c r="AG11" s="66" t="n">
        <v>32.04</v>
      </c>
      <c r="AH11" s="66" t="n">
        <v>32.04</v>
      </c>
      <c r="AI11" s="66" t="n">
        <v>128.16</v>
      </c>
      <c r="AJ11" s="66" t="n">
        <v>26.815</v>
      </c>
      <c r="AK11" s="66" t="n">
        <v>26.815</v>
      </c>
      <c r="AL11" s="66" t="n">
        <v>26.815</v>
      </c>
      <c r="AM11" s="66" t="n">
        <v>26.815</v>
      </c>
      <c r="AN11" s="66" t="n">
        <f aca="false">AJ11+AK11+AL11+AM11</f>
        <v>107.26</v>
      </c>
      <c r="AO11" s="109" t="n">
        <f aca="false">농업지원사업비_작성용!BA32</f>
        <v>26.444</v>
      </c>
      <c r="AP11" s="109" t="n">
        <f aca="false">농업지원사업비_작성용!BB32</f>
        <v>26.444</v>
      </c>
    </row>
    <row r="12" customFormat="false" ht="20.1" hidden="false" customHeight="true" outlineLevel="0" collapsed="false">
      <c r="A12" s="41"/>
      <c r="B12" s="44"/>
      <c r="C12" s="424"/>
      <c r="D12" s="1"/>
      <c r="E12" s="1" t="s">
        <v>372</v>
      </c>
      <c r="F12" s="1"/>
      <c r="G12" s="1"/>
      <c r="H12" s="1"/>
      <c r="I12" s="622"/>
      <c r="J12" s="622"/>
      <c r="K12" s="622"/>
      <c r="L12" s="622"/>
      <c r="M12" s="623"/>
      <c r="N12" s="623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23"/>
      <c r="AA12" s="623"/>
      <c r="AB12" s="623"/>
      <c r="AC12" s="623"/>
      <c r="AD12" s="623"/>
      <c r="AE12" s="623"/>
      <c r="AF12" s="623"/>
      <c r="AG12" s="623"/>
      <c r="AH12" s="623"/>
      <c r="AI12" s="623"/>
      <c r="AJ12" s="623"/>
      <c r="AK12" s="623"/>
      <c r="AL12" s="623"/>
      <c r="AM12" s="623"/>
      <c r="AN12" s="623"/>
      <c r="AO12" s="109" t="n">
        <f aca="false">농업지원사업비_작성용!BA33</f>
        <v>0</v>
      </c>
      <c r="AP12" s="109" t="n">
        <f aca="false">농업지원사업비_작성용!BB33</f>
        <v>1.874</v>
      </c>
    </row>
    <row r="13" customFormat="false" ht="20.1" hidden="false" customHeight="true" outlineLevel="0" collapsed="false">
      <c r="A13" s="41"/>
      <c r="B13" s="44"/>
      <c r="C13" s="424"/>
      <c r="D13" s="1"/>
      <c r="E13" s="1" t="s">
        <v>373</v>
      </c>
      <c r="F13" s="1"/>
      <c r="G13" s="1"/>
      <c r="H13" s="1"/>
      <c r="I13" s="622"/>
      <c r="J13" s="622"/>
      <c r="K13" s="622"/>
      <c r="L13" s="622"/>
      <c r="M13" s="623"/>
      <c r="N13" s="623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23"/>
      <c r="AA13" s="623"/>
      <c r="AB13" s="623"/>
      <c r="AC13" s="623"/>
      <c r="AD13" s="623"/>
      <c r="AE13" s="623"/>
      <c r="AF13" s="623"/>
      <c r="AG13" s="623"/>
      <c r="AH13" s="623"/>
      <c r="AI13" s="623"/>
      <c r="AJ13" s="623"/>
      <c r="AK13" s="623"/>
      <c r="AL13" s="623"/>
      <c r="AM13" s="623"/>
      <c r="AN13" s="623"/>
      <c r="AO13" s="109" t="n">
        <f aca="false">농업지원사업비_작성용!BA34</f>
        <v>0</v>
      </c>
      <c r="AP13" s="109" t="n">
        <f aca="false">농업지원사업비_작성용!BB34</f>
        <v>0.296</v>
      </c>
    </row>
    <row r="14" customFormat="false" ht="20.1" hidden="false" customHeight="true" outlineLevel="0" collapsed="false">
      <c r="A14" s="41"/>
      <c r="B14" s="44"/>
      <c r="C14" s="424"/>
      <c r="D14" s="1"/>
      <c r="E14" s="1" t="s">
        <v>374</v>
      </c>
      <c r="F14" s="1"/>
      <c r="G14" s="1"/>
      <c r="H14" s="1"/>
      <c r="I14" s="622"/>
      <c r="J14" s="622"/>
      <c r="K14" s="622"/>
      <c r="L14" s="622"/>
      <c r="M14" s="623"/>
      <c r="N14" s="623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23"/>
      <c r="AA14" s="623"/>
      <c r="AB14" s="623"/>
      <c r="AC14" s="623"/>
      <c r="AD14" s="623"/>
      <c r="AE14" s="623"/>
      <c r="AF14" s="623"/>
      <c r="AG14" s="623"/>
      <c r="AH14" s="623"/>
      <c r="AI14" s="623"/>
      <c r="AJ14" s="623"/>
      <c r="AK14" s="623"/>
      <c r="AL14" s="623"/>
      <c r="AM14" s="623"/>
      <c r="AN14" s="623"/>
      <c r="AO14" s="109" t="n">
        <f aca="false">농업지원사업비_작성용!BA35</f>
        <v>0</v>
      </c>
      <c r="AP14" s="109" t="n">
        <f aca="false">농업지원사업비_작성용!BB35</f>
        <v>0.033</v>
      </c>
    </row>
    <row r="15" customFormat="false" ht="20.1" hidden="false" customHeight="true" outlineLevel="0" collapsed="false">
      <c r="A15" s="41"/>
      <c r="B15" s="44" t="s">
        <v>13</v>
      </c>
      <c r="C15" s="55"/>
      <c r="D15" s="1"/>
      <c r="E15" s="1" t="s">
        <v>314</v>
      </c>
      <c r="F15" s="1"/>
      <c r="G15" s="1"/>
      <c r="H15" s="1"/>
      <c r="I15" s="622"/>
      <c r="J15" s="622"/>
      <c r="K15" s="622"/>
      <c r="L15" s="622"/>
      <c r="M15" s="66" t="n">
        <v>1411.161703</v>
      </c>
      <c r="N15" s="66" t="n">
        <v>2381.761651068</v>
      </c>
      <c r="O15" s="66" t="n">
        <v>2876.864</v>
      </c>
      <c r="P15" s="623"/>
      <c r="Q15" s="623"/>
      <c r="R15" s="623"/>
      <c r="S15" s="623"/>
      <c r="T15" s="623"/>
      <c r="U15" s="623"/>
      <c r="V15" s="623"/>
      <c r="W15" s="623"/>
      <c r="X15" s="623"/>
      <c r="Y15" s="623"/>
      <c r="Z15" s="623"/>
      <c r="AA15" s="623"/>
      <c r="AB15" s="623"/>
      <c r="AC15" s="623"/>
      <c r="AD15" s="623"/>
      <c r="AE15" s="623"/>
      <c r="AF15" s="623"/>
      <c r="AG15" s="623"/>
      <c r="AH15" s="623"/>
      <c r="AI15" s="623"/>
      <c r="AJ15" s="623"/>
      <c r="AK15" s="623"/>
      <c r="AL15" s="623"/>
      <c r="AM15" s="623"/>
      <c r="AN15" s="623"/>
      <c r="AO15" s="624"/>
      <c r="AP15" s="624"/>
      <c r="AQ15" s="78"/>
      <c r="AR15" s="78"/>
      <c r="AS15" s="78"/>
      <c r="AT15" s="78"/>
      <c r="AU15" s="78"/>
      <c r="AV15" s="78"/>
      <c r="AW15" s="78"/>
      <c r="AX15" s="78"/>
      <c r="AY15" s="78"/>
    </row>
    <row r="16" s="43" customFormat="true" ht="20.1" hidden="false" customHeight="true" outlineLevel="0" collapsed="false">
      <c r="A16" s="41"/>
      <c r="B16" s="44" t="s">
        <v>15</v>
      </c>
      <c r="C16" s="424"/>
      <c r="D16" s="1"/>
      <c r="E16" s="1" t="s">
        <v>375</v>
      </c>
      <c r="F16" s="1"/>
      <c r="G16" s="1"/>
      <c r="H16" s="1"/>
      <c r="I16" s="622"/>
      <c r="J16" s="622"/>
      <c r="K16" s="622"/>
      <c r="L16" s="622"/>
      <c r="M16" s="623"/>
      <c r="N16" s="623"/>
      <c r="O16" s="66" t="n">
        <v>275.5925</v>
      </c>
      <c r="P16" s="66" t="n">
        <v>49.3685</v>
      </c>
      <c r="Q16" s="623"/>
      <c r="R16" s="623"/>
      <c r="S16" s="623"/>
      <c r="T16" s="66" t="n">
        <v>49.3685</v>
      </c>
      <c r="U16" s="623"/>
      <c r="V16" s="623"/>
      <c r="W16" s="623"/>
      <c r="X16" s="623"/>
      <c r="Y16" s="623"/>
      <c r="Z16" s="623"/>
      <c r="AA16" s="623"/>
      <c r="AB16" s="623"/>
      <c r="AC16" s="623"/>
      <c r="AD16" s="623"/>
      <c r="AE16" s="623"/>
      <c r="AF16" s="623"/>
      <c r="AG16" s="623"/>
      <c r="AH16" s="623"/>
      <c r="AI16" s="623"/>
      <c r="AJ16" s="623"/>
      <c r="AK16" s="623"/>
      <c r="AL16" s="623"/>
      <c r="AM16" s="623"/>
      <c r="AN16" s="623"/>
      <c r="AO16" s="624"/>
      <c r="AP16" s="624"/>
      <c r="AQ16" s="3"/>
      <c r="AR16" s="3"/>
      <c r="AS16" s="3"/>
      <c r="AT16" s="3"/>
      <c r="AU16" s="3"/>
      <c r="AV16" s="3"/>
      <c r="AW16" s="3"/>
      <c r="AX16" s="3"/>
      <c r="AY16" s="3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</row>
    <row r="17" customFormat="false" ht="20.1" hidden="false" customHeight="true" outlineLevel="0" collapsed="false">
      <c r="A17" s="41"/>
      <c r="B17" s="44" t="s">
        <v>17</v>
      </c>
      <c r="C17" s="424"/>
      <c r="D17" s="1"/>
      <c r="E17" s="1" t="s">
        <v>129</v>
      </c>
      <c r="F17" s="1"/>
      <c r="G17" s="1"/>
      <c r="H17" s="1"/>
      <c r="I17" s="622" t="n">
        <v>10.451879187</v>
      </c>
      <c r="J17" s="622" t="n">
        <v>18.090925566</v>
      </c>
      <c r="K17" s="622" t="n">
        <v>36.405249987</v>
      </c>
      <c r="L17" s="622" t="n">
        <v>51.109052537</v>
      </c>
      <c r="M17" s="66" t="n">
        <v>228.419866</v>
      </c>
      <c r="N17" s="66" t="n">
        <v>240.233323977</v>
      </c>
      <c r="O17" s="66" t="n">
        <v>227.157</v>
      </c>
      <c r="P17" s="66" t="n">
        <v>49.23225</v>
      </c>
      <c r="Q17" s="66" t="n">
        <v>49.23225</v>
      </c>
      <c r="R17" s="66" t="n">
        <v>32.8215</v>
      </c>
      <c r="S17" s="623"/>
      <c r="T17" s="66" t="n">
        <v>131.286</v>
      </c>
      <c r="U17" s="623"/>
      <c r="V17" s="623"/>
      <c r="W17" s="623"/>
      <c r="X17" s="623"/>
      <c r="Y17" s="623"/>
      <c r="Z17" s="623"/>
      <c r="AA17" s="623"/>
      <c r="AB17" s="623"/>
      <c r="AC17" s="623"/>
      <c r="AD17" s="623"/>
      <c r="AE17" s="623"/>
      <c r="AF17" s="623"/>
      <c r="AG17" s="623"/>
      <c r="AH17" s="623"/>
      <c r="AI17" s="623"/>
      <c r="AJ17" s="623"/>
      <c r="AK17" s="623"/>
      <c r="AL17" s="623"/>
      <c r="AM17" s="623"/>
      <c r="AN17" s="623"/>
      <c r="AO17" s="624"/>
      <c r="AP17" s="624"/>
    </row>
    <row r="18" customFormat="false" ht="20.1" hidden="false" customHeight="true" outlineLevel="0" collapsed="false">
      <c r="A18" s="41"/>
      <c r="B18" s="44" t="s">
        <v>19</v>
      </c>
      <c r="C18" s="425"/>
      <c r="D18" s="444" t="s">
        <v>376</v>
      </c>
      <c r="E18" s="625"/>
      <c r="F18" s="625"/>
      <c r="G18" s="625"/>
      <c r="H18" s="625"/>
      <c r="I18" s="626" t="n">
        <v>1008.7576105253</v>
      </c>
      <c r="J18" s="626" t="n">
        <v>2076.67038881032</v>
      </c>
      <c r="K18" s="626" t="n">
        <v>2851.67002869739</v>
      </c>
      <c r="L18" s="626" t="n">
        <v>3414.91017604312</v>
      </c>
      <c r="M18" s="627" t="n">
        <v>435110.804312</v>
      </c>
      <c r="N18" s="627" t="n">
        <v>453519.869822136</v>
      </c>
      <c r="O18" s="627" t="n">
        <v>331798.896</v>
      </c>
      <c r="P18" s="627" t="n">
        <v>88192.973</v>
      </c>
      <c r="Q18" s="627" t="n">
        <v>88143.6045</v>
      </c>
      <c r="R18" s="627" t="n">
        <v>88127.19375</v>
      </c>
      <c r="S18" s="627" t="n">
        <v>88160.01525</v>
      </c>
      <c r="T18" s="627" t="n">
        <v>352623.7865</v>
      </c>
      <c r="U18" s="627" t="n">
        <v>95881.03075</v>
      </c>
      <c r="V18" s="627" t="n">
        <v>95881.03075</v>
      </c>
      <c r="W18" s="627" t="n">
        <v>95881.03075</v>
      </c>
      <c r="X18" s="627" t="n">
        <v>95881.03075</v>
      </c>
      <c r="Y18" s="627" t="n">
        <v>383524.123</v>
      </c>
      <c r="Z18" s="627" t="n">
        <v>90721.901</v>
      </c>
      <c r="AA18" s="627" t="n">
        <v>90721.901</v>
      </c>
      <c r="AB18" s="627" t="n">
        <v>90721.901</v>
      </c>
      <c r="AC18" s="627" t="n">
        <v>90721.9038870078</v>
      </c>
      <c r="AD18" s="627" t="n">
        <v>362887.606887008</v>
      </c>
      <c r="AE18" s="627" t="n">
        <v>96450.145</v>
      </c>
      <c r="AF18" s="627" t="n">
        <v>96450.145</v>
      </c>
      <c r="AG18" s="627" t="n">
        <v>96450.145</v>
      </c>
      <c r="AH18" s="627" t="n">
        <v>96450.145</v>
      </c>
      <c r="AI18" s="627" t="n">
        <v>385800.58</v>
      </c>
      <c r="AJ18" s="627" t="n">
        <v>103412.152</v>
      </c>
      <c r="AK18" s="627" t="n">
        <v>103412.152</v>
      </c>
      <c r="AL18" s="627" t="n">
        <v>103412.152</v>
      </c>
      <c r="AM18" s="627" t="n">
        <f aca="false">SUM(AM4:AM11)</f>
        <v>103412.152</v>
      </c>
      <c r="AN18" s="627" t="n">
        <f aca="false">SUM(AJ18:AM18)</f>
        <v>413648.608</v>
      </c>
      <c r="AO18" s="628" t="n">
        <f aca="false">SUM(AO4:AO14)</f>
        <v>107033.83</v>
      </c>
      <c r="AP18" s="628" t="n">
        <f aca="false">SUM(AP4:AP14)</f>
        <v>107036.033</v>
      </c>
    </row>
    <row r="19" customFormat="false" ht="20.1" hidden="false" customHeight="true" outlineLevel="0" collapsed="false">
      <c r="A19" s="41"/>
      <c r="B19" s="44" t="s">
        <v>21</v>
      </c>
      <c r="D19" s="438"/>
      <c r="E19" s="1"/>
      <c r="F19" s="1"/>
      <c r="G19" s="1"/>
      <c r="H19" s="1"/>
      <c r="I19" s="622"/>
      <c r="J19" s="622"/>
      <c r="K19" s="622"/>
      <c r="L19" s="622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s="12" customFormat="true" ht="20.1" hidden="false" customHeight="true" outlineLevel="0" collapsed="false">
      <c r="A20" s="41"/>
      <c r="B20" s="44" t="s">
        <v>23</v>
      </c>
      <c r="C20" s="425"/>
      <c r="AP20" s="3"/>
      <c r="AQ20" s="3"/>
    </row>
    <row r="21" s="12" customFormat="true" ht="20.1" hidden="false" customHeight="true" outlineLevel="0" collapsed="false">
      <c r="A21" s="41"/>
      <c r="B21" s="44" t="s">
        <v>25</v>
      </c>
      <c r="C21" s="42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customFormat="false" ht="20.1" hidden="false" customHeight="true" outlineLevel="0" collapsed="false">
      <c r="A22" s="41"/>
      <c r="B22" s="72" t="s">
        <v>27</v>
      </c>
      <c r="C22" s="55"/>
      <c r="D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P22" s="78"/>
      <c r="AQ22" s="78"/>
      <c r="AR22" s="43"/>
      <c r="AS22" s="43"/>
      <c r="AT22" s="43"/>
      <c r="AU22" s="43"/>
      <c r="AV22" s="43"/>
      <c r="AW22" s="43"/>
      <c r="AX22" s="43"/>
      <c r="AY22" s="43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</row>
    <row r="23" s="43" customFormat="true" ht="20.1" hidden="false" customHeight="true" outlineLevel="0" collapsed="false">
      <c r="A23" s="41"/>
      <c r="B23" s="44" t="s">
        <v>29</v>
      </c>
      <c r="C23" s="424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3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</row>
    <row r="24" s="43" customFormat="true" ht="20.1" hidden="false" customHeight="true" outlineLevel="0" collapsed="false">
      <c r="A24" s="41"/>
      <c r="B24" s="44" t="s">
        <v>31</v>
      </c>
      <c r="C24" s="424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3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</row>
    <row r="25" s="43" customFormat="true" ht="20.1" hidden="false" customHeight="true" outlineLevel="0" collapsed="false">
      <c r="A25" s="41"/>
      <c r="B25" s="44" t="s">
        <v>32</v>
      </c>
      <c r="C25" s="55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3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3"/>
      <c r="AQ25" s="3"/>
      <c r="AR25" s="12"/>
      <c r="AS25" s="12"/>
      <c r="AT25" s="12"/>
      <c r="AU25" s="12"/>
      <c r="AV25" s="12"/>
      <c r="AW25" s="12"/>
      <c r="AX25" s="12"/>
      <c r="AY25" s="12"/>
    </row>
    <row r="26" s="12" customFormat="true" ht="20.1" hidden="false" customHeight="true" outlineLevel="0" collapsed="false">
      <c r="A26" s="41"/>
      <c r="B26" s="44" t="s">
        <v>33</v>
      </c>
      <c r="C26" s="42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="12" customFormat="true" ht="20.1" hidden="false" customHeight="true" outlineLevel="0" collapsed="false">
      <c r="A27" s="41"/>
      <c r="B27" s="44" t="s">
        <v>34</v>
      </c>
      <c r="C27" s="42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="12" customFormat="true" ht="20.1" hidden="false" customHeight="true" outlineLevel="0" collapsed="false">
      <c r="A28" s="41"/>
      <c r="B28" s="42" t="s">
        <v>35</v>
      </c>
      <c r="C28" s="42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customFormat="false" ht="20.1" hidden="false" customHeight="true" outlineLevel="0" collapsed="false">
      <c r="A29" s="41"/>
      <c r="B29" s="44" t="s">
        <v>13</v>
      </c>
      <c r="C29" s="55"/>
      <c r="D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P29" s="78"/>
      <c r="AQ29" s="78"/>
      <c r="AR29" s="43"/>
      <c r="AS29" s="43"/>
      <c r="AT29" s="43"/>
      <c r="AU29" s="43"/>
      <c r="AV29" s="43"/>
      <c r="AW29" s="43"/>
      <c r="AX29" s="43"/>
      <c r="AY29" s="43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</row>
    <row r="30" s="43" customFormat="true" ht="20.1" hidden="false" customHeight="true" outlineLevel="0" collapsed="false">
      <c r="A30" s="41"/>
      <c r="B30" s="44" t="s">
        <v>15</v>
      </c>
      <c r="C30" s="424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3"/>
      <c r="AQ30" s="3"/>
      <c r="AR30" s="12"/>
      <c r="AS30" s="12"/>
      <c r="AT30" s="12"/>
      <c r="AU30" s="12"/>
      <c r="AV30" s="12"/>
      <c r="AW30" s="12"/>
      <c r="AX30" s="12"/>
      <c r="AY30" s="12"/>
    </row>
    <row r="31" s="12" customFormat="true" ht="20.1" hidden="false" customHeight="true" outlineLevel="0" collapsed="false">
      <c r="A31" s="41"/>
      <c r="B31" s="44" t="s">
        <v>36</v>
      </c>
      <c r="C31" s="42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customFormat="false" ht="20.1" hidden="false" customHeight="true" outlineLevel="0" collapsed="false">
      <c r="A32" s="41"/>
      <c r="B32" s="44" t="s">
        <v>37</v>
      </c>
      <c r="C32" s="254"/>
      <c r="D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</row>
    <row r="33" s="3" customFormat="true" ht="20.1" hidden="false" customHeight="true" outlineLevel="0" collapsed="false">
      <c r="A33" s="41"/>
      <c r="B33" s="42" t="s">
        <v>38</v>
      </c>
      <c r="C33" s="9"/>
      <c r="AP33" s="12"/>
      <c r="AQ33" s="12"/>
      <c r="AR33" s="12"/>
      <c r="AS33" s="12"/>
      <c r="AT33" s="12"/>
      <c r="AU33" s="12"/>
      <c r="AV33" s="12"/>
      <c r="AW33" s="12"/>
      <c r="AX33" s="12"/>
      <c r="AY33" s="12"/>
    </row>
    <row r="34" s="12" customFormat="true" ht="20.1" hidden="false" customHeight="true" outlineLevel="0" collapsed="false">
      <c r="A34" s="41"/>
      <c r="B34" s="42" t="s">
        <v>39</v>
      </c>
      <c r="C34" s="425"/>
      <c r="AP34" s="3"/>
      <c r="AQ34" s="3"/>
    </row>
    <row r="35" s="12" customFormat="true" ht="20.1" hidden="false" customHeight="true" outlineLevel="0" collapsed="false">
      <c r="A35" s="41"/>
      <c r="B35" s="42" t="s">
        <v>40</v>
      </c>
      <c r="C35" s="4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customFormat="false" ht="20.1" hidden="false" customHeight="true" outlineLevel="0" collapsed="false">
      <c r="A36" s="41"/>
      <c r="B36" s="42" t="s">
        <v>41</v>
      </c>
      <c r="C36" s="55"/>
      <c r="D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P36" s="78"/>
      <c r="AQ36" s="78"/>
      <c r="AR36" s="43"/>
      <c r="AS36" s="43"/>
      <c r="AT36" s="43"/>
      <c r="AU36" s="43"/>
      <c r="AV36" s="43"/>
      <c r="AW36" s="43"/>
      <c r="AX36" s="43"/>
      <c r="AY36" s="43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</row>
    <row r="37" s="43" customFormat="true" ht="20.1" hidden="false" customHeight="true" outlineLevel="0" collapsed="false">
      <c r="A37" s="41"/>
      <c r="B37" s="42" t="s">
        <v>42</v>
      </c>
      <c r="C37" s="424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</row>
    <row r="38" s="43" customFormat="true" ht="20.1" hidden="false" customHeight="true" outlineLevel="0" collapsed="false">
      <c r="A38" s="41"/>
      <c r="B38" s="42" t="s">
        <v>43</v>
      </c>
      <c r="C38" s="424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</row>
    <row r="39" s="43" customFormat="true" ht="20.1" hidden="false" customHeight="true" outlineLevel="0" collapsed="false">
      <c r="A39" s="41"/>
      <c r="B39" s="42" t="s">
        <v>44</v>
      </c>
      <c r="C39" s="55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3"/>
      <c r="AQ39" s="3"/>
      <c r="AR39" s="12"/>
      <c r="AS39" s="12"/>
      <c r="AT39" s="12"/>
      <c r="AU39" s="12"/>
      <c r="AV39" s="12"/>
      <c r="AW39" s="12"/>
      <c r="AX39" s="12"/>
      <c r="AY39" s="12"/>
    </row>
    <row r="40" s="12" customFormat="true" ht="20.1" hidden="false" customHeight="true" outlineLevel="0" collapsed="false">
      <c r="A40" s="41"/>
      <c r="B40" s="44" t="s">
        <v>45</v>
      </c>
      <c r="C40" s="42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="12" customFormat="true" ht="20.1" hidden="false" customHeight="true" outlineLevel="0" collapsed="false">
      <c r="A41" s="41"/>
      <c r="B41" s="44" t="s">
        <v>46</v>
      </c>
      <c r="C41" s="42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="12" customFormat="true" ht="20.25" hidden="false" customHeight="true" outlineLevel="0" collapsed="false">
      <c r="A42" s="41"/>
      <c r="B42" s="44" t="s">
        <v>47</v>
      </c>
      <c r="C42" s="42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customFormat="false" ht="20.25" hidden="false" customHeight="true" outlineLevel="0" collapsed="false">
      <c r="A43" s="41"/>
      <c r="B43" s="60"/>
      <c r="C43" s="55"/>
      <c r="D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P43" s="78"/>
      <c r="AQ43" s="78"/>
      <c r="AR43" s="43"/>
      <c r="AS43" s="43"/>
      <c r="AT43" s="43"/>
      <c r="AU43" s="43"/>
      <c r="AV43" s="43"/>
      <c r="AW43" s="43"/>
      <c r="AX43" s="43"/>
      <c r="AY43" s="43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</row>
    <row r="44" s="43" customFormat="true" ht="20.25" hidden="false" customHeight="true" outlineLevel="0" collapsed="false">
      <c r="A44" s="41"/>
      <c r="B44" s="60"/>
      <c r="C44" s="424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3"/>
      <c r="AQ44" s="3"/>
      <c r="AR44" s="12"/>
      <c r="AS44" s="12"/>
      <c r="AT44" s="12"/>
      <c r="AU44" s="12"/>
      <c r="AV44" s="12"/>
      <c r="AW44" s="12"/>
      <c r="AX44" s="12"/>
      <c r="AY44" s="12"/>
    </row>
    <row r="45" s="12" customFormat="true" ht="20.25" hidden="false" customHeight="true" outlineLevel="0" collapsed="false">
      <c r="A45" s="41"/>
      <c r="B45" s="61"/>
      <c r="C45" s="42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customFormat="false" ht="20.25" hidden="false" customHeight="true" outlineLevel="0" collapsed="false">
      <c r="A46" s="41"/>
      <c r="B46" s="61"/>
      <c r="D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</row>
    <row r="47" s="11" customFormat="true" ht="12.75" hidden="false" customHeight="true" outlineLevel="0" collapsed="false">
      <c r="A47" s="41"/>
      <c r="B47" s="61"/>
      <c r="C47" s="9"/>
    </row>
    <row r="48" s="11" customFormat="true" ht="12.75" hidden="false" customHeight="true" outlineLevel="0" collapsed="false">
      <c r="A48" s="41"/>
      <c r="B48" s="61"/>
      <c r="C48" s="9"/>
    </row>
    <row r="49" s="11" customFormat="true" ht="12.75" hidden="false" customHeight="true" outlineLevel="0" collapsed="false">
      <c r="A49" s="41"/>
      <c r="B49" s="61"/>
      <c r="C49" s="9"/>
    </row>
    <row r="50" s="11" customFormat="true" ht="12.75" hidden="false" customHeight="true" outlineLevel="0" collapsed="false">
      <c r="A50" s="41"/>
      <c r="B50" s="61"/>
      <c r="C50" s="9"/>
    </row>
    <row r="51" s="11" customFormat="true" ht="12.75" hidden="false" customHeight="true" outlineLevel="0" collapsed="false">
      <c r="A51" s="41"/>
      <c r="B51" s="61"/>
      <c r="C51" s="9"/>
    </row>
    <row r="52" s="11" customFormat="true" ht="12.75" hidden="false" customHeight="true" outlineLevel="0" collapsed="false">
      <c r="A52" s="41"/>
      <c r="B52" s="61"/>
      <c r="C52" s="9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="3" customFormat="true" ht="12.75" hidden="false" customHeight="true" outlineLevel="0" collapsed="false">
      <c r="A53" s="41"/>
      <c r="B53" s="61"/>
      <c r="C53" s="9"/>
    </row>
    <row r="54" s="3" customFormat="true" ht="12.75" hidden="false" customHeight="true" outlineLevel="0" collapsed="false">
      <c r="A54" s="41"/>
      <c r="B54" s="61"/>
      <c r="C54" s="9"/>
    </row>
    <row r="55" s="3" customFormat="true" ht="12.75" hidden="false" customHeight="true" outlineLevel="0" collapsed="false">
      <c r="A55" s="41"/>
      <c r="B55" s="61"/>
      <c r="C55" s="9"/>
    </row>
    <row r="56" s="3" customFormat="true" ht="12.75" hidden="false" customHeight="true" outlineLevel="0" collapsed="false">
      <c r="A56" s="41"/>
      <c r="B56" s="61"/>
      <c r="C56" s="9"/>
    </row>
    <row r="57" s="3" customFormat="true" ht="12.75" hidden="false" customHeight="true" outlineLevel="0" collapsed="false">
      <c r="A57" s="41"/>
      <c r="B57" s="61"/>
      <c r="C57" s="9"/>
    </row>
    <row r="58" s="3" customFormat="true" ht="12.75" hidden="false" customHeight="true" outlineLevel="0" collapsed="false">
      <c r="A58" s="41"/>
      <c r="B58" s="61"/>
      <c r="C58" s="9"/>
    </row>
    <row r="59" s="3" customFormat="true" ht="12.75" hidden="false" customHeight="true" outlineLevel="0" collapsed="false">
      <c r="A59" s="41"/>
      <c r="B59" s="61"/>
      <c r="C59" s="9"/>
    </row>
    <row r="60" s="3" customFormat="true" ht="12.75" hidden="false" customHeight="true" outlineLevel="0" collapsed="false">
      <c r="A60" s="41"/>
      <c r="B60" s="61"/>
      <c r="C60" s="9"/>
    </row>
    <row r="61" s="3" customFormat="true" ht="12.75" hidden="false" customHeight="true" outlineLevel="0" collapsed="false">
      <c r="A61" s="41"/>
      <c r="B61" s="61"/>
      <c r="C61" s="9"/>
    </row>
    <row r="62" s="3" customFormat="true" ht="12.75" hidden="false" customHeight="true" outlineLevel="0" collapsed="false">
      <c r="A62" s="41"/>
      <c r="B62" s="61"/>
      <c r="C62" s="9"/>
    </row>
    <row r="63" s="3" customFormat="true" ht="12.75" hidden="false" customHeight="true" outlineLevel="0" collapsed="false">
      <c r="A63" s="41"/>
      <c r="B63" s="61"/>
      <c r="C63" s="9"/>
    </row>
    <row r="64" s="3" customFormat="true" ht="12.75" hidden="false" customHeight="true" outlineLevel="0" collapsed="false">
      <c r="A64" s="41"/>
      <c r="B64" s="61"/>
      <c r="C64" s="9"/>
    </row>
    <row r="65" s="3" customFormat="true" ht="12.75" hidden="false" customHeight="true" outlineLevel="0" collapsed="false">
      <c r="A65" s="41"/>
      <c r="B65" s="61"/>
      <c r="C65" s="9"/>
    </row>
    <row r="66" s="3" customFormat="true" ht="12.75" hidden="false" customHeight="true" outlineLevel="0" collapsed="false">
      <c r="A66" s="41"/>
      <c r="B66" s="61"/>
      <c r="C66" s="9"/>
    </row>
    <row r="67" s="3" customFormat="true" ht="12.75" hidden="false" customHeight="true" outlineLevel="0" collapsed="false">
      <c r="A67" s="41"/>
      <c r="B67" s="61"/>
      <c r="C67" s="9"/>
    </row>
    <row r="68" s="3" customFormat="true" ht="12.75" hidden="false" customHeight="true" outlineLevel="0" collapsed="false">
      <c r="A68" s="41"/>
      <c r="B68" s="61"/>
      <c r="C68" s="9"/>
    </row>
    <row r="69" s="3" customFormat="true" ht="12.75" hidden="false" customHeight="true" outlineLevel="0" collapsed="false">
      <c r="A69" s="41"/>
      <c r="B69" s="61"/>
      <c r="C69" s="9"/>
    </row>
    <row r="70" s="3" customFormat="true" ht="12.75" hidden="false" customHeight="true" outlineLevel="0" collapsed="false">
      <c r="A70" s="41"/>
      <c r="B70" s="61"/>
      <c r="C70" s="9"/>
    </row>
    <row r="71" s="3" customFormat="true" ht="12.75" hidden="false" customHeight="true" outlineLevel="0" collapsed="false">
      <c r="A71" s="41"/>
      <c r="B71" s="61"/>
      <c r="C71" s="9"/>
    </row>
    <row r="72" s="3" customFormat="true" ht="12.75" hidden="false" customHeight="true" outlineLevel="0" collapsed="false">
      <c r="A72" s="41"/>
      <c r="B72" s="61"/>
      <c r="C72" s="9"/>
    </row>
    <row r="73" s="3" customFormat="true" ht="12.75" hidden="false" customHeight="true" outlineLevel="0" collapsed="false">
      <c r="A73" s="41"/>
      <c r="B73" s="61"/>
      <c r="C73" s="9"/>
    </row>
    <row r="74" s="3" customFormat="true" ht="12.75" hidden="false" customHeight="true" outlineLevel="0" collapsed="false">
      <c r="A74" s="41"/>
      <c r="B74" s="61"/>
      <c r="C74" s="9"/>
    </row>
    <row r="75" s="3" customFormat="true" ht="12.75" hidden="false" customHeight="true" outlineLevel="0" collapsed="false">
      <c r="A75" s="41"/>
      <c r="B75" s="61"/>
      <c r="C75" s="9"/>
    </row>
    <row r="76" s="3" customFormat="true" ht="12.75" hidden="false" customHeight="true" outlineLevel="0" collapsed="false">
      <c r="A76" s="41"/>
      <c r="B76" s="61"/>
      <c r="C76" s="9"/>
    </row>
    <row r="77" s="3" customFormat="true" ht="12.75" hidden="false" customHeight="true" outlineLevel="0" collapsed="false">
      <c r="A77" s="41"/>
      <c r="B77" s="61"/>
      <c r="C77" s="9"/>
    </row>
    <row r="78" s="3" customFormat="true" ht="12.75" hidden="false" customHeight="true" outlineLevel="0" collapsed="false">
      <c r="A78" s="41"/>
      <c r="B78" s="61"/>
      <c r="C78" s="9"/>
    </row>
    <row r="79" s="3" customFormat="true" ht="12.75" hidden="false" customHeight="true" outlineLevel="0" collapsed="false">
      <c r="A79" s="41"/>
      <c r="B79" s="61"/>
      <c r="C79" s="9"/>
    </row>
    <row r="80" s="3" customFormat="true" ht="12.75" hidden="false" customHeight="true" outlineLevel="0" collapsed="false">
      <c r="A80" s="41"/>
      <c r="B80" s="61"/>
      <c r="C80" s="9"/>
    </row>
    <row r="81" s="3" customFormat="true" ht="12.75" hidden="false" customHeight="true" outlineLevel="0" collapsed="false">
      <c r="A81" s="41"/>
      <c r="B81" s="61"/>
      <c r="C81" s="9"/>
    </row>
    <row r="82" s="3" customFormat="true" ht="12.75" hidden="false" customHeight="true" outlineLevel="0" collapsed="false">
      <c r="A82" s="41"/>
      <c r="B82" s="61"/>
      <c r="C82" s="9"/>
    </row>
    <row r="83" s="3" customFormat="true" ht="12.75" hidden="false" customHeight="true" outlineLevel="0" collapsed="false">
      <c r="A83" s="41"/>
      <c r="B83" s="61"/>
      <c r="C83" s="9"/>
    </row>
    <row r="84" s="3" customFormat="true" ht="12.75" hidden="false" customHeight="true" outlineLevel="0" collapsed="false">
      <c r="A84" s="41"/>
      <c r="B84" s="61"/>
      <c r="C84" s="9"/>
    </row>
    <row r="85" s="3" customFormat="true" ht="12.75" hidden="false" customHeight="true" outlineLevel="0" collapsed="false">
      <c r="A85" s="41"/>
      <c r="B85" s="61"/>
      <c r="C85" s="9"/>
    </row>
    <row r="86" s="3" customFormat="true" ht="12.75" hidden="false" customHeight="true" outlineLevel="0" collapsed="false">
      <c r="A86" s="41"/>
      <c r="B86" s="61"/>
      <c r="C86" s="9"/>
    </row>
    <row r="87" s="3" customFormat="true" ht="12.75" hidden="false" customHeight="true" outlineLevel="0" collapsed="false">
      <c r="A87" s="41"/>
      <c r="B87" s="61"/>
      <c r="C87" s="9"/>
    </row>
    <row r="88" s="3" customFormat="true" ht="12.75" hidden="false" customHeight="true" outlineLevel="0" collapsed="false">
      <c r="A88" s="41"/>
      <c r="B88" s="61"/>
      <c r="C88" s="9"/>
    </row>
    <row r="89" s="3" customFormat="true" ht="12.75" hidden="false" customHeight="true" outlineLevel="0" collapsed="false">
      <c r="A89" s="41"/>
      <c r="B89" s="61"/>
      <c r="C89" s="9"/>
    </row>
    <row r="90" s="3" customFormat="true" ht="12.75" hidden="false" customHeight="true" outlineLevel="0" collapsed="false">
      <c r="B90" s="8"/>
      <c r="C90" s="9"/>
    </row>
    <row r="91" s="3" customFormat="true" ht="12.75" hidden="false" customHeight="true" outlineLevel="0" collapsed="false">
      <c r="B91" s="8"/>
      <c r="C91" s="9"/>
    </row>
    <row r="92" s="3" customFormat="true" ht="12.75" hidden="false" customHeight="true" outlineLevel="0" collapsed="false">
      <c r="B92" s="8"/>
      <c r="C92" s="9"/>
    </row>
    <row r="93" s="3" customFormat="true" ht="12.75" hidden="false" customHeight="true" outlineLevel="0" collapsed="false">
      <c r="B93" s="8"/>
      <c r="C93" s="9"/>
    </row>
    <row r="94" s="3" customFormat="true" ht="12.75" hidden="false" customHeight="true" outlineLevel="0" collapsed="false">
      <c r="B94" s="8"/>
      <c r="C94" s="9"/>
    </row>
    <row r="95" s="3" customFormat="true" ht="12.75" hidden="false" customHeight="true" outlineLevel="0" collapsed="false">
      <c r="B95" s="8"/>
      <c r="C95" s="9"/>
    </row>
    <row r="96" s="3" customFormat="true" ht="12.75" hidden="false" customHeight="true" outlineLevel="0" collapsed="false">
      <c r="B96" s="8"/>
      <c r="C96" s="9"/>
    </row>
    <row r="97" s="3" customFormat="true" ht="12.75" hidden="false" customHeight="true" outlineLevel="0" collapsed="false">
      <c r="B97" s="8"/>
      <c r="C97" s="9"/>
    </row>
    <row r="98" s="3" customFormat="true" ht="12.75" hidden="false" customHeight="true" outlineLevel="0" collapsed="false">
      <c r="B98" s="8"/>
      <c r="C98" s="9"/>
    </row>
    <row r="99" s="3" customFormat="true" ht="12.75" hidden="false" customHeight="true" outlineLevel="0" collapsed="false">
      <c r="B99" s="8"/>
      <c r="C99" s="9"/>
    </row>
    <row r="100" s="3" customFormat="true" ht="12.75" hidden="false" customHeight="true" outlineLevel="0" collapsed="false">
      <c r="B100" s="8"/>
      <c r="C100" s="9"/>
    </row>
    <row r="101" s="3" customFormat="true" ht="12.75" hidden="false" customHeight="true" outlineLevel="0" collapsed="false">
      <c r="B101" s="8"/>
      <c r="C101" s="9"/>
    </row>
    <row r="102" s="3" customFormat="true" ht="12.75" hidden="false" customHeight="true" outlineLevel="0" collapsed="false">
      <c r="B102" s="8"/>
      <c r="C102" s="9"/>
    </row>
    <row r="103" s="3" customFormat="true" ht="12.75" hidden="false" customHeight="true" outlineLevel="0" collapsed="false">
      <c r="B103" s="8"/>
      <c r="C103" s="9"/>
    </row>
    <row r="104" s="3" customFormat="true" ht="12.75" hidden="false" customHeight="true" outlineLevel="0" collapsed="false">
      <c r="B104" s="8"/>
      <c r="C104" s="9"/>
    </row>
    <row r="105" s="3" customFormat="true" ht="12.75" hidden="false" customHeight="true" outlineLevel="0" collapsed="false">
      <c r="B105" s="8"/>
      <c r="C105" s="9"/>
    </row>
    <row r="106" s="3" customFormat="true" ht="12.75" hidden="false" customHeight="true" outlineLevel="0" collapsed="false">
      <c r="B106" s="8"/>
      <c r="C106" s="9"/>
    </row>
    <row r="107" s="3" customFormat="true" ht="12.75" hidden="false" customHeight="true" outlineLevel="0" collapsed="false">
      <c r="B107" s="8"/>
      <c r="C107" s="9"/>
    </row>
    <row r="108" s="3" customFormat="true" ht="12.75" hidden="false" customHeight="true" outlineLevel="0" collapsed="false">
      <c r="B108" s="8"/>
      <c r="C108" s="9"/>
    </row>
    <row r="109" s="3" customFormat="true" ht="12.75" hidden="false" customHeight="true" outlineLevel="0" collapsed="false">
      <c r="B109" s="8"/>
      <c r="C109" s="9"/>
    </row>
    <row r="110" s="3" customFormat="true" ht="12.75" hidden="false" customHeight="true" outlineLevel="0" collapsed="false">
      <c r="B110" s="8"/>
      <c r="C110" s="9"/>
    </row>
    <row r="111" s="3" customFormat="true" ht="12.75" hidden="false" customHeight="true" outlineLevel="0" collapsed="false">
      <c r="B111" s="8"/>
      <c r="C111" s="9"/>
    </row>
    <row r="112" s="3" customFormat="true" ht="12.75" hidden="false" customHeight="true" outlineLevel="0" collapsed="false">
      <c r="B112" s="8"/>
      <c r="C112" s="9"/>
    </row>
    <row r="113" s="3" customFormat="true" ht="12.75" hidden="false" customHeight="true" outlineLevel="0" collapsed="false">
      <c r="B113" s="8"/>
      <c r="C113" s="9"/>
    </row>
    <row r="114" s="3" customFormat="true" ht="12.75" hidden="false" customHeight="true" outlineLevel="0" collapsed="false">
      <c r="B114" s="8"/>
      <c r="C114" s="9"/>
    </row>
    <row r="115" s="3" customFormat="true" ht="12.75" hidden="false" customHeight="true" outlineLevel="0" collapsed="false">
      <c r="B115" s="8"/>
      <c r="C115" s="9"/>
    </row>
    <row r="116" s="3" customFormat="true" ht="12.75" hidden="false" customHeight="true" outlineLevel="0" collapsed="false">
      <c r="B116" s="8"/>
      <c r="C116" s="9"/>
    </row>
    <row r="117" s="3" customFormat="true" ht="12.75" hidden="false" customHeight="true" outlineLevel="0" collapsed="false">
      <c r="B117" s="8"/>
      <c r="C117" s="9"/>
      <c r="D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</row>
    <row r="118" s="3" customFormat="true" ht="12.75" hidden="false" customHeight="true" outlineLevel="0" collapsed="false">
      <c r="B118" s="8"/>
      <c r="C118" s="9"/>
      <c r="D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</row>
    <row r="119" s="3" customFormat="true" ht="12.75" hidden="false" customHeight="true" outlineLevel="0" collapsed="false">
      <c r="B119" s="8"/>
      <c r="C119" s="9"/>
      <c r="D119" s="10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</row>
    <row r="120" s="3" customFormat="true" ht="12.75" hidden="false" customHeight="true" outlineLevel="0" collapsed="false">
      <c r="B120" s="8"/>
      <c r="C120" s="9"/>
      <c r="D120" s="10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</row>
    <row r="121" s="3" customFormat="true" ht="12.75" hidden="false" customHeight="true" outlineLevel="0" collapsed="false">
      <c r="B121" s="8"/>
      <c r="C121" s="9"/>
      <c r="D121" s="10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</row>
    <row r="122" s="3" customFormat="true" ht="12.75" hidden="false" customHeight="true" outlineLevel="0" collapsed="false">
      <c r="B122" s="8"/>
      <c r="C122" s="9"/>
      <c r="D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</row>
    <row r="123" s="3" customFormat="true" ht="12.75" hidden="false" customHeight="true" outlineLevel="0" collapsed="false">
      <c r="B123" s="8"/>
      <c r="C123" s="9"/>
      <c r="D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</row>
    <row r="124" s="3" customFormat="true" ht="12.75" hidden="false" customHeight="true" outlineLevel="0" collapsed="false">
      <c r="B124" s="8"/>
      <c r="C124" s="9"/>
      <c r="D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</row>
    <row r="125" s="3" customFormat="true" ht="12.75" hidden="false" customHeight="true" outlineLevel="0" collapsed="false">
      <c r="B125" s="8"/>
      <c r="C125" s="9"/>
      <c r="D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</row>
    <row r="126" s="3" customFormat="true" ht="12.75" hidden="false" customHeight="true" outlineLevel="0" collapsed="false">
      <c r="B126" s="8"/>
      <c r="C126" s="9"/>
      <c r="D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5" location="연결BS!A1" display="연결BS"/>
    <hyperlink ref="B16" location="연결IS!A1" display="연결IS"/>
    <hyperlink ref="B17" location="연결손익Ⅰ!A1" display="연결손익Ⅰ"/>
    <hyperlink ref="B18" location="연결손익Ⅱ!A1" display="연결손익Ⅱ"/>
    <hyperlink ref="B19" location="수익성!A1" display="수익성"/>
    <hyperlink ref="B20" location="비이자이익!A1" display="비이자이익"/>
    <hyperlink ref="B21" location="관리비!A1" display="관리비"/>
    <hyperlink ref="B22" location="농업지원사업비!Print_Titles" display="농업지원사업비"/>
    <hyperlink ref="B23" location="대출채권!A1" display="대출채권"/>
    <hyperlink ref="B24" location="예수부채!A1" display="예수부채"/>
    <hyperlink ref="B25" location="자본적정성!A1" display="자본적정성"/>
    <hyperlink ref="B26" location="자산건전성Ⅰ!A1" display="자산건전성 Ⅰ"/>
    <hyperlink ref="B27" location="자산건전성Ⅱ!A1" display="자산건전성 Ⅱ"/>
    <hyperlink ref="B28" location="IS_은행!A1" display="농협은행"/>
    <hyperlink ref="B29" location="은행_BS!A1" display="연결BS"/>
    <hyperlink ref="B30" location="은행_IS!A1" display="연결IS"/>
    <hyperlink ref="B31" location="은행_NIM!A1" display="이자이익/NIM"/>
    <hyperlink ref="B32" location="은행_주요계수!A1" display="주요계수"/>
    <hyperlink ref="B33" location="생명!A1" display="농협생명"/>
    <hyperlink ref="B34" location="손해!A1" display="농협손해"/>
    <hyperlink ref="B35" location="증권!A1" display="NH투자증권"/>
    <hyperlink ref="B36" location="자산운용!A1" display="NH-Amundi자산운용"/>
    <hyperlink ref="B37" location="캐피탈!A1" display="NH농협캐피탈"/>
    <hyperlink ref="B38" location="저축은행!A1" display="NH저축은행"/>
    <hyperlink ref="B39" location="현황!A1" display="기타"/>
    <hyperlink ref="B40" location="현황!A1" display="현황"/>
    <hyperlink ref="B41" location="주식수!A1" display="주식수"/>
    <hyperlink ref="B42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00"/>
    <pageSetUpPr fitToPage="true"/>
  </sheetPr>
  <dimension ref="A1:BY132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85" zoomScalePageLayoutView="80" workbookViewId="0">
      <pane xSplit="12" ySplit="3" topLeftCell="AV31" activePane="bottomRight" state="frozen"/>
      <selection pane="topLeft" activeCell="A1" activeCellId="0" sqref="A1"/>
      <selection pane="topRight" activeCell="AV1" activeCellId="0" sqref="AV1"/>
      <selection pane="bottomLeft" activeCell="A31" activeCellId="0" sqref="A31"/>
      <selection pane="bottomRight" activeCell="AV44" activeCellId="0" sqref="AV44"/>
    </sheetView>
  </sheetViews>
  <sheetFormatPr defaultColWidth="15.3085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24.11"/>
    <col collapsed="false" customWidth="true" hidden="true" outlineLevel="0" max="13" min="9" style="11" width="7.34"/>
    <col collapsed="false" customWidth="true" hidden="true" outlineLevel="0" max="21" min="14" style="11" width="16.11"/>
    <col collapsed="false" customWidth="true" hidden="true" outlineLevel="0" max="27" min="22" style="11" width="16.66"/>
    <col collapsed="false" customWidth="true" hidden="true" outlineLevel="0" max="36" min="28" style="11" width="16.89"/>
    <col collapsed="false" customWidth="false" hidden="true" outlineLevel="0" max="37" min="37" style="11" width="15.34"/>
    <col collapsed="false" customWidth="true" hidden="true" outlineLevel="0" max="38" min="38" style="11" width="14.78"/>
    <col collapsed="false" customWidth="false" hidden="true" outlineLevel="0" max="42" min="39" style="11" width="15.34"/>
    <col collapsed="false" customWidth="false" hidden="false" outlineLevel="0" max="43" min="43" style="11" width="15.34"/>
    <col collapsed="false" customWidth="false" hidden="false" outlineLevel="0" max="77" min="44" style="3" width="15.34"/>
    <col collapsed="false" customWidth="false" hidden="false" outlineLevel="0" max="1024" min="78" style="12" width="15.34"/>
  </cols>
  <sheetData>
    <row r="1" s="13" customFormat="true" ht="36" hidden="false" customHeight="true" outlineLevel="0" collapsed="false">
      <c r="B1" s="14"/>
      <c r="C1" s="14"/>
      <c r="D1" s="16" t="s">
        <v>27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</row>
    <row r="2" s="18" customFormat="true" ht="7.5" hidden="false" customHeight="true" outlineLevel="0" collapsed="false">
      <c r="B2" s="19"/>
      <c r="C2" s="20"/>
      <c r="D2" s="21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</row>
    <row r="3" s="27" customFormat="true" ht="20.25" hidden="false" customHeight="true" outlineLevel="0" collapsed="false">
      <c r="A3" s="22"/>
      <c r="B3" s="23"/>
      <c r="C3" s="24"/>
      <c r="D3" s="423" t="s">
        <v>377</v>
      </c>
      <c r="E3" s="423"/>
      <c r="F3" s="423"/>
      <c r="G3" s="423"/>
      <c r="H3" s="423"/>
      <c r="I3" s="26" t="s">
        <v>366</v>
      </c>
      <c r="J3" s="26" t="s">
        <v>367</v>
      </c>
      <c r="K3" s="26" t="s">
        <v>368</v>
      </c>
      <c r="L3" s="26" t="s">
        <v>369</v>
      </c>
      <c r="M3" s="26" t="s">
        <v>49</v>
      </c>
      <c r="N3" s="26" t="s">
        <v>50</v>
      </c>
      <c r="O3" s="26" t="s">
        <v>51</v>
      </c>
      <c r="P3" s="26" t="s">
        <v>243</v>
      </c>
      <c r="Q3" s="65" t="n">
        <v>2012</v>
      </c>
      <c r="R3" s="26" t="s">
        <v>53</v>
      </c>
      <c r="S3" s="26" t="s">
        <v>54</v>
      </c>
      <c r="T3" s="26" t="s">
        <v>55</v>
      </c>
      <c r="U3" s="26" t="s">
        <v>159</v>
      </c>
      <c r="V3" s="65" t="n">
        <v>2013</v>
      </c>
      <c r="W3" s="26" t="s">
        <v>57</v>
      </c>
      <c r="X3" s="26" t="s">
        <v>58</v>
      </c>
      <c r="Y3" s="26" t="s">
        <v>59</v>
      </c>
      <c r="Z3" s="26" t="s">
        <v>160</v>
      </c>
      <c r="AA3" s="65" t="n">
        <v>2014</v>
      </c>
      <c r="AB3" s="26" t="s">
        <v>61</v>
      </c>
      <c r="AC3" s="26" t="s">
        <v>62</v>
      </c>
      <c r="AD3" s="26" t="s">
        <v>63</v>
      </c>
      <c r="AE3" s="26" t="s">
        <v>161</v>
      </c>
      <c r="AF3" s="65" t="s">
        <v>123</v>
      </c>
      <c r="AG3" s="26" t="s">
        <v>64</v>
      </c>
      <c r="AH3" s="26" t="s">
        <v>65</v>
      </c>
      <c r="AI3" s="147" t="s">
        <v>66</v>
      </c>
      <c r="AJ3" s="147" t="s">
        <v>162</v>
      </c>
      <c r="AK3" s="147" t="s">
        <v>67</v>
      </c>
      <c r="AL3" s="147" t="s">
        <v>68</v>
      </c>
      <c r="AM3" s="147" t="s">
        <v>69</v>
      </c>
      <c r="AN3" s="147" t="s">
        <v>70</v>
      </c>
      <c r="AO3" s="147" t="s">
        <v>163</v>
      </c>
      <c r="AP3" s="148" t="n">
        <v>2017</v>
      </c>
      <c r="AQ3" s="147" t="s">
        <v>71</v>
      </c>
      <c r="AR3" s="147" t="s">
        <v>72</v>
      </c>
      <c r="AS3" s="147" t="s">
        <v>73</v>
      </c>
      <c r="AT3" s="147" t="s">
        <v>164</v>
      </c>
      <c r="AU3" s="148" t="n">
        <v>2018</v>
      </c>
      <c r="AV3" s="147" t="s">
        <v>75</v>
      </c>
      <c r="AW3" s="147" t="s">
        <v>76</v>
      </c>
      <c r="AX3" s="147" t="s">
        <v>77</v>
      </c>
      <c r="AY3" s="147" t="s">
        <v>370</v>
      </c>
      <c r="AZ3" s="147" t="s">
        <v>78</v>
      </c>
      <c r="BA3" s="65" t="s">
        <v>79</v>
      </c>
      <c r="BB3" s="65" t="s">
        <v>80</v>
      </c>
      <c r="BC3" s="65" t="s">
        <v>81</v>
      </c>
      <c r="BD3" s="147" t="s">
        <v>378</v>
      </c>
      <c r="BE3" s="65" t="s">
        <v>82</v>
      </c>
    </row>
    <row r="4" customFormat="false" ht="20.1" hidden="false" customHeight="true" outlineLevel="0" collapsed="false">
      <c r="A4" s="28" t="s">
        <v>2</v>
      </c>
      <c r="B4" s="62"/>
      <c r="C4" s="425"/>
      <c r="E4" s="1" t="s">
        <v>35</v>
      </c>
      <c r="F4" s="1"/>
      <c r="G4" s="1"/>
      <c r="H4" s="1"/>
      <c r="I4" s="622" t="n">
        <v>647.128438297</v>
      </c>
      <c r="J4" s="622" t="n">
        <v>1432.678227995</v>
      </c>
      <c r="K4" s="622" t="n">
        <v>1890.641742617</v>
      </c>
      <c r="L4" s="622" t="n">
        <v>2118.420728775</v>
      </c>
      <c r="M4" s="622" t="n">
        <v>0</v>
      </c>
      <c r="N4" s="629" t="n">
        <f aca="false">$Q4*N$22</f>
        <v>164104359210.4</v>
      </c>
      <c r="O4" s="629" t="n">
        <f aca="false">$Q4*O$22</f>
        <v>123078269407.8</v>
      </c>
      <c r="P4" s="629" t="n">
        <f aca="false">$Q4*P$22</f>
        <v>123078269407.8</v>
      </c>
      <c r="Q4" s="71" t="n">
        <v>410260898026</v>
      </c>
      <c r="R4" s="630" t="n">
        <v>105881013045.736</v>
      </c>
      <c r="S4" s="630" t="n">
        <v>105881013045.736</v>
      </c>
      <c r="T4" s="630" t="n">
        <v>105881013045.736</v>
      </c>
      <c r="U4" s="630" t="n">
        <v>105881013045.736</v>
      </c>
      <c r="V4" s="71" t="n">
        <v>423524052182.944</v>
      </c>
      <c r="W4" s="71" t="n">
        <v>73142100750</v>
      </c>
      <c r="X4" s="71" t="n">
        <v>73142100750</v>
      </c>
      <c r="Y4" s="71" t="n">
        <v>73142100750</v>
      </c>
      <c r="Z4" s="71" t="n">
        <v>73142100750</v>
      </c>
      <c r="AA4" s="71" t="n">
        <v>292568403000</v>
      </c>
      <c r="AB4" s="71" t="n">
        <v>76288398500</v>
      </c>
      <c r="AC4" s="71" t="n">
        <v>76288398500</v>
      </c>
      <c r="AD4" s="71" t="n">
        <v>76288398500</v>
      </c>
      <c r="AE4" s="71" t="n">
        <v>76288398500</v>
      </c>
      <c r="AF4" s="71" t="n">
        <f aca="false">SUM(AB4:AE4)</f>
        <v>305153594000</v>
      </c>
      <c r="AG4" s="71" t="n">
        <v>78867737250</v>
      </c>
      <c r="AH4" s="71" t="n">
        <v>78867737250</v>
      </c>
      <c r="AI4" s="71" t="n">
        <v>78867737250</v>
      </c>
      <c r="AJ4" s="71" t="n">
        <v>78867737250</v>
      </c>
      <c r="AK4" s="71" t="n">
        <v>315470949000</v>
      </c>
      <c r="AL4" s="71" t="n">
        <v>72378981000</v>
      </c>
      <c r="AM4" s="71" t="n">
        <v>72378981000</v>
      </c>
      <c r="AN4" s="71" t="n">
        <v>72378981000</v>
      </c>
      <c r="AO4" s="71" t="n">
        <v>72378981492.7868</v>
      </c>
      <c r="AP4" s="71" t="n">
        <f aca="false">SUM(AL4:AO4)</f>
        <v>289515924492.787</v>
      </c>
      <c r="AQ4" s="71" t="n">
        <v>72863397000</v>
      </c>
      <c r="AR4" s="71" t="n">
        <v>72863397000</v>
      </c>
      <c r="AS4" s="71" t="n">
        <v>72863397000</v>
      </c>
      <c r="AT4" s="71" t="n">
        <v>72863397000</v>
      </c>
      <c r="AU4" s="71" t="n">
        <f aca="false">SUM(AQ4:AT4)</f>
        <v>291453588000</v>
      </c>
      <c r="AV4" s="71" t="n">
        <v>74935589000</v>
      </c>
      <c r="AW4" s="71" t="n">
        <v>74935589000</v>
      </c>
      <c r="AX4" s="71" t="n">
        <v>74935589000</v>
      </c>
      <c r="AY4" s="71" t="n">
        <v>74935589000</v>
      </c>
      <c r="AZ4" s="71" t="n">
        <f aca="false">SUM(AV4:AY4)</f>
        <v>299742356000</v>
      </c>
      <c r="BA4" s="69" t="n">
        <v>76019745000</v>
      </c>
      <c r="BB4" s="69" t="n">
        <v>76019745000</v>
      </c>
      <c r="BC4" s="69" t="n">
        <v>76019745000</v>
      </c>
      <c r="BD4" s="631" t="n">
        <v>76019745441</v>
      </c>
      <c r="BE4" s="66" t="n">
        <f aca="false">SUM(BA4:BD4)</f>
        <v>304078980441</v>
      </c>
    </row>
    <row r="5" customFormat="false" ht="20.1" hidden="false" customHeight="true" outlineLevel="0" collapsed="false">
      <c r="A5" s="34"/>
      <c r="B5" s="35"/>
      <c r="C5" s="424"/>
      <c r="D5" s="1"/>
      <c r="E5" s="1" t="s">
        <v>38</v>
      </c>
      <c r="F5" s="1"/>
      <c r="G5" s="1"/>
      <c r="H5" s="1"/>
      <c r="I5" s="622" t="n">
        <v>249.361485681</v>
      </c>
      <c r="J5" s="622" t="n">
        <v>442.1205515</v>
      </c>
      <c r="K5" s="622" t="n">
        <v>640.637200792</v>
      </c>
      <c r="L5" s="622" t="n">
        <v>875.930395567</v>
      </c>
      <c r="M5" s="622" t="n">
        <v>0</v>
      </c>
      <c r="N5" s="629" t="n">
        <f aca="false">$Q5*N$22</f>
        <v>9093615233.6</v>
      </c>
      <c r="O5" s="629" t="n">
        <f aca="false">$Q5*O$22</f>
        <v>6820211425.2</v>
      </c>
      <c r="P5" s="629" t="n">
        <f aca="false">$Q5*P$22</f>
        <v>6820211425.2</v>
      </c>
      <c r="Q5" s="71" t="n">
        <v>22734038084</v>
      </c>
      <c r="R5" s="630" t="n">
        <v>6651090656.79748</v>
      </c>
      <c r="S5" s="630" t="n">
        <v>6651090656.79748</v>
      </c>
      <c r="T5" s="630" t="n">
        <v>6651090656.79748</v>
      </c>
      <c r="U5" s="630" t="n">
        <v>6651090656.79748</v>
      </c>
      <c r="V5" s="71" t="n">
        <v>26604362627.1899</v>
      </c>
      <c r="W5" s="71" t="n">
        <v>7199992500</v>
      </c>
      <c r="X5" s="71" t="n">
        <v>7199992500</v>
      </c>
      <c r="Y5" s="71" t="n">
        <v>7199992500</v>
      </c>
      <c r="Z5" s="71" t="n">
        <v>7199992500</v>
      </c>
      <c r="AA5" s="71" t="n">
        <v>28799970000</v>
      </c>
      <c r="AB5" s="71" t="n">
        <v>7560929250</v>
      </c>
      <c r="AC5" s="71" t="n">
        <v>7560929250</v>
      </c>
      <c r="AD5" s="71" t="n">
        <v>7560929250</v>
      </c>
      <c r="AE5" s="71" t="n">
        <v>7560929250</v>
      </c>
      <c r="AF5" s="71" t="n">
        <f aca="false">SUM(AB5:AE5)</f>
        <v>30243717000</v>
      </c>
      <c r="AG5" s="71" t="n">
        <v>12406555750</v>
      </c>
      <c r="AH5" s="71" t="n">
        <v>12406555750</v>
      </c>
      <c r="AI5" s="71" t="n">
        <v>12406555750</v>
      </c>
      <c r="AJ5" s="71" t="n">
        <v>12406555750</v>
      </c>
      <c r="AK5" s="71" t="n">
        <v>49626223000</v>
      </c>
      <c r="AL5" s="71" t="n">
        <v>13152676000</v>
      </c>
      <c r="AM5" s="71" t="n">
        <v>13152676000</v>
      </c>
      <c r="AN5" s="71" t="n">
        <v>13152676000</v>
      </c>
      <c r="AO5" s="71" t="n">
        <v>13152676061.4447</v>
      </c>
      <c r="AP5" s="71" t="n">
        <f aca="false">SUM(AL5:AO5)</f>
        <v>52610704061.4447</v>
      </c>
      <c r="AQ5" s="71" t="n">
        <v>15702761000</v>
      </c>
      <c r="AR5" s="71" t="n">
        <v>15702761000</v>
      </c>
      <c r="AS5" s="71" t="n">
        <v>15702761000</v>
      </c>
      <c r="AT5" s="71" t="n">
        <v>15702761000</v>
      </c>
      <c r="AU5" s="71" t="n">
        <f aca="false">SUM(AQ5:AT5)</f>
        <v>62811044000</v>
      </c>
      <c r="AV5" s="71" t="n">
        <v>19032053000</v>
      </c>
      <c r="AW5" s="71" t="n">
        <v>19032053000</v>
      </c>
      <c r="AX5" s="71" t="n">
        <v>19032053000</v>
      </c>
      <c r="AY5" s="71" t="n">
        <v>19032053000</v>
      </c>
      <c r="AZ5" s="71" t="n">
        <f aca="false">SUM(AV5:AY5)</f>
        <v>76128212000</v>
      </c>
      <c r="BA5" s="69" t="n">
        <v>19963966000</v>
      </c>
      <c r="BB5" s="69" t="n">
        <v>19963966000</v>
      </c>
      <c r="BC5" s="69" t="n">
        <v>19963966000</v>
      </c>
      <c r="BD5" s="631" t="n">
        <v>19963968308</v>
      </c>
      <c r="BE5" s="66" t="n">
        <f aca="false">SUM(BA5:BD5)</f>
        <v>79855866308</v>
      </c>
    </row>
    <row r="6" s="43" customFormat="true" ht="20.1" hidden="false" customHeight="true" outlineLevel="0" collapsed="false">
      <c r="A6" s="37" t="s">
        <v>4</v>
      </c>
      <c r="B6" s="38"/>
      <c r="C6" s="55"/>
      <c r="D6" s="1"/>
      <c r="E6" s="1" t="s">
        <v>39</v>
      </c>
      <c r="F6" s="1"/>
      <c r="G6" s="1"/>
      <c r="H6" s="1"/>
      <c r="I6" s="622" t="n">
        <v>25.676248169</v>
      </c>
      <c r="J6" s="622" t="n">
        <v>53.273364266</v>
      </c>
      <c r="K6" s="622" t="n">
        <v>75.416960032</v>
      </c>
      <c r="L6" s="622" t="n">
        <v>101.710312618</v>
      </c>
      <c r="M6" s="622" t="n">
        <v>0</v>
      </c>
      <c r="N6" s="629" t="n">
        <f aca="false">$Q6*N$22</f>
        <v>119502631.2</v>
      </c>
      <c r="O6" s="629" t="n">
        <f aca="false">$Q6*O$22</f>
        <v>89626973.4</v>
      </c>
      <c r="P6" s="629" t="n">
        <f aca="false">$Q6*P$22</f>
        <v>89626973.4</v>
      </c>
      <c r="Q6" s="71" t="n">
        <v>298756578</v>
      </c>
      <c r="R6" s="630" t="n">
        <v>113265914.202662</v>
      </c>
      <c r="S6" s="630" t="n">
        <v>113265914.202662</v>
      </c>
      <c r="T6" s="630" t="n">
        <v>113265914.202662</v>
      </c>
      <c r="U6" s="630" t="n">
        <v>113265914.202662</v>
      </c>
      <c r="V6" s="71" t="n">
        <v>453063656.810646</v>
      </c>
      <c r="W6" s="71" t="n">
        <v>262175750</v>
      </c>
      <c r="X6" s="71" t="n">
        <v>262175750</v>
      </c>
      <c r="Y6" s="71" t="n">
        <v>262175750</v>
      </c>
      <c r="Z6" s="71" t="n">
        <v>262175750</v>
      </c>
      <c r="AA6" s="71" t="n">
        <v>1048703000</v>
      </c>
      <c r="AB6" s="71" t="n">
        <v>305764750</v>
      </c>
      <c r="AC6" s="71" t="n">
        <v>305764750</v>
      </c>
      <c r="AD6" s="71" t="n">
        <v>305764750</v>
      </c>
      <c r="AE6" s="71" t="n">
        <v>305764750</v>
      </c>
      <c r="AF6" s="71" t="n">
        <f aca="false">SUM(AB6:AE6)</f>
        <v>1223059000</v>
      </c>
      <c r="AG6" s="71" t="n">
        <v>371761750</v>
      </c>
      <c r="AH6" s="71" t="n">
        <v>371761750</v>
      </c>
      <c r="AI6" s="71" t="n">
        <v>371761750</v>
      </c>
      <c r="AJ6" s="71" t="n">
        <v>371761750</v>
      </c>
      <c r="AK6" s="71" t="n">
        <v>1487047000</v>
      </c>
      <c r="AL6" s="71" t="n">
        <v>320712000</v>
      </c>
      <c r="AM6" s="71" t="n">
        <v>320712000</v>
      </c>
      <c r="AN6" s="71" t="n">
        <v>320712000</v>
      </c>
      <c r="AO6" s="71" t="n">
        <v>320710938.267</v>
      </c>
      <c r="AP6" s="71" t="n">
        <f aca="false">SUM(AL6:AO6)</f>
        <v>1282846938.267</v>
      </c>
      <c r="AQ6" s="71" t="n">
        <v>2082028000</v>
      </c>
      <c r="AR6" s="71" t="n">
        <v>2082028000</v>
      </c>
      <c r="AS6" s="71" t="n">
        <v>2082028000</v>
      </c>
      <c r="AT6" s="71" t="n">
        <v>2082028000</v>
      </c>
      <c r="AU6" s="71" t="n">
        <f aca="false">SUM(AQ6:AT6)</f>
        <v>8328112000</v>
      </c>
      <c r="AV6" s="71" t="n">
        <v>2692318000</v>
      </c>
      <c r="AW6" s="71" t="n">
        <v>2692318000</v>
      </c>
      <c r="AX6" s="71" t="n">
        <v>2692318000</v>
      </c>
      <c r="AY6" s="71" t="n">
        <v>2692318000</v>
      </c>
      <c r="AZ6" s="71" t="n">
        <f aca="false">SUM(AV6:AY6)</f>
        <v>10769272000</v>
      </c>
      <c r="BA6" s="632" t="n">
        <v>3719341000</v>
      </c>
      <c r="BB6" s="632" t="n">
        <v>3719341000</v>
      </c>
      <c r="BC6" s="109" t="n">
        <v>3719341000</v>
      </c>
      <c r="BD6" s="633" t="n">
        <v>3719344027</v>
      </c>
      <c r="BE6" s="66" t="n">
        <f aca="false">SUM(BA6:BD6)</f>
        <v>14877367027</v>
      </c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</row>
    <row r="7" s="43" customFormat="true" ht="20.1" hidden="false" customHeight="true" outlineLevel="0" collapsed="false">
      <c r="A7" s="42"/>
      <c r="B7" s="42" t="s">
        <v>1</v>
      </c>
      <c r="C7" s="424"/>
      <c r="D7" s="1"/>
      <c r="E7" s="150" t="s">
        <v>126</v>
      </c>
      <c r="F7" s="1"/>
      <c r="G7" s="1"/>
      <c r="H7" s="1"/>
      <c r="I7" s="622" t="n">
        <v>65.409449582</v>
      </c>
      <c r="J7" s="622" t="n">
        <v>111.301289915</v>
      </c>
      <c r="K7" s="622" t="n">
        <v>179.056364178</v>
      </c>
      <c r="L7" s="622" t="n">
        <v>236.927223169</v>
      </c>
      <c r="M7" s="622" t="n">
        <v>0</v>
      </c>
      <c r="N7" s="157"/>
      <c r="O7" s="157"/>
      <c r="P7" s="157"/>
      <c r="Q7" s="157"/>
      <c r="R7" s="634"/>
      <c r="S7" s="634"/>
      <c r="T7" s="634"/>
      <c r="U7" s="634"/>
      <c r="V7" s="157"/>
      <c r="W7" s="157"/>
      <c r="X7" s="157"/>
      <c r="Y7" s="71" t="n">
        <v>2707610250</v>
      </c>
      <c r="Z7" s="71" t="n">
        <v>2707610250</v>
      </c>
      <c r="AA7" s="71" t="n">
        <v>5415220500</v>
      </c>
      <c r="AB7" s="71" t="n">
        <v>3714233250</v>
      </c>
      <c r="AC7" s="71" t="n">
        <v>3714233250</v>
      </c>
      <c r="AD7" s="71" t="n">
        <v>3714233250</v>
      </c>
      <c r="AE7" s="71" t="n">
        <v>3714233250</v>
      </c>
      <c r="AF7" s="71" t="n">
        <f aca="false">SUM(AB7:AE7)</f>
        <v>14856933000</v>
      </c>
      <c r="AG7" s="71" t="n">
        <v>3953332250</v>
      </c>
      <c r="AH7" s="71" t="n">
        <v>3953332250</v>
      </c>
      <c r="AI7" s="71" t="n">
        <v>3953332250</v>
      </c>
      <c r="AJ7" s="71" t="n">
        <v>3953332250</v>
      </c>
      <c r="AK7" s="71" t="n">
        <v>15813329000</v>
      </c>
      <c r="AL7" s="71" t="n">
        <v>4597487000</v>
      </c>
      <c r="AM7" s="71" t="n">
        <v>4597487000</v>
      </c>
      <c r="AN7" s="71" t="n">
        <v>4597487000</v>
      </c>
      <c r="AO7" s="71" t="n">
        <v>4597488170.77933</v>
      </c>
      <c r="AP7" s="71" t="n">
        <f aca="false">SUM(AL7:AO7)</f>
        <v>18389949170.7793</v>
      </c>
      <c r="AQ7" s="71" t="n">
        <v>5528244000</v>
      </c>
      <c r="AR7" s="71" t="n">
        <v>5528244000</v>
      </c>
      <c r="AS7" s="71" t="n">
        <v>5528244000</v>
      </c>
      <c r="AT7" s="71" t="n">
        <v>5528244000</v>
      </c>
      <c r="AU7" s="71" t="n">
        <f aca="false">SUM(AQ7:AT7)</f>
        <v>22112976000</v>
      </c>
      <c r="AV7" s="71" t="n">
        <v>6457575000</v>
      </c>
      <c r="AW7" s="71" t="n">
        <v>6457575000</v>
      </c>
      <c r="AX7" s="71" t="n">
        <v>6457575000</v>
      </c>
      <c r="AY7" s="71" t="n">
        <v>6457575000</v>
      </c>
      <c r="AZ7" s="71" t="n">
        <f aca="false">SUM(AV7:AY7)</f>
        <v>25830300000</v>
      </c>
      <c r="BA7" s="109" t="n">
        <v>6989406000</v>
      </c>
      <c r="BB7" s="109" t="n">
        <v>6989406000</v>
      </c>
      <c r="BC7" s="109" t="n">
        <v>6989406000</v>
      </c>
      <c r="BD7" s="633" t="n">
        <v>6989409618</v>
      </c>
      <c r="BE7" s="66" t="n">
        <f aca="false">SUM(BA7:BD7)</f>
        <v>27957627618</v>
      </c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</row>
    <row r="8" s="43" customFormat="true" ht="20.1" hidden="false" customHeight="true" outlineLevel="0" collapsed="false">
      <c r="A8" s="41"/>
      <c r="B8" s="42" t="s">
        <v>5</v>
      </c>
      <c r="C8" s="424"/>
      <c r="D8" s="1"/>
      <c r="E8" s="150" t="s">
        <v>127</v>
      </c>
      <c r="F8" s="1"/>
      <c r="G8" s="1"/>
      <c r="H8" s="1"/>
      <c r="I8" s="622"/>
      <c r="J8" s="622"/>
      <c r="K8" s="622"/>
      <c r="L8" s="622"/>
      <c r="M8" s="622" t="n">
        <v>0</v>
      </c>
      <c r="N8" s="629" t="n">
        <f aca="false">$Q8*N$22</f>
        <v>17769717.6</v>
      </c>
      <c r="O8" s="629" t="n">
        <f aca="false">$Q8*O$22</f>
        <v>13327288.2</v>
      </c>
      <c r="P8" s="629" t="n">
        <f aca="false">$Q8*P$22</f>
        <v>13327288.2</v>
      </c>
      <c r="Q8" s="71" t="n">
        <v>44424294</v>
      </c>
      <c r="R8" s="630" t="n">
        <v>14366214.1395</v>
      </c>
      <c r="S8" s="630" t="n">
        <v>14366214.1395</v>
      </c>
      <c r="T8" s="630" t="n">
        <v>14366214.1395</v>
      </c>
      <c r="U8" s="630" t="n">
        <v>14366214.1395</v>
      </c>
      <c r="V8" s="71" t="n">
        <v>57464856.558</v>
      </c>
      <c r="W8" s="71" t="n">
        <v>16052000</v>
      </c>
      <c r="X8" s="71" t="n">
        <v>16052000</v>
      </c>
      <c r="Y8" s="71" t="n">
        <v>16052000</v>
      </c>
      <c r="Z8" s="71" t="n">
        <v>16052000</v>
      </c>
      <c r="AA8" s="71" t="n">
        <v>64208000</v>
      </c>
      <c r="AB8" s="71" t="n">
        <v>17433250</v>
      </c>
      <c r="AC8" s="71" t="n">
        <v>17433250</v>
      </c>
      <c r="AD8" s="71" t="n">
        <v>17433250</v>
      </c>
      <c r="AE8" s="71" t="n">
        <v>17433250</v>
      </c>
      <c r="AF8" s="71" t="n">
        <f aca="false">SUM(AB8:AE8)</f>
        <v>69733000</v>
      </c>
      <c r="AG8" s="71" t="n">
        <v>19671750</v>
      </c>
      <c r="AH8" s="71" t="n">
        <v>19671750</v>
      </c>
      <c r="AI8" s="71" t="n">
        <v>19671750</v>
      </c>
      <c r="AJ8" s="71" t="n">
        <v>19671750</v>
      </c>
      <c r="AK8" s="71" t="n">
        <v>78687000</v>
      </c>
      <c r="AL8" s="71" t="n">
        <v>21915000</v>
      </c>
      <c r="AM8" s="71" t="n">
        <v>21915000</v>
      </c>
      <c r="AN8" s="71" t="n">
        <v>21915000</v>
      </c>
      <c r="AO8" s="71" t="n">
        <v>21913825.106</v>
      </c>
      <c r="AP8" s="71" t="n">
        <f aca="false">SUM(AL8:AO8)</f>
        <v>87658825.106</v>
      </c>
      <c r="AQ8" s="71" t="n">
        <v>25032000</v>
      </c>
      <c r="AR8" s="71" t="n">
        <v>25032000</v>
      </c>
      <c r="AS8" s="71" t="n">
        <v>25032000</v>
      </c>
      <c r="AT8" s="71" t="n">
        <v>25032000</v>
      </c>
      <c r="AU8" s="71" t="n">
        <f aca="false">SUM(AQ8:AT8)</f>
        <v>100128000</v>
      </c>
      <c r="AV8" s="71" t="n">
        <v>27987000</v>
      </c>
      <c r="AW8" s="71" t="n">
        <v>27987000</v>
      </c>
      <c r="AX8" s="71" t="n">
        <v>27987000</v>
      </c>
      <c r="AY8" s="71" t="n">
        <v>27987000</v>
      </c>
      <c r="AZ8" s="71" t="n">
        <f aca="false">SUM(AV8:AY8)</f>
        <v>111948000</v>
      </c>
      <c r="BA8" s="71" t="n">
        <v>33209000</v>
      </c>
      <c r="BB8" s="71" t="n">
        <v>33209000</v>
      </c>
      <c r="BC8" s="109" t="n">
        <v>33209000</v>
      </c>
      <c r="BD8" s="633" t="n">
        <v>33210837</v>
      </c>
      <c r="BE8" s="66" t="n">
        <f aca="false">SUM(BA8:BD8)</f>
        <v>132837837</v>
      </c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</row>
    <row r="9" customFormat="false" ht="20.1" hidden="false" customHeight="true" outlineLevel="0" collapsed="false">
      <c r="A9" s="41"/>
      <c r="B9" s="44" t="s">
        <v>7</v>
      </c>
      <c r="C9" s="55"/>
      <c r="D9" s="1"/>
      <c r="E9" s="1" t="s">
        <v>128</v>
      </c>
      <c r="F9" s="1"/>
      <c r="G9" s="1"/>
      <c r="H9" s="1"/>
      <c r="I9" s="622" t="n">
        <v>6.50903336005</v>
      </c>
      <c r="J9" s="622" t="n">
        <v>12.61794492725</v>
      </c>
      <c r="K9" s="622" t="n">
        <v>18.19617872215</v>
      </c>
      <c r="L9" s="622" t="n">
        <v>22.77630105725</v>
      </c>
      <c r="M9" s="622" t="n">
        <v>0</v>
      </c>
      <c r="N9" s="629" t="n">
        <f aca="false">$Q9*N$22</f>
        <v>53242304.4</v>
      </c>
      <c r="O9" s="629" t="n">
        <f aca="false">$Q9*O$22</f>
        <v>39931728.3</v>
      </c>
      <c r="P9" s="629" t="n">
        <f aca="false">$Q9*P$22</f>
        <v>39931728.3</v>
      </c>
      <c r="Q9" s="71" t="n">
        <v>133105761</v>
      </c>
      <c r="R9" s="630" t="n">
        <v>64732880.897</v>
      </c>
      <c r="S9" s="630" t="n">
        <v>64732880.897</v>
      </c>
      <c r="T9" s="630" t="n">
        <v>64732880.897</v>
      </c>
      <c r="U9" s="630" t="n">
        <v>64732880.897</v>
      </c>
      <c r="V9" s="71" t="n">
        <v>258931523.588</v>
      </c>
      <c r="W9" s="71" t="n">
        <v>95526750</v>
      </c>
      <c r="X9" s="71" t="n">
        <v>95526750</v>
      </c>
      <c r="Y9" s="71" t="n">
        <v>95526750</v>
      </c>
      <c r="Z9" s="71" t="n">
        <v>95526750</v>
      </c>
      <c r="AA9" s="71" t="n">
        <v>382107000</v>
      </c>
      <c r="AB9" s="71" t="n">
        <v>123448500</v>
      </c>
      <c r="AC9" s="71" t="n">
        <v>123448500</v>
      </c>
      <c r="AD9" s="71" t="n">
        <v>123448500</v>
      </c>
      <c r="AE9" s="71" t="n">
        <v>123448500</v>
      </c>
      <c r="AF9" s="71" t="n">
        <f aca="false">SUM(AB9:AE9)</f>
        <v>493794000</v>
      </c>
      <c r="AG9" s="71" t="n">
        <v>143301500</v>
      </c>
      <c r="AH9" s="71" t="n">
        <v>143301500</v>
      </c>
      <c r="AI9" s="71" t="n">
        <v>143301500</v>
      </c>
      <c r="AJ9" s="71" t="n">
        <v>143301500</v>
      </c>
      <c r="AK9" s="71" t="n">
        <v>573206000</v>
      </c>
      <c r="AL9" s="71" t="n">
        <v>149951000</v>
      </c>
      <c r="AM9" s="71" t="n">
        <v>149951000</v>
      </c>
      <c r="AN9" s="71" t="n">
        <v>149951000</v>
      </c>
      <c r="AO9" s="71" t="n">
        <v>149951445.35</v>
      </c>
      <c r="AP9" s="71" t="n">
        <f aca="false">SUM(AL9:AO9)</f>
        <v>599804445.35</v>
      </c>
      <c r="AQ9" s="71" t="n">
        <v>169731000</v>
      </c>
      <c r="AR9" s="71" t="n">
        <v>169731000</v>
      </c>
      <c r="AS9" s="71" t="n">
        <v>169731000</v>
      </c>
      <c r="AT9" s="71" t="n">
        <v>169731000</v>
      </c>
      <c r="AU9" s="71" t="n">
        <f aca="false">SUM(AQ9:AT9)</f>
        <v>678924000</v>
      </c>
      <c r="AV9" s="71" t="n">
        <v>192763000</v>
      </c>
      <c r="AW9" s="71" t="n">
        <v>192763000</v>
      </c>
      <c r="AX9" s="71" t="n">
        <v>192763000</v>
      </c>
      <c r="AY9" s="71" t="n">
        <v>192763000</v>
      </c>
      <c r="AZ9" s="71" t="n">
        <f aca="false">SUM(AV9:AY9)</f>
        <v>771052000</v>
      </c>
      <c r="BA9" s="69" t="n">
        <v>227183000</v>
      </c>
      <c r="BB9" s="69" t="n">
        <v>227183000</v>
      </c>
      <c r="BC9" s="69" t="n">
        <v>227183000</v>
      </c>
      <c r="BD9" s="635" t="n">
        <v>227186703</v>
      </c>
      <c r="BE9" s="66" t="n">
        <f aca="false">SUM(BA9:BD9)</f>
        <v>908735703</v>
      </c>
    </row>
    <row r="10" customFormat="false" ht="20.1" hidden="false" customHeight="true" outlineLevel="0" collapsed="false">
      <c r="A10" s="41"/>
      <c r="B10" s="44" t="s">
        <v>9</v>
      </c>
      <c r="C10" s="424"/>
      <c r="D10" s="1"/>
      <c r="E10" s="1" t="s">
        <v>43</v>
      </c>
      <c r="F10" s="1"/>
      <c r="G10" s="1"/>
      <c r="H10" s="1"/>
      <c r="I10" s="622"/>
      <c r="J10" s="622"/>
      <c r="K10" s="622"/>
      <c r="L10" s="622"/>
      <c r="M10" s="622" t="n">
        <v>0</v>
      </c>
      <c r="N10" s="157"/>
      <c r="O10" s="157"/>
      <c r="P10" s="157"/>
      <c r="Q10" s="157"/>
      <c r="R10" s="634"/>
      <c r="S10" s="634"/>
      <c r="T10" s="634"/>
      <c r="U10" s="634"/>
      <c r="V10" s="157"/>
      <c r="W10" s="157"/>
      <c r="X10" s="157"/>
      <c r="Y10" s="71" t="n">
        <v>45889250</v>
      </c>
      <c r="Z10" s="71" t="n">
        <v>45889250</v>
      </c>
      <c r="AA10" s="71" t="n">
        <v>91778500</v>
      </c>
      <c r="AB10" s="71" t="n">
        <v>56627500</v>
      </c>
      <c r="AC10" s="71" t="n">
        <v>56627500</v>
      </c>
      <c r="AD10" s="71" t="n">
        <v>56627500</v>
      </c>
      <c r="AE10" s="71" t="n">
        <v>56627500</v>
      </c>
      <c r="AF10" s="71" t="n">
        <f aca="false">SUM(AB10:AE10)</f>
        <v>226510000</v>
      </c>
      <c r="AG10" s="71" t="n">
        <v>59702500</v>
      </c>
      <c r="AH10" s="71" t="n">
        <v>59702500</v>
      </c>
      <c r="AI10" s="71" t="n">
        <v>59702500</v>
      </c>
      <c r="AJ10" s="71" t="n">
        <v>59702500</v>
      </c>
      <c r="AK10" s="71" t="n">
        <v>238810000</v>
      </c>
      <c r="AL10" s="71" t="n">
        <v>54340000</v>
      </c>
      <c r="AM10" s="71" t="n">
        <v>54340000</v>
      </c>
      <c r="AN10" s="71" t="n">
        <v>54340000</v>
      </c>
      <c r="AO10" s="71" t="n">
        <v>54341171.829</v>
      </c>
      <c r="AP10" s="71" t="n">
        <f aca="false">SUM(AL10:AO10)</f>
        <v>217361171.829</v>
      </c>
      <c r="AQ10" s="71" t="n">
        <v>46912000</v>
      </c>
      <c r="AR10" s="71" t="n">
        <v>46912000</v>
      </c>
      <c r="AS10" s="71" t="n">
        <v>46912000</v>
      </c>
      <c r="AT10" s="71" t="n">
        <v>46912000</v>
      </c>
      <c r="AU10" s="71" t="n">
        <f aca="false">SUM(AQ10:AT10)</f>
        <v>187648000</v>
      </c>
      <c r="AV10" s="71" t="n">
        <v>47052000</v>
      </c>
      <c r="AW10" s="71" t="n">
        <v>47052000</v>
      </c>
      <c r="AX10" s="71" t="n">
        <v>47052000</v>
      </c>
      <c r="AY10" s="71" t="n">
        <v>47052000</v>
      </c>
      <c r="AZ10" s="71" t="n">
        <f aca="false">SUM(AV10:AY10)</f>
        <v>188208000</v>
      </c>
      <c r="BA10" s="71" t="n">
        <v>54536000</v>
      </c>
      <c r="BB10" s="71" t="n">
        <v>54536000</v>
      </c>
      <c r="BC10" s="71" t="n">
        <v>54536000</v>
      </c>
      <c r="BD10" s="631" t="n">
        <v>54536411</v>
      </c>
      <c r="BE10" s="66" t="n">
        <f aca="false">SUM(BA10:BD10)</f>
        <v>218144411</v>
      </c>
    </row>
    <row r="11" customFormat="false" ht="20.1" hidden="false" customHeight="true" outlineLevel="0" collapsed="false">
      <c r="A11" s="41"/>
      <c r="B11" s="44" t="s">
        <v>11</v>
      </c>
      <c r="C11" s="424"/>
      <c r="D11" s="1"/>
      <c r="E11" s="1" t="s">
        <v>371</v>
      </c>
      <c r="F11" s="1"/>
      <c r="G11" s="1"/>
      <c r="H11" s="1"/>
      <c r="I11" s="622"/>
      <c r="J11" s="622"/>
      <c r="K11" s="622"/>
      <c r="L11" s="622"/>
      <c r="M11" s="622" t="n">
        <v>0</v>
      </c>
      <c r="N11" s="157"/>
      <c r="O11" s="157"/>
      <c r="P11" s="157"/>
      <c r="Q11" s="157"/>
      <c r="R11" s="634"/>
      <c r="S11" s="634"/>
      <c r="T11" s="634"/>
      <c r="U11" s="634"/>
      <c r="V11" s="157"/>
      <c r="W11" s="157"/>
      <c r="X11" s="157"/>
      <c r="Y11" s="71" t="n">
        <v>24446250</v>
      </c>
      <c r="Z11" s="71" t="n">
        <v>24446250</v>
      </c>
      <c r="AA11" s="71" t="n">
        <v>48892500</v>
      </c>
      <c r="AB11" s="71" t="n">
        <v>27537250</v>
      </c>
      <c r="AC11" s="71" t="n">
        <v>27537250</v>
      </c>
      <c r="AD11" s="71" t="n">
        <v>27537250</v>
      </c>
      <c r="AE11" s="71" t="n">
        <v>93180250</v>
      </c>
      <c r="AF11" s="71" t="n">
        <f aca="false">SUM(AB11:AE11)</f>
        <v>175792000</v>
      </c>
      <c r="AG11" s="71" t="n">
        <v>58968000</v>
      </c>
      <c r="AH11" s="71" t="n">
        <v>58968000</v>
      </c>
      <c r="AI11" s="71" t="n">
        <v>58968000</v>
      </c>
      <c r="AJ11" s="71" t="n">
        <v>58968000</v>
      </c>
      <c r="AK11" s="71" t="n">
        <v>235872000</v>
      </c>
      <c r="AL11" s="71" t="n">
        <v>45839000</v>
      </c>
      <c r="AM11" s="71" t="n">
        <v>45839000</v>
      </c>
      <c r="AN11" s="71" t="n">
        <v>45839000</v>
      </c>
      <c r="AO11" s="71" t="n">
        <v>45840781.445</v>
      </c>
      <c r="AP11" s="71" t="n">
        <f aca="false">SUM(AL11:AO11)</f>
        <v>183357781.445</v>
      </c>
      <c r="AQ11" s="71" t="n">
        <v>32040000</v>
      </c>
      <c r="AR11" s="71" t="n">
        <v>32040000</v>
      </c>
      <c r="AS11" s="71" t="n">
        <v>32040000</v>
      </c>
      <c r="AT11" s="71" t="n">
        <v>32040000</v>
      </c>
      <c r="AU11" s="71" t="n">
        <f aca="false">SUM(AQ11:AT11)</f>
        <v>128160000</v>
      </c>
      <c r="AV11" s="71" t="n">
        <v>26815000</v>
      </c>
      <c r="AW11" s="71" t="n">
        <v>26815000</v>
      </c>
      <c r="AX11" s="71" t="n">
        <v>26815000</v>
      </c>
      <c r="AY11" s="71" t="n">
        <v>26815000</v>
      </c>
      <c r="AZ11" s="71" t="n">
        <f aca="false">SUM(AV11:AY11)</f>
        <v>107260000</v>
      </c>
      <c r="BA11" s="69" t="n">
        <v>26444000</v>
      </c>
      <c r="BB11" s="69" t="n">
        <v>26444000</v>
      </c>
      <c r="BC11" s="69" t="n">
        <v>26444000</v>
      </c>
      <c r="BD11" s="636" t="n">
        <v>26446199</v>
      </c>
      <c r="BE11" s="66" t="n">
        <f aca="false">SUM(BA11:BD11)</f>
        <v>105778199</v>
      </c>
    </row>
    <row r="12" customFormat="false" ht="20.1" hidden="false" customHeight="true" outlineLevel="0" collapsed="false">
      <c r="A12" s="41"/>
      <c r="B12" s="44"/>
      <c r="C12" s="424"/>
      <c r="D12" s="1"/>
      <c r="E12" s="1" t="s">
        <v>372</v>
      </c>
      <c r="F12" s="1"/>
      <c r="G12" s="1"/>
      <c r="H12" s="1"/>
      <c r="I12" s="622"/>
      <c r="J12" s="622"/>
      <c r="K12" s="622"/>
      <c r="L12" s="622"/>
      <c r="M12" s="622"/>
      <c r="N12" s="157"/>
      <c r="O12" s="157"/>
      <c r="P12" s="157"/>
      <c r="Q12" s="157"/>
      <c r="R12" s="634"/>
      <c r="S12" s="634"/>
      <c r="T12" s="634"/>
      <c r="U12" s="634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66" t="n">
        <v>1874000</v>
      </c>
      <c r="BC12" s="69" t="n">
        <v>1874000</v>
      </c>
      <c r="BD12" s="631" t="n">
        <v>1876606.406</v>
      </c>
      <c r="BE12" s="66" t="n">
        <f aca="false">SUM(BA12:BD12)</f>
        <v>5624606.406</v>
      </c>
    </row>
    <row r="13" customFormat="false" ht="20.1" hidden="false" customHeight="true" outlineLevel="0" collapsed="false">
      <c r="A13" s="41"/>
      <c r="B13" s="44"/>
      <c r="C13" s="424"/>
      <c r="D13" s="1"/>
      <c r="E13" s="1" t="s">
        <v>373</v>
      </c>
      <c r="F13" s="1"/>
      <c r="G13" s="1"/>
      <c r="H13" s="1"/>
      <c r="I13" s="622"/>
      <c r="J13" s="622"/>
      <c r="K13" s="622"/>
      <c r="L13" s="622"/>
      <c r="M13" s="622"/>
      <c r="N13" s="157"/>
      <c r="O13" s="157"/>
      <c r="P13" s="157"/>
      <c r="Q13" s="157"/>
      <c r="R13" s="634"/>
      <c r="S13" s="634"/>
      <c r="T13" s="634"/>
      <c r="U13" s="634"/>
      <c r="V13" s="157"/>
      <c r="W13" s="157"/>
      <c r="X13" s="157"/>
      <c r="Y13" s="157"/>
      <c r="Z13" s="157"/>
      <c r="AA13" s="157"/>
      <c r="AB13" s="157"/>
      <c r="AC13" s="157"/>
      <c r="AD13" s="157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  <c r="AQ13" s="157"/>
      <c r="AR13" s="157"/>
      <c r="AS13" s="157"/>
      <c r="AT13" s="157"/>
      <c r="AU13" s="157"/>
      <c r="AV13" s="157"/>
      <c r="AW13" s="157"/>
      <c r="AX13" s="157"/>
      <c r="AY13" s="157"/>
      <c r="AZ13" s="157"/>
      <c r="BA13" s="157"/>
      <c r="BB13" s="66" t="n">
        <v>296000</v>
      </c>
      <c r="BC13" s="69" t="n">
        <v>296000</v>
      </c>
      <c r="BD13" s="631" t="n">
        <v>298630.079</v>
      </c>
      <c r="BE13" s="66" t="n">
        <f aca="false">SUM(BA13:BD13)</f>
        <v>890630.079</v>
      </c>
    </row>
    <row r="14" customFormat="false" ht="20.1" hidden="false" customHeight="true" outlineLevel="0" collapsed="false">
      <c r="A14" s="41"/>
      <c r="B14" s="44"/>
      <c r="C14" s="424"/>
      <c r="D14" s="1"/>
      <c r="E14" s="1" t="s">
        <v>374</v>
      </c>
      <c r="F14" s="1"/>
      <c r="G14" s="1"/>
      <c r="H14" s="1"/>
      <c r="I14" s="622"/>
      <c r="J14" s="622"/>
      <c r="K14" s="622"/>
      <c r="L14" s="622"/>
      <c r="M14" s="622"/>
      <c r="N14" s="157"/>
      <c r="O14" s="157"/>
      <c r="P14" s="157"/>
      <c r="Q14" s="157"/>
      <c r="R14" s="634"/>
      <c r="S14" s="634"/>
      <c r="T14" s="634"/>
      <c r="U14" s="634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  <c r="AQ14" s="157"/>
      <c r="AR14" s="157"/>
      <c r="AS14" s="157"/>
      <c r="AT14" s="157"/>
      <c r="AU14" s="157"/>
      <c r="AV14" s="157"/>
      <c r="AW14" s="157"/>
      <c r="AX14" s="157"/>
      <c r="AY14" s="157"/>
      <c r="AZ14" s="157"/>
      <c r="BA14" s="157"/>
      <c r="BB14" s="66" t="n">
        <v>33000</v>
      </c>
      <c r="BC14" s="69" t="n">
        <v>33000</v>
      </c>
      <c r="BD14" s="631" t="n">
        <v>34083.222</v>
      </c>
      <c r="BE14" s="66" t="n">
        <f aca="false">SUM(BA14:BD14)</f>
        <v>100083.222</v>
      </c>
    </row>
    <row r="15" customFormat="false" ht="20.1" hidden="false" customHeight="true" outlineLevel="0" collapsed="false">
      <c r="A15" s="41"/>
      <c r="B15" s="44" t="s">
        <v>13</v>
      </c>
      <c r="C15" s="55"/>
      <c r="D15" s="1"/>
      <c r="E15" s="1" t="s">
        <v>314</v>
      </c>
      <c r="F15" s="1"/>
      <c r="G15" s="1"/>
      <c r="H15" s="1"/>
      <c r="I15" s="622"/>
      <c r="J15" s="622"/>
      <c r="K15" s="622"/>
      <c r="L15" s="622"/>
      <c r="M15" s="622" t="n">
        <v>0</v>
      </c>
      <c r="N15" s="629" t="n">
        <f aca="false">$Q15*N$22</f>
        <v>564464681.2</v>
      </c>
      <c r="O15" s="629" t="n">
        <f aca="false">$Q15*O$22</f>
        <v>423348510.9</v>
      </c>
      <c r="P15" s="629" t="n">
        <f aca="false">$Q15*P$22</f>
        <v>423348510.9</v>
      </c>
      <c r="Q15" s="71" t="n">
        <v>1411161703</v>
      </c>
      <c r="R15" s="630" t="n">
        <v>595440412.767</v>
      </c>
      <c r="S15" s="630" t="n">
        <v>595440412.767</v>
      </c>
      <c r="T15" s="630" t="n">
        <v>595440412.767</v>
      </c>
      <c r="U15" s="630" t="n">
        <v>595440412.767</v>
      </c>
      <c r="V15" s="71" t="n">
        <v>2381761651.068</v>
      </c>
      <c r="W15" s="71" t="n">
        <v>719216000</v>
      </c>
      <c r="X15" s="71" t="n">
        <v>719216000</v>
      </c>
      <c r="Y15" s="71" t="n">
        <v>719216000</v>
      </c>
      <c r="Z15" s="71" t="n">
        <v>719216000</v>
      </c>
      <c r="AA15" s="71" t="n">
        <v>2876864000</v>
      </c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57"/>
      <c r="AS15" s="157"/>
      <c r="AT15" s="157"/>
      <c r="AU15" s="157"/>
      <c r="AV15" s="157"/>
      <c r="AW15" s="157"/>
      <c r="AX15" s="157"/>
      <c r="AY15" s="157"/>
      <c r="AZ15" s="157"/>
      <c r="BA15" s="157"/>
      <c r="BB15" s="157"/>
      <c r="BC15" s="157"/>
      <c r="BD15" s="157"/>
      <c r="BE15" s="157"/>
      <c r="BF15" s="78"/>
      <c r="BG15" s="78"/>
      <c r="BH15" s="78"/>
      <c r="BI15" s="78"/>
      <c r="BJ15" s="78"/>
      <c r="BK15" s="78"/>
      <c r="BL15" s="78"/>
      <c r="BM15" s="78"/>
      <c r="BN15" s="78"/>
    </row>
    <row r="16" s="43" customFormat="true" ht="20.1" hidden="false" customHeight="true" outlineLevel="0" collapsed="false">
      <c r="A16" s="41"/>
      <c r="B16" s="44" t="s">
        <v>15</v>
      </c>
      <c r="C16" s="424"/>
      <c r="D16" s="1"/>
      <c r="E16" s="1" t="s">
        <v>375</v>
      </c>
      <c r="F16" s="1"/>
      <c r="G16" s="1"/>
      <c r="H16" s="1"/>
      <c r="I16" s="622"/>
      <c r="J16" s="622"/>
      <c r="K16" s="622"/>
      <c r="L16" s="622"/>
      <c r="M16" s="622" t="n">
        <v>0</v>
      </c>
      <c r="N16" s="157"/>
      <c r="O16" s="157"/>
      <c r="P16" s="157"/>
      <c r="Q16" s="157"/>
      <c r="R16" s="634"/>
      <c r="S16" s="634"/>
      <c r="T16" s="634"/>
      <c r="U16" s="634"/>
      <c r="V16" s="157"/>
      <c r="W16" s="157"/>
      <c r="X16" s="157"/>
      <c r="Y16" s="71" t="n">
        <v>137796250</v>
      </c>
      <c r="Z16" s="71" t="n">
        <v>137796250</v>
      </c>
      <c r="AA16" s="71" t="n">
        <v>275592500</v>
      </c>
      <c r="AB16" s="71" t="n">
        <v>49368500</v>
      </c>
      <c r="AC16" s="157"/>
      <c r="AD16" s="157"/>
      <c r="AE16" s="157"/>
      <c r="AF16" s="71" t="n">
        <f aca="false">SUM(AB16:AE16)</f>
        <v>49368500</v>
      </c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7"/>
      <c r="BC16" s="157"/>
      <c r="BD16" s="157"/>
      <c r="BE16" s="157"/>
      <c r="BF16" s="3"/>
      <c r="BG16" s="3"/>
      <c r="BH16" s="3"/>
      <c r="BI16" s="3"/>
      <c r="BJ16" s="3"/>
      <c r="BK16" s="3"/>
      <c r="BL16" s="3"/>
      <c r="BM16" s="3"/>
      <c r="BN16" s="3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</row>
    <row r="17" customFormat="false" ht="20.1" hidden="false" customHeight="true" outlineLevel="0" collapsed="false">
      <c r="A17" s="41"/>
      <c r="B17" s="44" t="s">
        <v>17</v>
      </c>
      <c r="C17" s="424"/>
      <c r="D17" s="1"/>
      <c r="E17" s="1" t="s">
        <v>129</v>
      </c>
      <c r="F17" s="1"/>
      <c r="G17" s="1"/>
      <c r="H17" s="1"/>
      <c r="I17" s="622" t="n">
        <v>10.451879187</v>
      </c>
      <c r="J17" s="622" t="n">
        <v>18.090925566</v>
      </c>
      <c r="K17" s="622" t="n">
        <v>36.405249987</v>
      </c>
      <c r="L17" s="622" t="n">
        <v>51.109052537</v>
      </c>
      <c r="M17" s="622" t="n">
        <v>0</v>
      </c>
      <c r="N17" s="629" t="n">
        <f aca="false">$Q17*N$22</f>
        <v>91367946.4</v>
      </c>
      <c r="O17" s="629" t="n">
        <f aca="false">$Q17*O$22</f>
        <v>68525959.8</v>
      </c>
      <c r="P17" s="629" t="n">
        <f aca="false">$Q17*P$22</f>
        <v>68525959.8</v>
      </c>
      <c r="Q17" s="71" t="n">
        <v>228419866</v>
      </c>
      <c r="R17" s="630" t="n">
        <v>60058330.99425</v>
      </c>
      <c r="S17" s="630" t="n">
        <v>60058330.99425</v>
      </c>
      <c r="T17" s="630" t="n">
        <v>60058330.99425</v>
      </c>
      <c r="U17" s="630" t="n">
        <v>60058330.99425</v>
      </c>
      <c r="V17" s="71" t="n">
        <v>240233323.977</v>
      </c>
      <c r="W17" s="71" t="n">
        <v>56789250</v>
      </c>
      <c r="X17" s="71" t="n">
        <v>56789250</v>
      </c>
      <c r="Y17" s="71" t="n">
        <v>56789250</v>
      </c>
      <c r="Z17" s="71" t="n">
        <v>56789250</v>
      </c>
      <c r="AA17" s="71" t="n">
        <v>227157000</v>
      </c>
      <c r="AB17" s="71" t="n">
        <v>49232250</v>
      </c>
      <c r="AC17" s="71" t="n">
        <v>49232250</v>
      </c>
      <c r="AD17" s="71" t="n">
        <v>32821500</v>
      </c>
      <c r="AE17" s="157"/>
      <c r="AF17" s="71" t="n">
        <f aca="false">SUM(AB17:AE17)</f>
        <v>131286000</v>
      </c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157"/>
      <c r="BA17" s="157"/>
      <c r="BB17" s="157"/>
      <c r="BC17" s="157"/>
      <c r="BD17" s="157"/>
      <c r="BE17" s="157"/>
    </row>
    <row r="18" customFormat="false" ht="20.1" hidden="false" customHeight="true" outlineLevel="0" collapsed="false">
      <c r="A18" s="41"/>
      <c r="B18" s="44" t="s">
        <v>19</v>
      </c>
      <c r="C18" s="425"/>
      <c r="D18" s="444" t="s">
        <v>376</v>
      </c>
      <c r="E18" s="625"/>
      <c r="F18" s="625"/>
      <c r="G18" s="625"/>
      <c r="H18" s="625"/>
      <c r="I18" s="626" t="n">
        <v>1008.7576105253</v>
      </c>
      <c r="J18" s="626" t="n">
        <v>2076.67038881032</v>
      </c>
      <c r="K18" s="626" t="n">
        <v>2851.67002869739</v>
      </c>
      <c r="L18" s="626" t="n">
        <v>3414.91017604312</v>
      </c>
      <c r="M18" s="637" t="n">
        <f aca="false">SUM(M4:M17)</f>
        <v>0</v>
      </c>
      <c r="N18" s="637" t="n">
        <f aca="false">SUM(N4:N17)</f>
        <v>174044321724.8</v>
      </c>
      <c r="O18" s="637" t="n">
        <f aca="false">SUM(O4:O17)</f>
        <v>130533241293.6</v>
      </c>
      <c r="P18" s="637" t="n">
        <f aca="false">SUM(P4:P17)</f>
        <v>130533241293.6</v>
      </c>
      <c r="Q18" s="637" t="n">
        <f aca="false">SUM(Q4:Q17)</f>
        <v>435110804312</v>
      </c>
      <c r="R18" s="637" t="n">
        <f aca="false">SUM(R4:R17)</f>
        <v>113379967455.534</v>
      </c>
      <c r="S18" s="637" t="n">
        <f aca="false">SUM(S4:S17)</f>
        <v>113379967455.534</v>
      </c>
      <c r="T18" s="637" t="n">
        <f aca="false">SUM(T4:T17)</f>
        <v>113379967455.534</v>
      </c>
      <c r="U18" s="637" t="n">
        <f aca="false">SUM(U4:U17)</f>
        <v>113379967455.534</v>
      </c>
      <c r="V18" s="637" t="n">
        <f aca="false">SUM(V4:V17)</f>
        <v>453519869822.136</v>
      </c>
      <c r="W18" s="637" t="n">
        <f aca="false">SUM(W4:W17)</f>
        <v>81491853000</v>
      </c>
      <c r="X18" s="637" t="n">
        <f aca="false">SUM(X4:X17)</f>
        <v>81491853000</v>
      </c>
      <c r="Y18" s="637" t="n">
        <f aca="false">SUM(Y4:Y17)</f>
        <v>84407595000</v>
      </c>
      <c r="Z18" s="637" t="n">
        <f aca="false">SUM(Z4:Z17)</f>
        <v>84407595000</v>
      </c>
      <c r="AA18" s="637" t="n">
        <f aca="false">SUM(AA4:AA17)</f>
        <v>331798896000</v>
      </c>
      <c r="AB18" s="637" t="n">
        <f aca="false">SUM(AB4:AB17)</f>
        <v>88192973000</v>
      </c>
      <c r="AC18" s="637" t="n">
        <f aca="false">SUM(AC4:AC17)</f>
        <v>88143604500</v>
      </c>
      <c r="AD18" s="637" t="n">
        <f aca="false">SUM(AD4:AD17)</f>
        <v>88127193750</v>
      </c>
      <c r="AE18" s="637" t="n">
        <f aca="false">SUM(AE4:AE16)</f>
        <v>88160015250</v>
      </c>
      <c r="AF18" s="637" t="n">
        <f aca="false">SUM(AB18:AE18)</f>
        <v>352623786500</v>
      </c>
      <c r="AG18" s="637" t="n">
        <f aca="false">SUM(AG4:AG17)</f>
        <v>95881030750</v>
      </c>
      <c r="AH18" s="637" t="n">
        <f aca="false">SUM(AH4:AH17)</f>
        <v>95881030750</v>
      </c>
      <c r="AI18" s="637" t="n">
        <f aca="false">SUM(AI4:AI17)</f>
        <v>95881030750</v>
      </c>
      <c r="AJ18" s="637" t="n">
        <f aca="false">SUM(AJ4:AJ17)</f>
        <v>95881030750</v>
      </c>
      <c r="AK18" s="637" t="n">
        <v>383524123000</v>
      </c>
      <c r="AL18" s="637" t="n">
        <f aca="false">SUM(AL4:AL17)</f>
        <v>90721901000</v>
      </c>
      <c r="AM18" s="637" t="n">
        <f aca="false">SUM(AM4:AM11)</f>
        <v>90721901000</v>
      </c>
      <c r="AN18" s="637" t="n">
        <f aca="false">SUM(AN4:AN11)</f>
        <v>90721901000</v>
      </c>
      <c r="AO18" s="637" t="n">
        <f aca="false">SUM(AO4:AO11)</f>
        <v>90721903887.0078</v>
      </c>
      <c r="AP18" s="637" t="n">
        <f aca="false">SUM(AP4:AP11)</f>
        <v>362887606887.008</v>
      </c>
      <c r="AQ18" s="637" t="n">
        <f aca="false">SUM(AQ4:AQ11)</f>
        <v>96450145000</v>
      </c>
      <c r="AR18" s="637" t="n">
        <f aca="false">SUM(AR4:AR11)</f>
        <v>96450145000</v>
      </c>
      <c r="AS18" s="637" t="n">
        <f aca="false">SUM(AS4:AS11)</f>
        <v>96450145000</v>
      </c>
      <c r="AT18" s="637" t="n">
        <f aca="false">SUM(AT4:AT11)</f>
        <v>96450145000</v>
      </c>
      <c r="AU18" s="637" t="n">
        <f aca="false">SUM(AU4:AU11)</f>
        <v>385800580000</v>
      </c>
      <c r="AV18" s="637" t="n">
        <f aca="false">SUM(AV4:AV11)</f>
        <v>103412152000</v>
      </c>
      <c r="AW18" s="637" t="n">
        <f aca="false">SUM(AW4:AW11)</f>
        <v>103412152000</v>
      </c>
      <c r="AX18" s="637" t="n">
        <f aca="false">SUM(AX4:AX11)</f>
        <v>103412152000</v>
      </c>
      <c r="AY18" s="637" t="n">
        <f aca="false">SUM(AY4:AY11)</f>
        <v>103412152000</v>
      </c>
      <c r="AZ18" s="637" t="n">
        <f aca="false">SUM(AZ4:AZ11)</f>
        <v>413648608000</v>
      </c>
      <c r="BA18" s="136" t="n">
        <f aca="false">SUM(BA4:BA14)</f>
        <v>107033830000</v>
      </c>
      <c r="BB18" s="136" t="n">
        <f aca="false">SUM(BB4:BB14)</f>
        <v>107036033000</v>
      </c>
      <c r="BC18" s="136" t="n">
        <f aca="false">SUM(BC4:BC14)</f>
        <v>107036033000</v>
      </c>
      <c r="BD18" s="136" t="n">
        <f aca="false">SUM(BD4:BD14)</f>
        <v>107036056863.707</v>
      </c>
      <c r="BE18" s="136" t="n">
        <f aca="false">SUM(BE4:BE14)</f>
        <v>428141952863.707</v>
      </c>
    </row>
    <row r="19" customFormat="false" ht="20.1" hidden="false" customHeight="true" outlineLevel="0" collapsed="false">
      <c r="A19" s="41"/>
      <c r="B19" s="44" t="s">
        <v>21</v>
      </c>
      <c r="D19" s="438"/>
      <c r="E19" s="1"/>
      <c r="F19" s="1"/>
      <c r="G19" s="1"/>
      <c r="H19" s="1"/>
      <c r="I19" s="622"/>
      <c r="J19" s="622"/>
      <c r="K19" s="622"/>
      <c r="L19" s="622"/>
      <c r="M19" s="622"/>
      <c r="N19" s="622"/>
      <c r="O19" s="622"/>
      <c r="P19" s="622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BE19" s="12"/>
      <c r="BF19" s="12"/>
      <c r="BG19" s="12"/>
      <c r="BH19" s="12"/>
      <c r="BI19" s="12"/>
      <c r="BJ19" s="12"/>
      <c r="BK19" s="12"/>
      <c r="BL19" s="12"/>
      <c r="BM19" s="12"/>
      <c r="BN19" s="12"/>
    </row>
    <row r="20" s="12" customFormat="true" ht="20.1" hidden="false" customHeight="true" outlineLevel="0" collapsed="false">
      <c r="A20" s="41"/>
      <c r="B20" s="44" t="s">
        <v>23</v>
      </c>
      <c r="C20" s="425"/>
      <c r="N20" s="225" t="n">
        <f aca="false">N9/$Q$9*100</f>
        <v>40</v>
      </c>
      <c r="O20" s="225" t="n">
        <f aca="false">O9/$Q$9*100</f>
        <v>30</v>
      </c>
      <c r="P20" s="225" t="n">
        <f aca="false">P9/Q9*100</f>
        <v>30</v>
      </c>
      <c r="AK20" s="12" t="n">
        <f aca="false">AK4*0.758</f>
        <v>239126979342</v>
      </c>
      <c r="BE20" s="3"/>
      <c r="BF20" s="3"/>
    </row>
    <row r="21" customFormat="false" ht="20.1" hidden="false" customHeight="true" outlineLevel="0" collapsed="false">
      <c r="A21" s="41"/>
      <c r="B21" s="44" t="s">
        <v>25</v>
      </c>
      <c r="C21" s="424"/>
      <c r="D21" s="3"/>
      <c r="I21" s="3"/>
      <c r="J21" s="3"/>
      <c r="K21" s="3"/>
      <c r="L21" s="3"/>
      <c r="M21" s="3"/>
      <c r="N21" s="3" t="n">
        <f aca="false">Q9*0.4</f>
        <v>53242304.4</v>
      </c>
      <c r="O21" s="3" t="n">
        <f aca="false">Q9*0.3</f>
        <v>39931728.3</v>
      </c>
      <c r="P21" s="3" t="n">
        <f aca="false">Q9*0.3</f>
        <v>39931728.3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</row>
    <row r="22" customFormat="false" ht="20.1" hidden="false" customHeight="true" outlineLevel="0" collapsed="false">
      <c r="A22" s="41"/>
      <c r="B22" s="72" t="s">
        <v>27</v>
      </c>
      <c r="C22" s="55"/>
      <c r="D22" s="3"/>
      <c r="I22" s="3"/>
      <c r="J22" s="3"/>
      <c r="K22" s="3"/>
      <c r="L22" s="3"/>
      <c r="M22" s="3"/>
      <c r="N22" s="378" t="n">
        <v>0.4</v>
      </c>
      <c r="O22" s="378" t="n">
        <v>0.3</v>
      </c>
      <c r="P22" s="378" t="n">
        <v>0.3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BE22" s="78"/>
      <c r="BF22" s="78"/>
      <c r="BG22" s="43"/>
      <c r="BH22" s="43"/>
      <c r="BI22" s="43"/>
      <c r="BJ22" s="43"/>
      <c r="BK22" s="43"/>
      <c r="BL22" s="43"/>
      <c r="BM22" s="43"/>
      <c r="BN22" s="43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</row>
    <row r="23" s="43" customFormat="true" ht="20.1" hidden="false" customHeight="true" outlineLevel="0" collapsed="false">
      <c r="A23" s="41"/>
      <c r="B23" s="44" t="s">
        <v>29</v>
      </c>
      <c r="C23" s="424"/>
      <c r="D23" s="78"/>
      <c r="E23" s="78"/>
      <c r="F23" s="78"/>
      <c r="G23" s="78"/>
      <c r="H23" s="78" t="n">
        <v>1000000</v>
      </c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3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</row>
    <row r="24" s="43" customFormat="true" ht="20.1" hidden="false" customHeight="true" outlineLevel="0" collapsed="false">
      <c r="A24" s="41"/>
      <c r="B24" s="44" t="s">
        <v>31</v>
      </c>
      <c r="C24" s="424"/>
      <c r="D24" s="423" t="s">
        <v>365</v>
      </c>
      <c r="E24" s="423"/>
      <c r="F24" s="423"/>
      <c r="G24" s="423"/>
      <c r="H24" s="423"/>
      <c r="I24" s="26" t="s">
        <v>366</v>
      </c>
      <c r="J24" s="26" t="s">
        <v>367</v>
      </c>
      <c r="K24" s="26" t="s">
        <v>368</v>
      </c>
      <c r="L24" s="26" t="s">
        <v>369</v>
      </c>
      <c r="M24" s="26" t="s">
        <v>49</v>
      </c>
      <c r="N24" s="26" t="s">
        <v>50</v>
      </c>
      <c r="O24" s="26" t="s">
        <v>51</v>
      </c>
      <c r="P24" s="26" t="s">
        <v>243</v>
      </c>
      <c r="Q24" s="65" t="n">
        <v>2012</v>
      </c>
      <c r="R24" s="26" t="s">
        <v>53</v>
      </c>
      <c r="S24" s="26" t="s">
        <v>54</v>
      </c>
      <c r="T24" s="26" t="s">
        <v>55</v>
      </c>
      <c r="U24" s="26" t="s">
        <v>159</v>
      </c>
      <c r="V24" s="65" t="n">
        <v>2013</v>
      </c>
      <c r="W24" s="26" t="s">
        <v>57</v>
      </c>
      <c r="X24" s="26" t="s">
        <v>58</v>
      </c>
      <c r="Y24" s="26" t="s">
        <v>59</v>
      </c>
      <c r="Z24" s="26" t="s">
        <v>160</v>
      </c>
      <c r="AA24" s="65" t="n">
        <v>2014</v>
      </c>
      <c r="AB24" s="26" t="s">
        <v>61</v>
      </c>
      <c r="AC24" s="26" t="s">
        <v>62</v>
      </c>
      <c r="AD24" s="26" t="s">
        <v>63</v>
      </c>
      <c r="AE24" s="26" t="s">
        <v>161</v>
      </c>
      <c r="AF24" s="65" t="s">
        <v>123</v>
      </c>
      <c r="AG24" s="26" t="s">
        <v>64</v>
      </c>
      <c r="AH24" s="26" t="s">
        <v>65</v>
      </c>
      <c r="AI24" s="147" t="s">
        <v>66</v>
      </c>
      <c r="AJ24" s="147" t="s">
        <v>162</v>
      </c>
      <c r="AK24" s="147" t="s">
        <v>67</v>
      </c>
      <c r="AL24" s="147" t="s">
        <v>68</v>
      </c>
      <c r="AM24" s="147" t="s">
        <v>69</v>
      </c>
      <c r="AN24" s="147" t="s">
        <v>70</v>
      </c>
      <c r="AO24" s="147" t="s">
        <v>163</v>
      </c>
      <c r="AP24" s="148" t="n">
        <v>2017</v>
      </c>
      <c r="AQ24" s="147" t="s">
        <v>71</v>
      </c>
      <c r="AR24" s="147" t="s">
        <v>72</v>
      </c>
      <c r="AS24" s="147" t="s">
        <v>73</v>
      </c>
      <c r="AT24" s="147" t="s">
        <v>164</v>
      </c>
      <c r="AU24" s="148" t="n">
        <v>2018</v>
      </c>
      <c r="AV24" s="147" t="s">
        <v>75</v>
      </c>
      <c r="AW24" s="147" t="s">
        <v>76</v>
      </c>
      <c r="AX24" s="147" t="s">
        <v>77</v>
      </c>
      <c r="AY24" s="147" t="s">
        <v>370</v>
      </c>
      <c r="AZ24" s="147" t="s">
        <v>78</v>
      </c>
      <c r="BA24" s="65" t="s">
        <v>79</v>
      </c>
      <c r="BB24" s="65" t="s">
        <v>80</v>
      </c>
      <c r="BC24" s="65" t="s">
        <v>81</v>
      </c>
      <c r="BD24" s="147" t="s">
        <v>378</v>
      </c>
      <c r="BE24" s="65" t="s">
        <v>82</v>
      </c>
      <c r="BF24" s="78"/>
      <c r="BG24" s="78"/>
    </row>
    <row r="25" s="43" customFormat="true" ht="20.1" hidden="false" customHeight="true" outlineLevel="0" collapsed="false">
      <c r="A25" s="41"/>
      <c r="B25" s="44" t="s">
        <v>32</v>
      </c>
      <c r="C25" s="55"/>
      <c r="D25" s="10"/>
      <c r="E25" s="1" t="s">
        <v>35</v>
      </c>
      <c r="F25" s="1"/>
      <c r="G25" s="1"/>
      <c r="H25" s="1"/>
      <c r="I25" s="622" t="n">
        <v>647.128438297</v>
      </c>
      <c r="J25" s="622" t="n">
        <v>1432.678227995</v>
      </c>
      <c r="K25" s="622" t="n">
        <v>1890.641742617</v>
      </c>
      <c r="L25" s="622" t="n">
        <v>2118.420728775</v>
      </c>
      <c r="M25" s="638" t="n">
        <f aca="false">M4/$H$23</f>
        <v>0</v>
      </c>
      <c r="N25" s="638" t="n">
        <f aca="false">N4/$H$23</f>
        <v>164104.3592104</v>
      </c>
      <c r="O25" s="638" t="n">
        <f aca="false">O4/$H$23</f>
        <v>123078.2694078</v>
      </c>
      <c r="P25" s="638" t="n">
        <f aca="false">P4/$H$23</f>
        <v>123078.2694078</v>
      </c>
      <c r="Q25" s="638" t="n">
        <f aca="false">Q4/$H$23</f>
        <v>410260.898026</v>
      </c>
      <c r="R25" s="638" t="n">
        <f aca="false">R4/$H$23</f>
        <v>105881.013045736</v>
      </c>
      <c r="S25" s="638" t="n">
        <f aca="false">S4/$H$23</f>
        <v>105881.013045736</v>
      </c>
      <c r="T25" s="638" t="n">
        <f aca="false">T4/$H$23</f>
        <v>105881.013045736</v>
      </c>
      <c r="U25" s="638" t="n">
        <f aca="false">U4/$H$23</f>
        <v>105881.013045736</v>
      </c>
      <c r="V25" s="638" t="n">
        <f aca="false">V4/$H$23</f>
        <v>423524.052182944</v>
      </c>
      <c r="W25" s="638" t="n">
        <f aca="false">W4/$H$23</f>
        <v>73142.10075</v>
      </c>
      <c r="X25" s="638" t="n">
        <f aca="false">X4/$H$23</f>
        <v>73142.10075</v>
      </c>
      <c r="Y25" s="638" t="n">
        <f aca="false">Y4/$H$23</f>
        <v>73142.10075</v>
      </c>
      <c r="Z25" s="638" t="n">
        <f aca="false">Z4/$H$23</f>
        <v>73142.10075</v>
      </c>
      <c r="AA25" s="638" t="n">
        <f aca="false">AA4/$H$23</f>
        <v>292568.403</v>
      </c>
      <c r="AB25" s="638" t="n">
        <f aca="false">AB4/$H$23</f>
        <v>76288.3985</v>
      </c>
      <c r="AC25" s="638" t="n">
        <f aca="false">AC4/$H$23</f>
        <v>76288.3985</v>
      </c>
      <c r="AD25" s="638" t="n">
        <f aca="false">AD4/$H$23</f>
        <v>76288.3985</v>
      </c>
      <c r="AE25" s="638" t="n">
        <f aca="false">AE4/$H$23</f>
        <v>76288.3985</v>
      </c>
      <c r="AF25" s="638" t="n">
        <f aca="false">AF4/$H$23</f>
        <v>305153.594</v>
      </c>
      <c r="AG25" s="638" t="n">
        <f aca="false">AG4/$H$23</f>
        <v>78867.73725</v>
      </c>
      <c r="AH25" s="638" t="n">
        <f aca="false">AH4/$H$23</f>
        <v>78867.73725</v>
      </c>
      <c r="AI25" s="638" t="n">
        <f aca="false">AI4/$H$23</f>
        <v>78867.73725</v>
      </c>
      <c r="AJ25" s="638" t="n">
        <f aca="false">AJ4/$H$23</f>
        <v>78867.73725</v>
      </c>
      <c r="AK25" s="638" t="n">
        <f aca="false">AK4/$H$23</f>
        <v>315470.949</v>
      </c>
      <c r="AL25" s="638" t="n">
        <f aca="false">AL4/$H$23</f>
        <v>72378.981</v>
      </c>
      <c r="AM25" s="638" t="n">
        <f aca="false">AM4/$H$23</f>
        <v>72378.981</v>
      </c>
      <c r="AN25" s="638" t="n">
        <f aca="false">AN4/$H$23</f>
        <v>72378.981</v>
      </c>
      <c r="AO25" s="638" t="n">
        <f aca="false">AO4/$H$23</f>
        <v>72378.9814927868</v>
      </c>
      <c r="AP25" s="638" t="n">
        <f aca="false">AP4/$H$23</f>
        <v>289515.924492787</v>
      </c>
      <c r="AQ25" s="638" t="n">
        <f aca="false">AQ4/$H$23</f>
        <v>72863.397</v>
      </c>
      <c r="AR25" s="638" t="n">
        <f aca="false">AR4/$H$23</f>
        <v>72863.397</v>
      </c>
      <c r="AS25" s="638" t="n">
        <f aca="false">AS4/$H$23</f>
        <v>72863.397</v>
      </c>
      <c r="AT25" s="638" t="n">
        <f aca="false">AT4/$H$23</f>
        <v>72863.397</v>
      </c>
      <c r="AU25" s="638" t="n">
        <f aca="false">AU4/$H$23</f>
        <v>291453.588</v>
      </c>
      <c r="AV25" s="638" t="n">
        <f aca="false">AV4/$H$23</f>
        <v>74935.589</v>
      </c>
      <c r="AW25" s="638" t="n">
        <f aca="false">AW4/$H$23</f>
        <v>74935.589</v>
      </c>
      <c r="AX25" s="638" t="n">
        <f aca="false">AX4/$H$23</f>
        <v>74935.589</v>
      </c>
      <c r="AY25" s="638" t="n">
        <f aca="false">AY4/$H$23</f>
        <v>74935.589</v>
      </c>
      <c r="AZ25" s="638" t="n">
        <f aca="false">AZ4/$H$23</f>
        <v>299742.356</v>
      </c>
      <c r="BA25" s="639" t="n">
        <f aca="false">BA4/$H$23</f>
        <v>76019.745</v>
      </c>
      <c r="BB25" s="639" t="n">
        <f aca="false">BB4/$H$23</f>
        <v>76019.745</v>
      </c>
      <c r="BC25" s="639" t="n">
        <f aca="false">BC4/$H$23</f>
        <v>76019.745</v>
      </c>
      <c r="BD25" s="639" t="n">
        <f aca="false">BD4/$H$23</f>
        <v>76019.745441</v>
      </c>
      <c r="BE25" s="639" t="n">
        <f aca="false">BE4/$H$23</f>
        <v>304078.980441</v>
      </c>
      <c r="BF25" s="3"/>
      <c r="BG25" s="3"/>
      <c r="BH25" s="12"/>
      <c r="BI25" s="12"/>
      <c r="BJ25" s="12"/>
      <c r="BK25" s="12"/>
      <c r="BL25" s="12"/>
      <c r="BM25" s="12"/>
      <c r="BN25" s="12"/>
      <c r="BO25" s="12"/>
    </row>
    <row r="26" s="12" customFormat="true" ht="20.1" hidden="false" customHeight="true" outlineLevel="0" collapsed="false">
      <c r="A26" s="41"/>
      <c r="B26" s="44" t="s">
        <v>33</v>
      </c>
      <c r="C26" s="424"/>
      <c r="D26" s="1"/>
      <c r="E26" s="1" t="s">
        <v>38</v>
      </c>
      <c r="F26" s="1"/>
      <c r="G26" s="1"/>
      <c r="H26" s="1"/>
      <c r="I26" s="622" t="n">
        <v>249.361485681</v>
      </c>
      <c r="J26" s="622" t="n">
        <v>442.1205515</v>
      </c>
      <c r="K26" s="622" t="n">
        <v>640.637200792</v>
      </c>
      <c r="L26" s="622" t="n">
        <v>875.930395567</v>
      </c>
      <c r="M26" s="638" t="n">
        <f aca="false">M5/$H$23</f>
        <v>0</v>
      </c>
      <c r="N26" s="638" t="n">
        <f aca="false">N5/$H$23</f>
        <v>9093.6152336</v>
      </c>
      <c r="O26" s="638" t="n">
        <f aca="false">O5/$H$23</f>
        <v>6820.2114252</v>
      </c>
      <c r="P26" s="638" t="n">
        <f aca="false">P5/$H$23</f>
        <v>6820.2114252</v>
      </c>
      <c r="Q26" s="638" t="n">
        <f aca="false">Q5/$H$23</f>
        <v>22734.038084</v>
      </c>
      <c r="R26" s="638" t="n">
        <f aca="false">R5/$H$23</f>
        <v>6651.09065679748</v>
      </c>
      <c r="S26" s="638" t="n">
        <f aca="false">S5/$H$23</f>
        <v>6651.09065679748</v>
      </c>
      <c r="T26" s="638" t="n">
        <f aca="false">T5/$H$23</f>
        <v>6651.09065679748</v>
      </c>
      <c r="U26" s="638" t="n">
        <f aca="false">U5/$H$23</f>
        <v>6651.09065679748</v>
      </c>
      <c r="V26" s="638" t="n">
        <f aca="false">V5/$H$23</f>
        <v>26604.3626271899</v>
      </c>
      <c r="W26" s="638" t="n">
        <f aca="false">W5/$H$23</f>
        <v>7199.9925</v>
      </c>
      <c r="X26" s="638" t="n">
        <f aca="false">X5/$H$23</f>
        <v>7199.9925</v>
      </c>
      <c r="Y26" s="638" t="n">
        <f aca="false">Y5/$H$23</f>
        <v>7199.9925</v>
      </c>
      <c r="Z26" s="638" t="n">
        <f aca="false">Z5/$H$23</f>
        <v>7199.9925</v>
      </c>
      <c r="AA26" s="638" t="n">
        <f aca="false">AA5/$H$23</f>
        <v>28799.97</v>
      </c>
      <c r="AB26" s="638" t="n">
        <f aca="false">AB5/$H$23</f>
        <v>7560.92925</v>
      </c>
      <c r="AC26" s="638" t="n">
        <f aca="false">AC5/$H$23</f>
        <v>7560.92925</v>
      </c>
      <c r="AD26" s="638" t="n">
        <f aca="false">AD5/$H$23</f>
        <v>7560.92925</v>
      </c>
      <c r="AE26" s="638" t="n">
        <f aca="false">AE5/$H$23</f>
        <v>7560.92925</v>
      </c>
      <c r="AF26" s="638" t="n">
        <f aca="false">AF5/$H$23</f>
        <v>30243.717</v>
      </c>
      <c r="AG26" s="638" t="n">
        <f aca="false">AG5/$H$23</f>
        <v>12406.55575</v>
      </c>
      <c r="AH26" s="638" t="n">
        <f aca="false">AH5/$H$23</f>
        <v>12406.55575</v>
      </c>
      <c r="AI26" s="638" t="n">
        <f aca="false">AI5/$H$23</f>
        <v>12406.55575</v>
      </c>
      <c r="AJ26" s="638" t="n">
        <f aca="false">AJ5/$H$23</f>
        <v>12406.55575</v>
      </c>
      <c r="AK26" s="638" t="n">
        <f aca="false">AK5/$H$23</f>
        <v>49626.223</v>
      </c>
      <c r="AL26" s="638" t="n">
        <f aca="false">AL5/$H$23</f>
        <v>13152.676</v>
      </c>
      <c r="AM26" s="638" t="n">
        <f aca="false">AM5/$H$23</f>
        <v>13152.676</v>
      </c>
      <c r="AN26" s="638" t="n">
        <f aca="false">AN5/$H$23</f>
        <v>13152.676</v>
      </c>
      <c r="AO26" s="638" t="n">
        <f aca="false">AO5/$H$23</f>
        <v>13152.6760614447</v>
      </c>
      <c r="AP26" s="638" t="n">
        <f aca="false">AP5/$H$23</f>
        <v>52610.7040614447</v>
      </c>
      <c r="AQ26" s="638" t="n">
        <f aca="false">AQ5/$H$23</f>
        <v>15702.761</v>
      </c>
      <c r="AR26" s="638" t="n">
        <f aca="false">AR5/$H$23</f>
        <v>15702.761</v>
      </c>
      <c r="AS26" s="638" t="n">
        <f aca="false">AS5/$H$23</f>
        <v>15702.761</v>
      </c>
      <c r="AT26" s="638" t="n">
        <f aca="false">AT5/$H$23</f>
        <v>15702.761</v>
      </c>
      <c r="AU26" s="638" t="n">
        <f aca="false">AU5/$H$23</f>
        <v>62811.044</v>
      </c>
      <c r="AV26" s="638" t="n">
        <f aca="false">AV5/$H$23</f>
        <v>19032.053</v>
      </c>
      <c r="AW26" s="638" t="n">
        <f aca="false">AW5/$H$23</f>
        <v>19032.053</v>
      </c>
      <c r="AX26" s="638" t="n">
        <f aca="false">AX5/$H$23</f>
        <v>19032.053</v>
      </c>
      <c r="AY26" s="638" t="n">
        <f aca="false">AY5/$H$23</f>
        <v>19032.053</v>
      </c>
      <c r="AZ26" s="638" t="n">
        <f aca="false">AZ5/$H$23</f>
        <v>76128.212</v>
      </c>
      <c r="BA26" s="639" t="n">
        <f aca="false">BA5/$H$23</f>
        <v>19963.966</v>
      </c>
      <c r="BB26" s="639" t="n">
        <f aca="false">BB5/$H$23</f>
        <v>19963.966</v>
      </c>
      <c r="BC26" s="639" t="n">
        <f aca="false">BC5/$H$23</f>
        <v>19963.966</v>
      </c>
      <c r="BD26" s="639" t="n">
        <f aca="false">BD5/$H$23</f>
        <v>19963.968308</v>
      </c>
      <c r="BE26" s="639" t="n">
        <f aca="false">BE5/$H$23</f>
        <v>79855.866308</v>
      </c>
      <c r="BF26" s="3"/>
      <c r="BG26" s="3"/>
    </row>
    <row r="27" s="12" customFormat="true" ht="20.1" hidden="false" customHeight="true" outlineLevel="0" collapsed="false">
      <c r="A27" s="41"/>
      <c r="B27" s="44" t="s">
        <v>34</v>
      </c>
      <c r="C27" s="424"/>
      <c r="D27" s="1"/>
      <c r="E27" s="1" t="s">
        <v>39</v>
      </c>
      <c r="F27" s="1"/>
      <c r="G27" s="1"/>
      <c r="H27" s="1"/>
      <c r="I27" s="622" t="n">
        <v>25.676248169</v>
      </c>
      <c r="J27" s="622" t="n">
        <v>53.273364266</v>
      </c>
      <c r="K27" s="622" t="n">
        <v>75.416960032</v>
      </c>
      <c r="L27" s="622" t="n">
        <v>101.710312618</v>
      </c>
      <c r="M27" s="638" t="n">
        <f aca="false">M6/$H$23</f>
        <v>0</v>
      </c>
      <c r="N27" s="638" t="n">
        <f aca="false">N6/$H$23</f>
        <v>119.5026312</v>
      </c>
      <c r="O27" s="638" t="n">
        <f aca="false">O6/$H$23</f>
        <v>89.6269734</v>
      </c>
      <c r="P27" s="638" t="n">
        <f aca="false">P6/$H$23</f>
        <v>89.6269734</v>
      </c>
      <c r="Q27" s="638" t="n">
        <f aca="false">Q6/$H$23</f>
        <v>298.756578</v>
      </c>
      <c r="R27" s="638" t="n">
        <f aca="false">R6/$H$23</f>
        <v>113.265914202662</v>
      </c>
      <c r="S27" s="638" t="n">
        <f aca="false">S6/$H$23</f>
        <v>113.265914202662</v>
      </c>
      <c r="T27" s="638" t="n">
        <f aca="false">T6/$H$23</f>
        <v>113.265914202662</v>
      </c>
      <c r="U27" s="638" t="n">
        <f aca="false">U6/$H$23</f>
        <v>113.265914202662</v>
      </c>
      <c r="V27" s="638" t="n">
        <f aca="false">V6/$H$23</f>
        <v>453.063656810646</v>
      </c>
      <c r="W27" s="638" t="n">
        <f aca="false">W6/$H$23</f>
        <v>262.17575</v>
      </c>
      <c r="X27" s="638" t="n">
        <f aca="false">X6/$H$23</f>
        <v>262.17575</v>
      </c>
      <c r="Y27" s="638" t="n">
        <f aca="false">Y6/$H$23</f>
        <v>262.17575</v>
      </c>
      <c r="Z27" s="638" t="n">
        <f aca="false">Z6/$H$23</f>
        <v>262.17575</v>
      </c>
      <c r="AA27" s="638" t="n">
        <f aca="false">AA6/$H$23</f>
        <v>1048.703</v>
      </c>
      <c r="AB27" s="638" t="n">
        <f aca="false">AB6/$H$23</f>
        <v>305.76475</v>
      </c>
      <c r="AC27" s="638" t="n">
        <f aca="false">AC6/$H$23</f>
        <v>305.76475</v>
      </c>
      <c r="AD27" s="638" t="n">
        <f aca="false">AD6/$H$23</f>
        <v>305.76475</v>
      </c>
      <c r="AE27" s="638" t="n">
        <f aca="false">AE6/$H$23</f>
        <v>305.76475</v>
      </c>
      <c r="AF27" s="638" t="n">
        <f aca="false">AF6/$H$23</f>
        <v>1223.059</v>
      </c>
      <c r="AG27" s="638" t="n">
        <f aca="false">AG6/$H$23</f>
        <v>371.76175</v>
      </c>
      <c r="AH27" s="638" t="n">
        <f aca="false">AH6/$H$23</f>
        <v>371.76175</v>
      </c>
      <c r="AI27" s="638" t="n">
        <f aca="false">AI6/$H$23</f>
        <v>371.76175</v>
      </c>
      <c r="AJ27" s="638" t="n">
        <f aca="false">AJ6/$H$23</f>
        <v>371.76175</v>
      </c>
      <c r="AK27" s="638" t="n">
        <f aca="false">AK6/$H$23</f>
        <v>1487.047</v>
      </c>
      <c r="AL27" s="638" t="n">
        <f aca="false">AL6/$H$23</f>
        <v>320.712</v>
      </c>
      <c r="AM27" s="638" t="n">
        <f aca="false">AM6/$H$23</f>
        <v>320.712</v>
      </c>
      <c r="AN27" s="638" t="n">
        <f aca="false">AN6/$H$23</f>
        <v>320.712</v>
      </c>
      <c r="AO27" s="638" t="n">
        <f aca="false">AO6/$H$23</f>
        <v>320.710938267</v>
      </c>
      <c r="AP27" s="638" t="n">
        <f aca="false">AP6/$H$23</f>
        <v>1282.846938267</v>
      </c>
      <c r="AQ27" s="638" t="n">
        <f aca="false">AQ6/$H$23</f>
        <v>2082.028</v>
      </c>
      <c r="AR27" s="638" t="n">
        <f aca="false">AR6/$H$23</f>
        <v>2082.028</v>
      </c>
      <c r="AS27" s="638" t="n">
        <f aca="false">AS6/$H$23</f>
        <v>2082.028</v>
      </c>
      <c r="AT27" s="638" t="n">
        <f aca="false">AT6/$H$23</f>
        <v>2082.028</v>
      </c>
      <c r="AU27" s="638" t="n">
        <f aca="false">AU6/$H$23</f>
        <v>8328.112</v>
      </c>
      <c r="AV27" s="638" t="n">
        <f aca="false">AV6/$H$23</f>
        <v>2692.318</v>
      </c>
      <c r="AW27" s="638" t="n">
        <f aca="false">AW6/$H$23</f>
        <v>2692.318</v>
      </c>
      <c r="AX27" s="638" t="n">
        <f aca="false">AX6/$H$23</f>
        <v>2692.318</v>
      </c>
      <c r="AY27" s="638" t="n">
        <f aca="false">AY6/$H$23</f>
        <v>2692.318</v>
      </c>
      <c r="AZ27" s="638" t="n">
        <f aca="false">AZ6/$H$23</f>
        <v>10769.272</v>
      </c>
      <c r="BA27" s="639" t="n">
        <f aca="false">BA6/$H$23</f>
        <v>3719.341</v>
      </c>
      <c r="BB27" s="639" t="n">
        <f aca="false">BB6/$H$23</f>
        <v>3719.341</v>
      </c>
      <c r="BC27" s="639" t="n">
        <f aca="false">BC6/$H$23</f>
        <v>3719.341</v>
      </c>
      <c r="BD27" s="639" t="n">
        <f aca="false">BD6/$H$23</f>
        <v>3719.344027</v>
      </c>
      <c r="BE27" s="639" t="n">
        <f aca="false">BE6/$H$23</f>
        <v>14877.367027</v>
      </c>
      <c r="BF27" s="3"/>
      <c r="BG27" s="3"/>
    </row>
    <row r="28" s="12" customFormat="true" ht="20.1" hidden="false" customHeight="true" outlineLevel="0" collapsed="false">
      <c r="A28" s="41"/>
      <c r="B28" s="42" t="s">
        <v>35</v>
      </c>
      <c r="C28" s="424"/>
      <c r="D28" s="1"/>
      <c r="E28" s="150" t="s">
        <v>126</v>
      </c>
      <c r="F28" s="1"/>
      <c r="G28" s="1"/>
      <c r="H28" s="1"/>
      <c r="I28" s="622" t="n">
        <v>65.409449582</v>
      </c>
      <c r="J28" s="622" t="n">
        <v>111.301289915</v>
      </c>
      <c r="K28" s="622" t="n">
        <v>179.056364178</v>
      </c>
      <c r="L28" s="622" t="n">
        <v>236.927223169</v>
      </c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638" t="n">
        <f aca="false">Y7/$H$23</f>
        <v>2707.61025</v>
      </c>
      <c r="Z28" s="638" t="n">
        <f aca="false">Z7/$H$23</f>
        <v>2707.61025</v>
      </c>
      <c r="AA28" s="638" t="n">
        <f aca="false">AA7/$H$23</f>
        <v>5415.2205</v>
      </c>
      <c r="AB28" s="638" t="n">
        <f aca="false">AB7/$H$23</f>
        <v>3714.23325</v>
      </c>
      <c r="AC28" s="638" t="n">
        <f aca="false">AC7/$H$23</f>
        <v>3714.23325</v>
      </c>
      <c r="AD28" s="638" t="n">
        <f aca="false">AD7/$H$23</f>
        <v>3714.23325</v>
      </c>
      <c r="AE28" s="638" t="n">
        <f aca="false">AE7/$H$23</f>
        <v>3714.23325</v>
      </c>
      <c r="AF28" s="638" t="n">
        <f aca="false">AF7/$H$23</f>
        <v>14856.933</v>
      </c>
      <c r="AG28" s="638" t="n">
        <f aca="false">AG7/$H$23</f>
        <v>3953.33225</v>
      </c>
      <c r="AH28" s="638" t="n">
        <f aca="false">AH7/$H$23</f>
        <v>3953.33225</v>
      </c>
      <c r="AI28" s="638" t="n">
        <f aca="false">AI7/$H$23</f>
        <v>3953.33225</v>
      </c>
      <c r="AJ28" s="638" t="n">
        <f aca="false">AJ7/$H$23</f>
        <v>3953.33225</v>
      </c>
      <c r="AK28" s="638" t="n">
        <f aca="false">AK7/$H$23</f>
        <v>15813.329</v>
      </c>
      <c r="AL28" s="638" t="n">
        <f aca="false">AL7/$H$23</f>
        <v>4597.487</v>
      </c>
      <c r="AM28" s="638" t="n">
        <f aca="false">AM7/$H$23</f>
        <v>4597.487</v>
      </c>
      <c r="AN28" s="638" t="n">
        <f aca="false">AN7/$H$23</f>
        <v>4597.487</v>
      </c>
      <c r="AO28" s="638" t="n">
        <f aca="false">AO7/$H$23</f>
        <v>4597.48817077933</v>
      </c>
      <c r="AP28" s="638" t="n">
        <f aca="false">AP7/$H$23</f>
        <v>18389.9491707793</v>
      </c>
      <c r="AQ28" s="638" t="n">
        <f aca="false">AQ7/$H$23</f>
        <v>5528.244</v>
      </c>
      <c r="AR28" s="638" t="n">
        <f aca="false">AR7/$H$23</f>
        <v>5528.244</v>
      </c>
      <c r="AS28" s="638" t="n">
        <f aca="false">AS7/$H$23</f>
        <v>5528.244</v>
      </c>
      <c r="AT28" s="638" t="n">
        <f aca="false">AT7/$H$23</f>
        <v>5528.244</v>
      </c>
      <c r="AU28" s="638" t="n">
        <f aca="false">AU7/$H$23</f>
        <v>22112.976</v>
      </c>
      <c r="AV28" s="638" t="n">
        <f aca="false">AV7/$H$23</f>
        <v>6457.575</v>
      </c>
      <c r="AW28" s="638" t="n">
        <f aca="false">AW7/$H$23</f>
        <v>6457.575</v>
      </c>
      <c r="AX28" s="638" t="n">
        <f aca="false">AX7/$H$23</f>
        <v>6457.575</v>
      </c>
      <c r="AY28" s="638" t="n">
        <f aca="false">AY7/$H$23</f>
        <v>6457.575</v>
      </c>
      <c r="AZ28" s="638" t="n">
        <f aca="false">AZ7/$H$23</f>
        <v>25830.3</v>
      </c>
      <c r="BA28" s="639" t="n">
        <f aca="false">BA7/$H$23</f>
        <v>6989.406</v>
      </c>
      <c r="BB28" s="639" t="n">
        <f aca="false">BB7/$H$23</f>
        <v>6989.406</v>
      </c>
      <c r="BC28" s="639" t="n">
        <f aca="false">BC7/$H$23</f>
        <v>6989.406</v>
      </c>
      <c r="BD28" s="639" t="n">
        <f aca="false">BD7/$H$23</f>
        <v>6989.409618</v>
      </c>
      <c r="BE28" s="639" t="n">
        <f aca="false">BE7/$H$23</f>
        <v>27957.627618</v>
      </c>
      <c r="BF28" s="3"/>
      <c r="BG28" s="3"/>
    </row>
    <row r="29" s="12" customFormat="true" ht="20.1" hidden="false" customHeight="true" outlineLevel="0" collapsed="false">
      <c r="A29" s="41"/>
      <c r="B29" s="44" t="s">
        <v>13</v>
      </c>
      <c r="C29" s="55"/>
      <c r="D29" s="1"/>
      <c r="E29" s="150" t="s">
        <v>127</v>
      </c>
      <c r="F29" s="1"/>
      <c r="G29" s="1"/>
      <c r="H29" s="1"/>
      <c r="I29" s="622"/>
      <c r="J29" s="622"/>
      <c r="K29" s="622"/>
      <c r="L29" s="622"/>
      <c r="M29" s="638" t="n">
        <f aca="false">M8/$H$23</f>
        <v>0</v>
      </c>
      <c r="N29" s="638" t="n">
        <f aca="false">N8/$H$23</f>
        <v>17.7697176</v>
      </c>
      <c r="O29" s="638" t="n">
        <f aca="false">O8/$H$23</f>
        <v>13.3272882</v>
      </c>
      <c r="P29" s="638" t="n">
        <f aca="false">P8/$H$23</f>
        <v>13.3272882</v>
      </c>
      <c r="Q29" s="638" t="n">
        <f aca="false">Q8/$H$23</f>
        <v>44.424294</v>
      </c>
      <c r="R29" s="638" t="n">
        <f aca="false">R8/$H$23</f>
        <v>14.3662141395</v>
      </c>
      <c r="S29" s="638" t="n">
        <f aca="false">S8/$H$23</f>
        <v>14.3662141395</v>
      </c>
      <c r="T29" s="638" t="n">
        <f aca="false">T8/$H$23</f>
        <v>14.3662141395</v>
      </c>
      <c r="U29" s="638" t="n">
        <f aca="false">U8/$H$23</f>
        <v>14.3662141395</v>
      </c>
      <c r="V29" s="638" t="n">
        <f aca="false">V8/$H$23</f>
        <v>57.464856558</v>
      </c>
      <c r="W29" s="638" t="n">
        <f aca="false">W8/$H$23</f>
        <v>16.052</v>
      </c>
      <c r="X29" s="638" t="n">
        <f aca="false">X8/$H$23</f>
        <v>16.052</v>
      </c>
      <c r="Y29" s="638" t="n">
        <f aca="false">Y8/$H$23</f>
        <v>16.052</v>
      </c>
      <c r="Z29" s="638" t="n">
        <f aca="false">Z8/$H$23</f>
        <v>16.052</v>
      </c>
      <c r="AA29" s="638" t="n">
        <f aca="false">AA8/$H$23</f>
        <v>64.208</v>
      </c>
      <c r="AB29" s="638" t="n">
        <f aca="false">AB8/$H$23</f>
        <v>17.43325</v>
      </c>
      <c r="AC29" s="638" t="n">
        <f aca="false">AC8/$H$23</f>
        <v>17.43325</v>
      </c>
      <c r="AD29" s="638" t="n">
        <f aca="false">AD8/$H$23</f>
        <v>17.43325</v>
      </c>
      <c r="AE29" s="638" t="n">
        <f aca="false">AE8/$H$23</f>
        <v>17.43325</v>
      </c>
      <c r="AF29" s="638" t="n">
        <f aca="false">AF8/$H$23</f>
        <v>69.733</v>
      </c>
      <c r="AG29" s="638" t="n">
        <f aca="false">AG8/$H$23</f>
        <v>19.67175</v>
      </c>
      <c r="AH29" s="638" t="n">
        <f aca="false">AH8/$H$23</f>
        <v>19.67175</v>
      </c>
      <c r="AI29" s="638" t="n">
        <f aca="false">AI8/$H$23</f>
        <v>19.67175</v>
      </c>
      <c r="AJ29" s="638" t="n">
        <f aca="false">AJ8/$H$23</f>
        <v>19.67175</v>
      </c>
      <c r="AK29" s="638" t="n">
        <f aca="false">AK8/$H$23</f>
        <v>78.687</v>
      </c>
      <c r="AL29" s="638" t="n">
        <f aca="false">AL8/$H$23</f>
        <v>21.915</v>
      </c>
      <c r="AM29" s="638" t="n">
        <f aca="false">AM8/$H$23</f>
        <v>21.915</v>
      </c>
      <c r="AN29" s="638" t="n">
        <f aca="false">AN8/$H$23</f>
        <v>21.915</v>
      </c>
      <c r="AO29" s="638" t="n">
        <f aca="false">AO8/$H$23</f>
        <v>21.913825106</v>
      </c>
      <c r="AP29" s="638" t="n">
        <f aca="false">AP8/$H$23</f>
        <v>87.658825106</v>
      </c>
      <c r="AQ29" s="638" t="n">
        <f aca="false">AQ8/$H$23</f>
        <v>25.032</v>
      </c>
      <c r="AR29" s="638" t="n">
        <f aca="false">AR8/$H$23</f>
        <v>25.032</v>
      </c>
      <c r="AS29" s="638" t="n">
        <f aca="false">AS8/$H$23</f>
        <v>25.032</v>
      </c>
      <c r="AT29" s="638" t="n">
        <f aca="false">AT8/$H$23</f>
        <v>25.032</v>
      </c>
      <c r="AU29" s="638" t="n">
        <f aca="false">AU8/$H$23</f>
        <v>100.128</v>
      </c>
      <c r="AV29" s="638" t="n">
        <f aca="false">AV8/$H$23</f>
        <v>27.987</v>
      </c>
      <c r="AW29" s="638" t="n">
        <f aca="false">AW8/$H$23</f>
        <v>27.987</v>
      </c>
      <c r="AX29" s="638" t="n">
        <f aca="false">AX8/$H$23</f>
        <v>27.987</v>
      </c>
      <c r="AY29" s="638" t="n">
        <f aca="false">AY8/$H$23</f>
        <v>27.987</v>
      </c>
      <c r="AZ29" s="638" t="n">
        <f aca="false">AZ8/$H$23</f>
        <v>111.948</v>
      </c>
      <c r="BA29" s="639" t="n">
        <f aca="false">BA8/$H$23</f>
        <v>33.209</v>
      </c>
      <c r="BB29" s="639" t="n">
        <f aca="false">BB8/$H$23</f>
        <v>33.209</v>
      </c>
      <c r="BC29" s="639" t="n">
        <f aca="false">BC8/$H$23</f>
        <v>33.209</v>
      </c>
      <c r="BD29" s="639" t="n">
        <f aca="false">BD8/$H$23</f>
        <v>33.210837</v>
      </c>
      <c r="BE29" s="639" t="n">
        <f aca="false">BE8/$H$23</f>
        <v>132.837837</v>
      </c>
      <c r="BF29" s="78"/>
      <c r="BG29" s="78"/>
      <c r="BH29" s="43"/>
      <c r="BI29" s="43"/>
      <c r="BJ29" s="43"/>
      <c r="BK29" s="43"/>
      <c r="BL29" s="43"/>
      <c r="BM29" s="43"/>
      <c r="BN29" s="43"/>
      <c r="BO29" s="43"/>
    </row>
    <row r="30" s="43" customFormat="true" ht="20.1" hidden="false" customHeight="true" outlineLevel="0" collapsed="false">
      <c r="A30" s="41"/>
      <c r="B30" s="44" t="s">
        <v>15</v>
      </c>
      <c r="C30" s="424"/>
      <c r="D30" s="1"/>
      <c r="E30" s="1" t="s">
        <v>128</v>
      </c>
      <c r="F30" s="1"/>
      <c r="G30" s="1"/>
      <c r="H30" s="1"/>
      <c r="I30" s="622" t="n">
        <v>6.50903336005</v>
      </c>
      <c r="J30" s="622" t="n">
        <v>12.61794492725</v>
      </c>
      <c r="K30" s="622" t="n">
        <v>18.19617872215</v>
      </c>
      <c r="L30" s="622" t="n">
        <v>22.77630105725</v>
      </c>
      <c r="M30" s="638" t="n">
        <f aca="false">M9/$H$23</f>
        <v>0</v>
      </c>
      <c r="N30" s="638" t="n">
        <f aca="false">N9/$H$23</f>
        <v>53.2423044</v>
      </c>
      <c r="O30" s="638" t="n">
        <f aca="false">O9/$H$23</f>
        <v>39.9317283</v>
      </c>
      <c r="P30" s="638" t="n">
        <f aca="false">P9/$H$23</f>
        <v>39.9317283</v>
      </c>
      <c r="Q30" s="638" t="n">
        <f aca="false">Q9/$H$23</f>
        <v>133.105761</v>
      </c>
      <c r="R30" s="638" t="n">
        <f aca="false">R9/$H$23</f>
        <v>64.732880897</v>
      </c>
      <c r="S30" s="638" t="n">
        <f aca="false">S9/$H$23</f>
        <v>64.732880897</v>
      </c>
      <c r="T30" s="638" t="n">
        <f aca="false">T9/$H$23</f>
        <v>64.732880897</v>
      </c>
      <c r="U30" s="638" t="n">
        <f aca="false">U9/$H$23</f>
        <v>64.732880897</v>
      </c>
      <c r="V30" s="638" t="n">
        <f aca="false">V9/$H$23</f>
        <v>258.931523588</v>
      </c>
      <c r="W30" s="638" t="n">
        <f aca="false">W9/$H$23</f>
        <v>95.52675</v>
      </c>
      <c r="X30" s="638" t="n">
        <f aca="false">X9/$H$23</f>
        <v>95.52675</v>
      </c>
      <c r="Y30" s="638" t="n">
        <f aca="false">Y9/$H$23</f>
        <v>95.52675</v>
      </c>
      <c r="Z30" s="638" t="n">
        <f aca="false">Z9/$H$23</f>
        <v>95.52675</v>
      </c>
      <c r="AA30" s="638" t="n">
        <f aca="false">AA9/$H$23</f>
        <v>382.107</v>
      </c>
      <c r="AB30" s="638" t="n">
        <f aca="false">AB9/$H$23</f>
        <v>123.4485</v>
      </c>
      <c r="AC30" s="638" t="n">
        <f aca="false">AC9/$H$23</f>
        <v>123.4485</v>
      </c>
      <c r="AD30" s="638" t="n">
        <f aca="false">AD9/$H$23</f>
        <v>123.4485</v>
      </c>
      <c r="AE30" s="638" t="n">
        <f aca="false">AE9/$H$23</f>
        <v>123.4485</v>
      </c>
      <c r="AF30" s="638" t="n">
        <f aca="false">AF9/$H$23</f>
        <v>493.794</v>
      </c>
      <c r="AG30" s="638" t="n">
        <f aca="false">AG9/$H$23</f>
        <v>143.3015</v>
      </c>
      <c r="AH30" s="638" t="n">
        <f aca="false">AH9/$H$23</f>
        <v>143.3015</v>
      </c>
      <c r="AI30" s="638" t="n">
        <f aca="false">AI9/$H$23</f>
        <v>143.3015</v>
      </c>
      <c r="AJ30" s="638" t="n">
        <f aca="false">AJ9/$H$23</f>
        <v>143.3015</v>
      </c>
      <c r="AK30" s="638" t="n">
        <f aca="false">AK9/$H$23</f>
        <v>573.206</v>
      </c>
      <c r="AL30" s="638" t="n">
        <f aca="false">AL9/$H$23</f>
        <v>149.951</v>
      </c>
      <c r="AM30" s="638" t="n">
        <f aca="false">AM9/$H$23</f>
        <v>149.951</v>
      </c>
      <c r="AN30" s="638" t="n">
        <f aca="false">AN9/$H$23</f>
        <v>149.951</v>
      </c>
      <c r="AO30" s="638" t="n">
        <f aca="false">AO9/$H$23</f>
        <v>149.95144535</v>
      </c>
      <c r="AP30" s="638" t="n">
        <f aca="false">AP9/$H$23</f>
        <v>599.80444535</v>
      </c>
      <c r="AQ30" s="638" t="n">
        <f aca="false">AQ9/$H$23</f>
        <v>169.731</v>
      </c>
      <c r="AR30" s="638" t="n">
        <f aca="false">AR9/$H$23</f>
        <v>169.731</v>
      </c>
      <c r="AS30" s="638" t="n">
        <f aca="false">AS9/$H$23</f>
        <v>169.731</v>
      </c>
      <c r="AT30" s="638" t="n">
        <f aca="false">AT9/$H$23</f>
        <v>169.731</v>
      </c>
      <c r="AU30" s="638" t="n">
        <f aca="false">AU9/$H$23</f>
        <v>678.924</v>
      </c>
      <c r="AV30" s="638" t="n">
        <f aca="false">AV9/$H$23</f>
        <v>192.763</v>
      </c>
      <c r="AW30" s="638" t="n">
        <f aca="false">AW9/$H$23</f>
        <v>192.763</v>
      </c>
      <c r="AX30" s="638" t="n">
        <f aca="false">AX9/$H$23</f>
        <v>192.763</v>
      </c>
      <c r="AY30" s="638" t="n">
        <f aca="false">AY9/$H$23</f>
        <v>192.763</v>
      </c>
      <c r="AZ30" s="638" t="n">
        <f aca="false">AZ9/$H$23</f>
        <v>771.052</v>
      </c>
      <c r="BA30" s="639" t="n">
        <f aca="false">BA9/$H$23</f>
        <v>227.183</v>
      </c>
      <c r="BB30" s="639" t="n">
        <f aca="false">BB9/$H$23</f>
        <v>227.183</v>
      </c>
      <c r="BC30" s="639" t="n">
        <f aca="false">BC9/$H$23</f>
        <v>227.183</v>
      </c>
      <c r="BD30" s="639" t="n">
        <f aca="false">BD9/$H$23</f>
        <v>227.186703</v>
      </c>
      <c r="BE30" s="639" t="n">
        <f aca="false">BE9/$H$23</f>
        <v>908.735703</v>
      </c>
      <c r="BF30" s="3"/>
      <c r="BG30" s="3"/>
      <c r="BH30" s="12"/>
      <c r="BI30" s="12"/>
      <c r="BJ30" s="12"/>
      <c r="BK30" s="12"/>
      <c r="BL30" s="12"/>
      <c r="BM30" s="12"/>
      <c r="BN30" s="12"/>
      <c r="BO30" s="12"/>
    </row>
    <row r="31" s="12" customFormat="true" ht="20.1" hidden="false" customHeight="true" outlineLevel="0" collapsed="false">
      <c r="A31" s="41"/>
      <c r="B31" s="44" t="s">
        <v>36</v>
      </c>
      <c r="C31" s="425"/>
      <c r="D31" s="1"/>
      <c r="E31" s="1" t="s">
        <v>43</v>
      </c>
      <c r="F31" s="1"/>
      <c r="G31" s="1"/>
      <c r="H31" s="1"/>
      <c r="I31" s="622"/>
      <c r="J31" s="622"/>
      <c r="K31" s="622"/>
      <c r="L31" s="622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638" t="n">
        <f aca="false">Y10/$H$23</f>
        <v>45.88925</v>
      </c>
      <c r="Z31" s="638" t="n">
        <f aca="false">Z10/$H$23</f>
        <v>45.88925</v>
      </c>
      <c r="AA31" s="638" t="n">
        <f aca="false">AA10/$H$23</f>
        <v>91.7785</v>
      </c>
      <c r="AB31" s="638" t="n">
        <f aca="false">AB10/$H$23</f>
        <v>56.6275</v>
      </c>
      <c r="AC31" s="638" t="n">
        <f aca="false">AC10/$H$23</f>
        <v>56.6275</v>
      </c>
      <c r="AD31" s="638" t="n">
        <f aca="false">AD10/$H$23</f>
        <v>56.6275</v>
      </c>
      <c r="AE31" s="638" t="n">
        <f aca="false">AE10/$H$23</f>
        <v>56.6275</v>
      </c>
      <c r="AF31" s="638" t="n">
        <f aca="false">AF10/$H$23</f>
        <v>226.51</v>
      </c>
      <c r="AG31" s="638" t="n">
        <f aca="false">AG10/$H$23</f>
        <v>59.7025</v>
      </c>
      <c r="AH31" s="638" t="n">
        <f aca="false">AH10/$H$23</f>
        <v>59.7025</v>
      </c>
      <c r="AI31" s="638" t="n">
        <f aca="false">AI10/$H$23</f>
        <v>59.7025</v>
      </c>
      <c r="AJ31" s="638" t="n">
        <f aca="false">AJ10/$H$23</f>
        <v>59.7025</v>
      </c>
      <c r="AK31" s="638" t="n">
        <f aca="false">AK10/$H$23</f>
        <v>238.81</v>
      </c>
      <c r="AL31" s="638" t="n">
        <f aca="false">AL10/$H$23</f>
        <v>54.34</v>
      </c>
      <c r="AM31" s="638" t="n">
        <f aca="false">AM10/$H$23</f>
        <v>54.34</v>
      </c>
      <c r="AN31" s="638" t="n">
        <f aca="false">AN10/$H$23</f>
        <v>54.34</v>
      </c>
      <c r="AO31" s="638" t="n">
        <f aca="false">AO10/$H$23</f>
        <v>54.341171829</v>
      </c>
      <c r="AP31" s="638" t="n">
        <f aca="false">AP10/$H$23</f>
        <v>217.361171829</v>
      </c>
      <c r="AQ31" s="638" t="n">
        <f aca="false">AQ10/$H$23</f>
        <v>46.912</v>
      </c>
      <c r="AR31" s="638" t="n">
        <f aca="false">AR10/$H$23</f>
        <v>46.912</v>
      </c>
      <c r="AS31" s="638" t="n">
        <f aca="false">AS10/$H$23</f>
        <v>46.912</v>
      </c>
      <c r="AT31" s="638" t="n">
        <f aca="false">AT10/$H$23</f>
        <v>46.912</v>
      </c>
      <c r="AU31" s="638" t="n">
        <f aca="false">AU10/$H$23</f>
        <v>187.648</v>
      </c>
      <c r="AV31" s="638" t="n">
        <f aca="false">AV10/$H$23</f>
        <v>47.052</v>
      </c>
      <c r="AW31" s="638" t="n">
        <f aca="false">AW10/$H$23</f>
        <v>47.052</v>
      </c>
      <c r="AX31" s="638" t="n">
        <f aca="false">AX10/$H$23</f>
        <v>47.052</v>
      </c>
      <c r="AY31" s="638" t="n">
        <f aca="false">AY10/$H$23</f>
        <v>47.052</v>
      </c>
      <c r="AZ31" s="638" t="n">
        <f aca="false">AZ10/$H$23</f>
        <v>188.208</v>
      </c>
      <c r="BA31" s="639" t="n">
        <f aca="false">BA10/$H$23</f>
        <v>54.536</v>
      </c>
      <c r="BB31" s="639" t="n">
        <f aca="false">BB10/$H$23</f>
        <v>54.536</v>
      </c>
      <c r="BC31" s="639" t="n">
        <f aca="false">BC10/$H$23</f>
        <v>54.536</v>
      </c>
      <c r="BD31" s="639" t="n">
        <f aca="false">BD10/$H$23</f>
        <v>54.536411</v>
      </c>
      <c r="BE31" s="639" t="n">
        <f aca="false">BE10/$H$23</f>
        <v>218.144411</v>
      </c>
      <c r="BF31" s="3"/>
      <c r="BG31" s="3"/>
    </row>
    <row r="32" customFormat="false" ht="20.1" hidden="false" customHeight="true" outlineLevel="0" collapsed="false">
      <c r="A32" s="41"/>
      <c r="B32" s="44" t="s">
        <v>37</v>
      </c>
      <c r="C32" s="254"/>
      <c r="D32" s="1"/>
      <c r="E32" s="1" t="s">
        <v>371</v>
      </c>
      <c r="F32" s="1"/>
      <c r="G32" s="1"/>
      <c r="H32" s="1"/>
      <c r="I32" s="622"/>
      <c r="J32" s="622"/>
      <c r="K32" s="622"/>
      <c r="L32" s="622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638" t="n">
        <f aca="false">Y11/$H$23</f>
        <v>24.44625</v>
      </c>
      <c r="Z32" s="638" t="n">
        <f aca="false">Z11/$H$23</f>
        <v>24.44625</v>
      </c>
      <c r="AA32" s="638" t="n">
        <f aca="false">AA11/$H$23</f>
        <v>48.8925</v>
      </c>
      <c r="AB32" s="638" t="n">
        <f aca="false">AB11/$H$23</f>
        <v>27.53725</v>
      </c>
      <c r="AC32" s="638" t="n">
        <f aca="false">AC11/$H$23</f>
        <v>27.53725</v>
      </c>
      <c r="AD32" s="638" t="n">
        <f aca="false">AD11/$H$23</f>
        <v>27.53725</v>
      </c>
      <c r="AE32" s="638" t="n">
        <f aca="false">AE11/$H$23</f>
        <v>93.18025</v>
      </c>
      <c r="AF32" s="638" t="n">
        <f aca="false">AF11/$H$23</f>
        <v>175.792</v>
      </c>
      <c r="AG32" s="638" t="n">
        <f aca="false">AG11/$H$23</f>
        <v>58.968</v>
      </c>
      <c r="AH32" s="638" t="n">
        <f aca="false">AH11/$H$23</f>
        <v>58.968</v>
      </c>
      <c r="AI32" s="638" t="n">
        <f aca="false">AI11/$H$23</f>
        <v>58.968</v>
      </c>
      <c r="AJ32" s="638" t="n">
        <f aca="false">AJ11/$H$23</f>
        <v>58.968</v>
      </c>
      <c r="AK32" s="638" t="n">
        <f aca="false">AK11/$H$23</f>
        <v>235.872</v>
      </c>
      <c r="AL32" s="638" t="n">
        <f aca="false">AL11/$H$23</f>
        <v>45.839</v>
      </c>
      <c r="AM32" s="638" t="n">
        <f aca="false">AM11/$H$23</f>
        <v>45.839</v>
      </c>
      <c r="AN32" s="638" t="n">
        <f aca="false">AN11/$H$23</f>
        <v>45.839</v>
      </c>
      <c r="AO32" s="638" t="n">
        <f aca="false">AO11/$H$23</f>
        <v>45.840781445</v>
      </c>
      <c r="AP32" s="638" t="n">
        <f aca="false">AP11/$H$23</f>
        <v>183.357781445</v>
      </c>
      <c r="AQ32" s="638" t="n">
        <f aca="false">AQ11/$H$23</f>
        <v>32.04</v>
      </c>
      <c r="AR32" s="638" t="n">
        <f aca="false">AR11/$H$23</f>
        <v>32.04</v>
      </c>
      <c r="AS32" s="638" t="n">
        <f aca="false">AS11/$H$23</f>
        <v>32.04</v>
      </c>
      <c r="AT32" s="638" t="n">
        <f aca="false">AT11/$H$23</f>
        <v>32.04</v>
      </c>
      <c r="AU32" s="638" t="n">
        <f aca="false">AU11/$H$23</f>
        <v>128.16</v>
      </c>
      <c r="AV32" s="638" t="n">
        <f aca="false">AV11/$H$23</f>
        <v>26.815</v>
      </c>
      <c r="AW32" s="638" t="n">
        <f aca="false">AW11/$H$23</f>
        <v>26.815</v>
      </c>
      <c r="AX32" s="638" t="n">
        <f aca="false">AX11/$H$23</f>
        <v>26.815</v>
      </c>
      <c r="AY32" s="638" t="n">
        <f aca="false">AY11/$H$23</f>
        <v>26.815</v>
      </c>
      <c r="AZ32" s="638" t="n">
        <f aca="false">AZ11/$H$23</f>
        <v>107.26</v>
      </c>
      <c r="BA32" s="639" t="n">
        <f aca="false">BA11/$H$23</f>
        <v>26.444</v>
      </c>
      <c r="BB32" s="639" t="n">
        <f aca="false">BB11/$H$23</f>
        <v>26.444</v>
      </c>
      <c r="BC32" s="639" t="n">
        <f aca="false">BC11/$H$23</f>
        <v>26.444</v>
      </c>
      <c r="BD32" s="639" t="n">
        <f aca="false">BD11/$H$23</f>
        <v>26.446199</v>
      </c>
      <c r="BE32" s="639" t="n">
        <f aca="false">BE11/$H$23</f>
        <v>105.778199</v>
      </c>
      <c r="BP32" s="12"/>
      <c r="BQ32" s="12"/>
      <c r="BR32" s="12"/>
      <c r="BS32" s="12"/>
      <c r="BT32" s="12"/>
      <c r="BU32" s="12"/>
      <c r="BV32" s="12"/>
      <c r="BW32" s="12"/>
      <c r="BX32" s="12"/>
      <c r="BY32" s="12"/>
    </row>
    <row r="33" customFormat="false" ht="20.1" hidden="false" customHeight="true" outlineLevel="0" collapsed="false">
      <c r="A33" s="41"/>
      <c r="B33" s="44"/>
      <c r="C33" s="254"/>
      <c r="D33" s="1"/>
      <c r="E33" s="1" t="s">
        <v>372</v>
      </c>
      <c r="F33" s="1"/>
      <c r="G33" s="1"/>
      <c r="H33" s="1"/>
      <c r="I33" s="622"/>
      <c r="J33" s="622"/>
      <c r="K33" s="622"/>
      <c r="L33" s="622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57"/>
      <c r="AX33" s="157"/>
      <c r="AY33" s="157"/>
      <c r="AZ33" s="157"/>
      <c r="BA33" s="640"/>
      <c r="BB33" s="639" t="n">
        <f aca="false">BB12/$H$23</f>
        <v>1.874</v>
      </c>
      <c r="BC33" s="639" t="n">
        <f aca="false">BC12/$H$23</f>
        <v>1.874</v>
      </c>
      <c r="BD33" s="639" t="n">
        <f aca="false">BD12/$H$23</f>
        <v>1.876606406</v>
      </c>
      <c r="BE33" s="639" t="n">
        <f aca="false">BE12/$H$23</f>
        <v>5.624606406</v>
      </c>
      <c r="BP33" s="12"/>
      <c r="BQ33" s="12"/>
      <c r="BR33" s="12"/>
      <c r="BS33" s="12"/>
      <c r="BT33" s="12"/>
      <c r="BU33" s="12"/>
      <c r="BV33" s="12"/>
      <c r="BW33" s="12"/>
      <c r="BX33" s="12"/>
      <c r="BY33" s="12"/>
    </row>
    <row r="34" customFormat="false" ht="20.1" hidden="false" customHeight="true" outlineLevel="0" collapsed="false">
      <c r="A34" s="41"/>
      <c r="B34" s="44"/>
      <c r="C34" s="254"/>
      <c r="D34" s="1"/>
      <c r="E34" s="1" t="s">
        <v>373</v>
      </c>
      <c r="F34" s="1"/>
      <c r="G34" s="1"/>
      <c r="H34" s="1"/>
      <c r="I34" s="622"/>
      <c r="J34" s="622"/>
      <c r="K34" s="622"/>
      <c r="L34" s="622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57"/>
      <c r="AW34" s="157"/>
      <c r="AX34" s="157"/>
      <c r="AY34" s="157"/>
      <c r="AZ34" s="157"/>
      <c r="BA34" s="640"/>
      <c r="BB34" s="639" t="n">
        <f aca="false">BB13/$H$23</f>
        <v>0.296</v>
      </c>
      <c r="BC34" s="639" t="n">
        <f aca="false">BC13/$H$23</f>
        <v>0.296</v>
      </c>
      <c r="BD34" s="639" t="n">
        <f aca="false">BD13/$H$23</f>
        <v>0.298630079</v>
      </c>
      <c r="BE34" s="639" t="n">
        <f aca="false">BE13/$H$23</f>
        <v>0.890630079</v>
      </c>
      <c r="BP34" s="12"/>
      <c r="BQ34" s="12"/>
      <c r="BR34" s="12"/>
      <c r="BS34" s="12"/>
      <c r="BT34" s="12"/>
      <c r="BU34" s="12"/>
      <c r="BV34" s="12"/>
      <c r="BW34" s="12"/>
      <c r="BX34" s="12"/>
      <c r="BY34" s="12"/>
    </row>
    <row r="35" customFormat="false" ht="20.1" hidden="false" customHeight="true" outlineLevel="0" collapsed="false">
      <c r="A35" s="41"/>
      <c r="B35" s="44"/>
      <c r="C35" s="254"/>
      <c r="D35" s="1"/>
      <c r="E35" s="1" t="s">
        <v>374</v>
      </c>
      <c r="F35" s="1"/>
      <c r="G35" s="1"/>
      <c r="H35" s="1"/>
      <c r="I35" s="622"/>
      <c r="J35" s="622"/>
      <c r="K35" s="622"/>
      <c r="L35" s="622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57"/>
      <c r="AW35" s="157"/>
      <c r="AX35" s="157"/>
      <c r="AY35" s="157"/>
      <c r="AZ35" s="157"/>
      <c r="BA35" s="640"/>
      <c r="BB35" s="639" t="n">
        <f aca="false">BB14/$H$23</f>
        <v>0.033</v>
      </c>
      <c r="BC35" s="639" t="n">
        <f aca="false">BC14/$H$23</f>
        <v>0.033</v>
      </c>
      <c r="BD35" s="639" t="n">
        <f aca="false">BD14/$H$23</f>
        <v>0.034083222</v>
      </c>
      <c r="BE35" s="639" t="n">
        <f aca="false">BE14/$H$23</f>
        <v>0.100083222</v>
      </c>
      <c r="BP35" s="12"/>
      <c r="BQ35" s="12"/>
      <c r="BR35" s="12"/>
      <c r="BS35" s="12"/>
      <c r="BT35" s="12"/>
      <c r="BU35" s="12"/>
      <c r="BV35" s="12"/>
      <c r="BW35" s="12"/>
      <c r="BX35" s="12"/>
      <c r="BY35" s="12"/>
    </row>
    <row r="36" s="3" customFormat="true" ht="20.1" hidden="false" customHeight="true" outlineLevel="0" collapsed="false">
      <c r="A36" s="41"/>
      <c r="B36" s="42" t="s">
        <v>38</v>
      </c>
      <c r="C36" s="9"/>
      <c r="D36" s="1"/>
      <c r="E36" s="1" t="s">
        <v>314</v>
      </c>
      <c r="F36" s="1"/>
      <c r="G36" s="1"/>
      <c r="H36" s="1"/>
      <c r="I36" s="622"/>
      <c r="J36" s="622"/>
      <c r="K36" s="622"/>
      <c r="L36" s="622"/>
      <c r="M36" s="638" t="n">
        <f aca="false">M15/$H$23</f>
        <v>0</v>
      </c>
      <c r="N36" s="638" t="n">
        <f aca="false">N15/$H$23</f>
        <v>564.4646812</v>
      </c>
      <c r="O36" s="638" t="n">
        <f aca="false">O15/$H$23</f>
        <v>423.3485109</v>
      </c>
      <c r="P36" s="638" t="n">
        <f aca="false">P15/$H$23</f>
        <v>423.3485109</v>
      </c>
      <c r="Q36" s="638" t="n">
        <f aca="false">Q15/$H$23</f>
        <v>1411.161703</v>
      </c>
      <c r="R36" s="638" t="n">
        <f aca="false">R15/$H$23</f>
        <v>595.440412767</v>
      </c>
      <c r="S36" s="638" t="n">
        <f aca="false">S15/$H$23</f>
        <v>595.440412767</v>
      </c>
      <c r="T36" s="638" t="n">
        <f aca="false">T15/$H$23</f>
        <v>595.440412767</v>
      </c>
      <c r="U36" s="638" t="n">
        <f aca="false">U15/$H$23</f>
        <v>595.440412767</v>
      </c>
      <c r="V36" s="638" t="n">
        <f aca="false">V15/$H$23</f>
        <v>2381.761651068</v>
      </c>
      <c r="W36" s="638" t="n">
        <f aca="false">W15/$H$23</f>
        <v>719.216</v>
      </c>
      <c r="X36" s="638" t="n">
        <f aca="false">X15/$H$23</f>
        <v>719.216</v>
      </c>
      <c r="Y36" s="638" t="n">
        <f aca="false">Y15/$H$23</f>
        <v>719.216</v>
      </c>
      <c r="Z36" s="638" t="n">
        <f aca="false">Z15/$H$23</f>
        <v>719.216</v>
      </c>
      <c r="AA36" s="638" t="n">
        <f aca="false">AA15/$H$23</f>
        <v>2876.864</v>
      </c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641"/>
      <c r="BF36" s="12"/>
      <c r="BG36" s="12"/>
      <c r="BH36" s="12"/>
      <c r="BI36" s="12"/>
      <c r="BJ36" s="12"/>
      <c r="BK36" s="12"/>
      <c r="BL36" s="12"/>
      <c r="BM36" s="12"/>
      <c r="BN36" s="12"/>
      <c r="BO36" s="12"/>
    </row>
    <row r="37" s="12" customFormat="true" ht="20.1" hidden="false" customHeight="true" outlineLevel="0" collapsed="false">
      <c r="A37" s="41"/>
      <c r="B37" s="42" t="s">
        <v>39</v>
      </c>
      <c r="C37" s="425"/>
      <c r="D37" s="1"/>
      <c r="E37" s="1" t="s">
        <v>375</v>
      </c>
      <c r="F37" s="1"/>
      <c r="G37" s="1"/>
      <c r="H37" s="1"/>
      <c r="I37" s="622"/>
      <c r="J37" s="622"/>
      <c r="K37" s="622"/>
      <c r="L37" s="622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638" t="n">
        <f aca="false">Y16/$H$23</f>
        <v>137.79625</v>
      </c>
      <c r="Z37" s="638" t="n">
        <f aca="false">Z16/$H$23</f>
        <v>137.79625</v>
      </c>
      <c r="AA37" s="638" t="n">
        <f aca="false">AA16/$H$23</f>
        <v>275.5925</v>
      </c>
      <c r="AB37" s="638" t="n">
        <f aca="false">AB16/$H$23</f>
        <v>49.3685</v>
      </c>
      <c r="AC37" s="157"/>
      <c r="AD37" s="157"/>
      <c r="AE37" s="157"/>
      <c r="AF37" s="638" t="n">
        <f aca="false">AF16/$H$23</f>
        <v>49.3685</v>
      </c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641"/>
      <c r="BF37" s="3"/>
      <c r="BG37" s="3"/>
    </row>
    <row r="38" s="12" customFormat="true" ht="20.1" hidden="false" customHeight="true" outlineLevel="0" collapsed="false">
      <c r="A38" s="41"/>
      <c r="B38" s="42" t="s">
        <v>40</v>
      </c>
      <c r="C38" s="424"/>
      <c r="D38" s="1"/>
      <c r="E38" s="1" t="s">
        <v>129</v>
      </c>
      <c r="F38" s="1"/>
      <c r="G38" s="1"/>
      <c r="H38" s="1"/>
      <c r="I38" s="622" t="n">
        <v>10.451879187</v>
      </c>
      <c r="J38" s="622" t="n">
        <v>18.090925566</v>
      </c>
      <c r="K38" s="622" t="n">
        <v>36.405249987</v>
      </c>
      <c r="L38" s="622" t="n">
        <v>51.109052537</v>
      </c>
      <c r="M38" s="638" t="n">
        <f aca="false">M17/$H$23</f>
        <v>0</v>
      </c>
      <c r="N38" s="638" t="n">
        <f aca="false">N17/$H$23</f>
        <v>91.3679464</v>
      </c>
      <c r="O38" s="638" t="n">
        <f aca="false">O17/$H$23</f>
        <v>68.5259598</v>
      </c>
      <c r="P38" s="638" t="n">
        <f aca="false">P17/$H$23</f>
        <v>68.5259598</v>
      </c>
      <c r="Q38" s="638" t="n">
        <f aca="false">Q17/$H$23</f>
        <v>228.419866</v>
      </c>
      <c r="R38" s="638" t="n">
        <f aca="false">R17/$H$23</f>
        <v>60.05833099425</v>
      </c>
      <c r="S38" s="638" t="n">
        <f aca="false">S17/$H$23</f>
        <v>60.05833099425</v>
      </c>
      <c r="T38" s="638" t="n">
        <f aca="false">T17/$H$23</f>
        <v>60.05833099425</v>
      </c>
      <c r="U38" s="638" t="n">
        <f aca="false">U17/$H$23</f>
        <v>60.05833099425</v>
      </c>
      <c r="V38" s="638" t="n">
        <f aca="false">V17/$H$23</f>
        <v>240.233323977</v>
      </c>
      <c r="W38" s="638" t="n">
        <f aca="false">W17/$H$23</f>
        <v>56.78925</v>
      </c>
      <c r="X38" s="638" t="n">
        <f aca="false">X17/$H$23</f>
        <v>56.78925</v>
      </c>
      <c r="Y38" s="638" t="n">
        <f aca="false">Y17/$H$23</f>
        <v>56.78925</v>
      </c>
      <c r="Z38" s="638" t="n">
        <f aca="false">Z17/$H$23</f>
        <v>56.78925</v>
      </c>
      <c r="AA38" s="638" t="n">
        <f aca="false">AA17/$H$23</f>
        <v>227.157</v>
      </c>
      <c r="AB38" s="638" t="n">
        <f aca="false">AB17/$H$23</f>
        <v>49.23225</v>
      </c>
      <c r="AC38" s="638" t="n">
        <f aca="false">AC17/$H$23</f>
        <v>49.23225</v>
      </c>
      <c r="AD38" s="638" t="n">
        <f aca="false">AD17/$H$23</f>
        <v>32.8215</v>
      </c>
      <c r="AE38" s="157"/>
      <c r="AF38" s="638" t="n">
        <f aca="false">AF17/$H$23</f>
        <v>131.286</v>
      </c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641"/>
      <c r="BF38" s="3"/>
      <c r="BG38" s="3"/>
    </row>
    <row r="39" s="12" customFormat="true" ht="20.1" hidden="false" customHeight="true" outlineLevel="0" collapsed="false">
      <c r="A39" s="41"/>
      <c r="B39" s="42" t="s">
        <v>41</v>
      </c>
      <c r="C39" s="55"/>
      <c r="D39" s="444" t="s">
        <v>376</v>
      </c>
      <c r="E39" s="625"/>
      <c r="F39" s="625"/>
      <c r="G39" s="625"/>
      <c r="H39" s="625"/>
      <c r="I39" s="626" t="n">
        <v>1008.7576105253</v>
      </c>
      <c r="J39" s="626" t="n">
        <v>2076.67038881032</v>
      </c>
      <c r="K39" s="626" t="n">
        <v>2851.67002869739</v>
      </c>
      <c r="L39" s="642" t="n">
        <v>3414.91017604312</v>
      </c>
      <c r="M39" s="642" t="n">
        <f aca="false">M18/$H$23</f>
        <v>0</v>
      </c>
      <c r="N39" s="642" t="n">
        <f aca="false">N18/$H$23</f>
        <v>174044.3217248</v>
      </c>
      <c r="O39" s="642" t="n">
        <f aca="false">O18/$H$23</f>
        <v>130533.2412936</v>
      </c>
      <c r="P39" s="642" t="n">
        <f aca="false">P18/$H$23</f>
        <v>130533.2412936</v>
      </c>
      <c r="Q39" s="642" t="n">
        <f aca="false">Q18/$H$23</f>
        <v>435110.804312</v>
      </c>
      <c r="R39" s="642" t="n">
        <f aca="false">R18/$H$23</f>
        <v>113379.967455534</v>
      </c>
      <c r="S39" s="642" t="n">
        <f aca="false">S18/$H$23</f>
        <v>113379.967455534</v>
      </c>
      <c r="T39" s="642" t="n">
        <f aca="false">T18/$H$23</f>
        <v>113379.967455534</v>
      </c>
      <c r="U39" s="642" t="n">
        <f aca="false">U18/$H$23</f>
        <v>113379.967455534</v>
      </c>
      <c r="V39" s="642" t="n">
        <f aca="false">V18/$H$23</f>
        <v>453519.869822136</v>
      </c>
      <c r="W39" s="642" t="n">
        <f aca="false">W18/$H$23</f>
        <v>81491.853</v>
      </c>
      <c r="X39" s="642" t="n">
        <f aca="false">X18/$H$23</f>
        <v>81491.853</v>
      </c>
      <c r="Y39" s="642" t="n">
        <f aca="false">Y18/$H$23</f>
        <v>84407.595</v>
      </c>
      <c r="Z39" s="642" t="n">
        <f aca="false">Z18/$H$23</f>
        <v>84407.595</v>
      </c>
      <c r="AA39" s="642" t="n">
        <f aca="false">AA18/$H$23</f>
        <v>331798.896</v>
      </c>
      <c r="AB39" s="642" t="n">
        <f aca="false">AB18/$H$23</f>
        <v>88192.973</v>
      </c>
      <c r="AC39" s="642" t="n">
        <f aca="false">AC18/$H$23</f>
        <v>88143.6045</v>
      </c>
      <c r="AD39" s="642" t="n">
        <f aca="false">AD18/$H$23</f>
        <v>88127.19375</v>
      </c>
      <c r="AE39" s="642" t="n">
        <f aca="false">AE18/$H$23</f>
        <v>88160.01525</v>
      </c>
      <c r="AF39" s="642" t="n">
        <f aca="false">AF18/$H$23</f>
        <v>352623.7865</v>
      </c>
      <c r="AG39" s="642" t="n">
        <f aca="false">AG18/$H$23</f>
        <v>95881.03075</v>
      </c>
      <c r="AH39" s="642" t="n">
        <f aca="false">AH18/$H$23</f>
        <v>95881.03075</v>
      </c>
      <c r="AI39" s="642" t="n">
        <f aca="false">AI18/$H$23</f>
        <v>95881.03075</v>
      </c>
      <c r="AJ39" s="642" t="n">
        <f aca="false">AJ18/$H$23</f>
        <v>95881.03075</v>
      </c>
      <c r="AK39" s="642" t="n">
        <f aca="false">AK18/$H$23</f>
        <v>383524.123</v>
      </c>
      <c r="AL39" s="642" t="n">
        <f aca="false">AL18/$H$23</f>
        <v>90721.901</v>
      </c>
      <c r="AM39" s="642" t="n">
        <f aca="false">AM18/$H$23</f>
        <v>90721.901</v>
      </c>
      <c r="AN39" s="642" t="n">
        <f aca="false">AN18/$H$23</f>
        <v>90721.901</v>
      </c>
      <c r="AO39" s="642" t="n">
        <f aca="false">AO18/$H$23</f>
        <v>90721.9038870078</v>
      </c>
      <c r="AP39" s="642" t="n">
        <f aca="false">AP18/$H$23</f>
        <v>362887.606887008</v>
      </c>
      <c r="AQ39" s="642" t="n">
        <f aca="false">AQ18/$H$23</f>
        <v>96450.145</v>
      </c>
      <c r="AR39" s="642" t="n">
        <f aca="false">AR18/$H$23</f>
        <v>96450.145</v>
      </c>
      <c r="AS39" s="642" t="n">
        <f aca="false">AS18/$H$23</f>
        <v>96450.145</v>
      </c>
      <c r="AT39" s="642" t="n">
        <f aca="false">AT18/$H$23</f>
        <v>96450.145</v>
      </c>
      <c r="AU39" s="642" t="n">
        <f aca="false">AU18/$H$23</f>
        <v>385800.58</v>
      </c>
      <c r="AV39" s="642" t="n">
        <f aca="false">AV18/$H$23</f>
        <v>103412.152</v>
      </c>
      <c r="AW39" s="642" t="n">
        <f aca="false">AW18/$H$23</f>
        <v>103412.152</v>
      </c>
      <c r="AX39" s="642" t="n">
        <f aca="false">AX18/$H$23</f>
        <v>103412.152</v>
      </c>
      <c r="AY39" s="642" t="n">
        <f aca="false">AY18/$H$23</f>
        <v>103412.152</v>
      </c>
      <c r="AZ39" s="642" t="n">
        <f aca="false">AZ18/$H$23</f>
        <v>413648.608</v>
      </c>
      <c r="BA39" s="642" t="n">
        <f aca="false">BA18/$H$23</f>
        <v>107033.83</v>
      </c>
      <c r="BB39" s="642" t="n">
        <f aca="false">BB18/$H$23</f>
        <v>107036.033</v>
      </c>
      <c r="BC39" s="642" t="n">
        <f aca="false">BC18/$H$23</f>
        <v>107036.033</v>
      </c>
      <c r="BD39" s="642" t="n">
        <f aca="false">BD18/$H$23</f>
        <v>107036.056863707</v>
      </c>
      <c r="BE39" s="642" t="n">
        <f aca="false">BE18/$H$23</f>
        <v>428141.952863707</v>
      </c>
      <c r="BF39" s="78"/>
      <c r="BG39" s="78"/>
      <c r="BH39" s="43"/>
      <c r="BI39" s="43"/>
      <c r="BJ39" s="43"/>
      <c r="BK39" s="43"/>
      <c r="BL39" s="43"/>
      <c r="BM39" s="43"/>
      <c r="BN39" s="43"/>
      <c r="BO39" s="43"/>
    </row>
    <row r="40" s="43" customFormat="true" ht="20.1" hidden="false" customHeight="true" outlineLevel="0" collapsed="false">
      <c r="A40" s="41"/>
      <c r="B40" s="42" t="s">
        <v>42</v>
      </c>
      <c r="C40" s="424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 t="n">
        <f aca="false">AL28+AL32</f>
        <v>4643.326</v>
      </c>
      <c r="AM40" s="78" t="n">
        <f aca="false">AM28+AM32</f>
        <v>4643.326</v>
      </c>
      <c r="AN40" s="78" t="n">
        <f aca="false">AN28+AN32</f>
        <v>4643.326</v>
      </c>
      <c r="AO40" s="78" t="n">
        <f aca="false">AO28+AO32</f>
        <v>4643.32895222433</v>
      </c>
      <c r="AP40" s="78" t="n">
        <f aca="false">AP28+AP32</f>
        <v>18573.3069522243</v>
      </c>
      <c r="AQ40" s="78" t="n">
        <f aca="false">AQ28+AQ32</f>
        <v>5560.284</v>
      </c>
      <c r="AR40" s="78" t="n">
        <f aca="false">AQ28+AQ32+AR28+AR32</f>
        <v>11120.568</v>
      </c>
      <c r="AS40" s="78" t="n">
        <f aca="false">AQ28+AQ32+AR28+AR32+AS28+AS32</f>
        <v>16680.852</v>
      </c>
      <c r="AT40" s="78" t="n">
        <f aca="false">AQ28+AQ32+AR28+AR32+AS28+AS32+AT28+AT32</f>
        <v>22241.136</v>
      </c>
      <c r="AU40" s="78" t="n">
        <f aca="false">AU28+AU32</f>
        <v>22241.136</v>
      </c>
      <c r="AV40" s="78" t="n">
        <f aca="false">AV28+AV32</f>
        <v>6484.39</v>
      </c>
      <c r="AW40" s="78" t="n">
        <f aca="false">AV28+AV32+AW28+AW32</f>
        <v>12968.78</v>
      </c>
      <c r="AX40" s="78" t="n">
        <f aca="false">AV28+AV32+AW28+AW32+AX28+AX32</f>
        <v>19453.17</v>
      </c>
      <c r="AY40" s="78" t="n">
        <f aca="false">AV28+AV32+AW28+AW32+AX28+AX32+AY28+AY32</f>
        <v>25937.56</v>
      </c>
      <c r="AZ40" s="78" t="n">
        <f aca="false">AV28+AV32+AW28+AW32+AX28+AX32+AY28+AY32</f>
        <v>25937.56</v>
      </c>
      <c r="BA40" s="43" t="n">
        <f aca="false">BA28+BA32</f>
        <v>7015.85</v>
      </c>
      <c r="BB40" s="43" t="n">
        <f aca="false">BA28+BB28+BA32+BB32+BB34</f>
        <v>14031.996</v>
      </c>
      <c r="BC40" s="43" t="n">
        <f aca="false">BA28+BB28+BC28+BA32+BB32+BC32+BB34+BC34</f>
        <v>21048.142</v>
      </c>
      <c r="BD40" s="43" t="n">
        <f aca="false">BA28+BB28+BC28+BD28+BA32+BB32+BC32+BD32+BB34+BC34+BD34</f>
        <v>28064.296447079</v>
      </c>
      <c r="BE40" s="43" t="n">
        <f aca="false">BE28+BE32+BE34</f>
        <v>28064.296447079</v>
      </c>
      <c r="BF40" s="643" t="s">
        <v>379</v>
      </c>
      <c r="BG40" s="78"/>
      <c r="BH40" s="78"/>
      <c r="BI40" s="78"/>
    </row>
    <row r="41" s="43" customFormat="true" ht="20.1" hidden="false" customHeight="true" outlineLevel="0" collapsed="false">
      <c r="A41" s="41"/>
      <c r="B41" s="42" t="s">
        <v>43</v>
      </c>
      <c r="C41" s="424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 t="n">
        <f aca="false">AP40*0.758/100+증권!W12</f>
        <v>3641.87566669786</v>
      </c>
      <c r="AQ41" s="78" t="n">
        <f aca="false">AQ40*0.725/100+증권!X12</f>
        <v>1321.602059</v>
      </c>
      <c r="AR41" s="78" t="n">
        <f aca="false">AR40*0.725/100+증권!Y12</f>
        <v>2529.44272949</v>
      </c>
      <c r="AS41" s="78" t="n">
        <f aca="false">AS40*0.725/100+증권!Z12</f>
        <v>3625.62097981</v>
      </c>
      <c r="AT41" s="78" t="n">
        <f aca="false">AT40*0.725/100+증권!AA12</f>
        <v>3769.86918801</v>
      </c>
      <c r="AU41" s="78" t="n">
        <f aca="false">AU40*0.725/100+증권!AA12</f>
        <v>3769.86918801</v>
      </c>
      <c r="AV41" s="78" t="n">
        <f aca="false">AV40*0.725/100+증권!AB12</f>
        <v>1758.4418275</v>
      </c>
      <c r="AW41" s="78" t="n">
        <f aca="false">AW40*0.725/100+증권!AC12</f>
        <v>2878.94966522</v>
      </c>
      <c r="AX41" s="78" t="n">
        <f aca="false">AX40*0.725/100+증권!AD12</f>
        <v>3732.0354825</v>
      </c>
      <c r="AY41" s="78" t="n">
        <f aca="false">AY40*0.725/100+증권!AE12</f>
        <v>4943.04731</v>
      </c>
      <c r="AZ41" s="78" t="n">
        <f aca="false">AZ40*0.725/100+증권!AE12</f>
        <v>4943.04731</v>
      </c>
      <c r="BA41" s="78" t="n">
        <f aca="false">BA40*0.725/100+증권!AF12</f>
        <v>372.8649125</v>
      </c>
      <c r="BB41" s="78" t="n">
        <f aca="false">BB40*0.725/100+증권!AG12</f>
        <v>2718.54373302</v>
      </c>
      <c r="BC41" s="78" t="n">
        <f aca="false">BC40*0.725/100+증권!AH12</f>
        <v>5166.48471643</v>
      </c>
      <c r="BD41" s="78" t="n">
        <f aca="false">BD40*0.725/100+증권!AI12</f>
        <v>5973.18340074132</v>
      </c>
      <c r="BE41" s="78" t="n">
        <f aca="false">BE40*0.725/100+증권!AI12</f>
        <v>5973.18340074132</v>
      </c>
      <c r="BF41" s="643" t="s">
        <v>380</v>
      </c>
      <c r="BG41" s="78"/>
      <c r="BH41" s="78"/>
      <c r="BI41" s="78"/>
    </row>
    <row r="42" s="43" customFormat="true" ht="20.1" hidden="false" customHeight="true" outlineLevel="0" collapsed="false">
      <c r="A42" s="41"/>
      <c r="B42" s="42" t="s">
        <v>44</v>
      </c>
      <c r="C42" s="55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3"/>
      <c r="BF42" s="3"/>
      <c r="BG42" s="12"/>
      <c r="BH42" s="12"/>
      <c r="BI42" s="12"/>
      <c r="BJ42" s="12"/>
      <c r="BK42" s="12"/>
      <c r="BL42" s="12"/>
      <c r="BM42" s="12"/>
      <c r="BN42" s="12"/>
    </row>
    <row r="43" s="12" customFormat="true" ht="20.1" hidden="false" customHeight="true" outlineLevel="0" collapsed="false">
      <c r="A43" s="41"/>
      <c r="B43" s="44" t="s">
        <v>45</v>
      </c>
      <c r="C43" s="424"/>
      <c r="D43" s="423" t="s">
        <v>381</v>
      </c>
      <c r="E43" s="423"/>
      <c r="F43" s="423"/>
      <c r="G43" s="423"/>
      <c r="H43" s="423"/>
      <c r="I43" s="26" t="s">
        <v>366</v>
      </c>
      <c r="J43" s="26" t="s">
        <v>367</v>
      </c>
      <c r="K43" s="26" t="s">
        <v>368</v>
      </c>
      <c r="L43" s="26" t="s">
        <v>369</v>
      </c>
      <c r="M43" s="26" t="s">
        <v>49</v>
      </c>
      <c r="N43" s="26" t="s">
        <v>50</v>
      </c>
      <c r="O43" s="26" t="s">
        <v>51</v>
      </c>
      <c r="P43" s="26" t="s">
        <v>243</v>
      </c>
      <c r="Q43" s="26" t="s">
        <v>53</v>
      </c>
      <c r="R43" s="26" t="s">
        <v>54</v>
      </c>
      <c r="S43" s="26" t="s">
        <v>55</v>
      </c>
      <c r="T43" s="26" t="s">
        <v>159</v>
      </c>
      <c r="U43" s="26" t="s">
        <v>57</v>
      </c>
      <c r="V43" s="26" t="s">
        <v>58</v>
      </c>
      <c r="W43" s="26" t="s">
        <v>59</v>
      </c>
      <c r="X43" s="26" t="s">
        <v>160</v>
      </c>
      <c r="Y43" s="26" t="s">
        <v>61</v>
      </c>
      <c r="Z43" s="26" t="s">
        <v>62</v>
      </c>
      <c r="AA43" s="26" t="s">
        <v>63</v>
      </c>
      <c r="AB43" s="26" t="s">
        <v>161</v>
      </c>
      <c r="AC43" s="26" t="s">
        <v>64</v>
      </c>
      <c r="AD43" s="26" t="s">
        <v>65</v>
      </c>
      <c r="AE43" s="147" t="s">
        <v>66</v>
      </c>
      <c r="AF43" s="147" t="s">
        <v>162</v>
      </c>
      <c r="AG43" s="147" t="s">
        <v>68</v>
      </c>
      <c r="AH43" s="147" t="s">
        <v>69</v>
      </c>
      <c r="AI43" s="147" t="s">
        <v>70</v>
      </c>
      <c r="AJ43" s="147" t="s">
        <v>163</v>
      </c>
      <c r="AK43" s="147" t="s">
        <v>71</v>
      </c>
      <c r="AL43" s="147" t="s">
        <v>72</v>
      </c>
      <c r="AM43" s="147" t="s">
        <v>73</v>
      </c>
      <c r="AN43" s="147" t="s">
        <v>164</v>
      </c>
      <c r="AO43" s="147" t="s">
        <v>75</v>
      </c>
      <c r="AP43" s="147" t="s">
        <v>76</v>
      </c>
      <c r="AQ43" s="147" t="s">
        <v>77</v>
      </c>
      <c r="AR43" s="147" t="s">
        <v>370</v>
      </c>
      <c r="AS43" s="65" t="s">
        <v>79</v>
      </c>
      <c r="AT43" s="65" t="s">
        <v>80</v>
      </c>
      <c r="AU43" s="65" t="s">
        <v>81</v>
      </c>
      <c r="AV43" s="147" t="s">
        <v>378</v>
      </c>
    </row>
    <row r="44" s="12" customFormat="true" ht="20.1" hidden="false" customHeight="true" outlineLevel="0" collapsed="false">
      <c r="A44" s="41"/>
      <c r="B44" s="44" t="s">
        <v>46</v>
      </c>
      <c r="C44" s="424"/>
      <c r="D44" s="10"/>
      <c r="E44" s="1" t="s">
        <v>35</v>
      </c>
      <c r="F44" s="1"/>
      <c r="G44" s="1"/>
      <c r="H44" s="1"/>
      <c r="I44" s="622" t="n">
        <v>647.128438297</v>
      </c>
      <c r="J44" s="622" t="n">
        <v>1432.678227995</v>
      </c>
      <c r="K44" s="622" t="n">
        <v>1890.641742617</v>
      </c>
      <c r="L44" s="622" t="n">
        <v>2118.420728775</v>
      </c>
      <c r="M44" s="638" t="n">
        <f aca="false">M25</f>
        <v>0</v>
      </c>
      <c r="N44" s="638" t="n">
        <f aca="false">M25+N25</f>
        <v>164104.3592104</v>
      </c>
      <c r="O44" s="638" t="n">
        <f aca="false">M25+N25+O25</f>
        <v>287182.6286182</v>
      </c>
      <c r="P44" s="638" t="n">
        <f aca="false">M25+N25+O25+P25</f>
        <v>410260.898026</v>
      </c>
      <c r="Q44" s="638" t="n">
        <f aca="false">R25</f>
        <v>105881.013045736</v>
      </c>
      <c r="R44" s="638" t="n">
        <f aca="false">R25+S25</f>
        <v>211762.026091472</v>
      </c>
      <c r="S44" s="638" t="n">
        <f aca="false">R25+S25+T25</f>
        <v>317643.039137208</v>
      </c>
      <c r="T44" s="638" t="n">
        <f aca="false">R25+S25+T25+U25</f>
        <v>423524.052182944</v>
      </c>
      <c r="U44" s="638" t="n">
        <f aca="false">W25</f>
        <v>73142.10075</v>
      </c>
      <c r="V44" s="638" t="n">
        <f aca="false">W25+X25</f>
        <v>146284.2015</v>
      </c>
      <c r="W44" s="638" t="n">
        <f aca="false">W25+X25+Y25</f>
        <v>219426.30225</v>
      </c>
      <c r="X44" s="638" t="n">
        <f aca="false">W25+X25+Y25+Z25</f>
        <v>292568.403</v>
      </c>
      <c r="Y44" s="638" t="n">
        <f aca="false">AB25</f>
        <v>76288.3985</v>
      </c>
      <c r="Z44" s="638" t="n">
        <f aca="false">AB25+AC25</f>
        <v>152576.797</v>
      </c>
      <c r="AA44" s="638" t="n">
        <f aca="false">AB25+AC25+AD25</f>
        <v>228865.1955</v>
      </c>
      <c r="AB44" s="638" t="n">
        <f aca="false">AB25+AC25+AD25+AE25</f>
        <v>305153.594</v>
      </c>
      <c r="AC44" s="638" t="n">
        <f aca="false">AG25</f>
        <v>78867.73725</v>
      </c>
      <c r="AD44" s="638" t="n">
        <f aca="false">AG25+AH25</f>
        <v>157735.4745</v>
      </c>
      <c r="AE44" s="638" t="n">
        <f aca="false">AG25+AH25+AI25</f>
        <v>236603.21175</v>
      </c>
      <c r="AF44" s="638" t="n">
        <f aca="false">AG25+AH25+AI25+AJ25</f>
        <v>315470.949</v>
      </c>
      <c r="AG44" s="638" t="n">
        <f aca="false">AL25</f>
        <v>72378.981</v>
      </c>
      <c r="AH44" s="638" t="n">
        <f aca="false">AL25+AM25</f>
        <v>144757.962</v>
      </c>
      <c r="AI44" s="638" t="n">
        <f aca="false">AL25+AM25+AN25</f>
        <v>217136.943</v>
      </c>
      <c r="AJ44" s="638" t="n">
        <f aca="false">AL25+AM25+AN25+AO25</f>
        <v>289515.924492787</v>
      </c>
      <c r="AK44" s="638" t="n">
        <f aca="false">AQ25</f>
        <v>72863.397</v>
      </c>
      <c r="AL44" s="638" t="n">
        <f aca="false">+AQ25+AR25</f>
        <v>145726.794</v>
      </c>
      <c r="AM44" s="638" t="n">
        <f aca="false">+AQ25+AR25+AS25</f>
        <v>218590.191</v>
      </c>
      <c r="AN44" s="638" t="n">
        <f aca="false">AQ25+AR25+AS25+AT25</f>
        <v>291453.588</v>
      </c>
      <c r="AO44" s="638" t="n">
        <f aca="false">AV25</f>
        <v>74935.589</v>
      </c>
      <c r="AP44" s="638" t="n">
        <f aca="false">+AV25+AW25</f>
        <v>149871.178</v>
      </c>
      <c r="AQ44" s="638" t="n">
        <f aca="false">+AV25+AW25+AX25</f>
        <v>224806.767</v>
      </c>
      <c r="AR44" s="638" t="n">
        <f aca="false">AV25+AW25+AX25+AY25</f>
        <v>299742.356</v>
      </c>
      <c r="AS44" s="644" t="n">
        <f aca="false">BA25</f>
        <v>76019.745</v>
      </c>
      <c r="AT44" s="644" t="n">
        <f aca="false">BA25+BB25</f>
        <v>152039.49</v>
      </c>
      <c r="AU44" s="644" t="n">
        <f aca="false">BA25+BB25+BC25</f>
        <v>228059.235</v>
      </c>
      <c r="AV44" s="645" t="n">
        <f aca="false">SUM(BA25:BD25)</f>
        <v>304078.980441</v>
      </c>
    </row>
    <row r="45" s="12" customFormat="true" ht="20.1" hidden="false" customHeight="true" outlineLevel="0" collapsed="false">
      <c r="A45" s="41"/>
      <c r="B45" s="44" t="s">
        <v>47</v>
      </c>
      <c r="C45" s="424"/>
      <c r="D45" s="1"/>
      <c r="E45" s="1" t="s">
        <v>38</v>
      </c>
      <c r="F45" s="1"/>
      <c r="G45" s="1"/>
      <c r="H45" s="1"/>
      <c r="I45" s="622" t="n">
        <v>249.361485681</v>
      </c>
      <c r="J45" s="622" t="n">
        <v>442.1205515</v>
      </c>
      <c r="K45" s="622" t="n">
        <v>640.637200792</v>
      </c>
      <c r="L45" s="622" t="n">
        <v>875.930395567</v>
      </c>
      <c r="M45" s="638" t="n">
        <f aca="false">M26</f>
        <v>0</v>
      </c>
      <c r="N45" s="638" t="n">
        <f aca="false">M26+N26</f>
        <v>9093.6152336</v>
      </c>
      <c r="O45" s="638" t="n">
        <f aca="false">M26+N26+O26</f>
        <v>15913.8266588</v>
      </c>
      <c r="P45" s="638" t="n">
        <f aca="false">M26+N26+O26+P26</f>
        <v>22734.038084</v>
      </c>
      <c r="Q45" s="638" t="n">
        <f aca="false">R26</f>
        <v>6651.09065679748</v>
      </c>
      <c r="R45" s="638" t="n">
        <f aca="false">R26+S26</f>
        <v>13302.181313595</v>
      </c>
      <c r="S45" s="638" t="n">
        <f aca="false">R26+S26+T26</f>
        <v>19953.2719703924</v>
      </c>
      <c r="T45" s="638" t="n">
        <f aca="false">R26+S26+T26+U26</f>
        <v>26604.3626271899</v>
      </c>
      <c r="U45" s="638" t="n">
        <f aca="false">W26</f>
        <v>7199.9925</v>
      </c>
      <c r="V45" s="638" t="n">
        <f aca="false">W26+X26</f>
        <v>14399.985</v>
      </c>
      <c r="W45" s="638" t="n">
        <f aca="false">W26+X26+Y26</f>
        <v>21599.9775</v>
      </c>
      <c r="X45" s="638" t="n">
        <f aca="false">W26+X26+Y26+Z26</f>
        <v>28799.97</v>
      </c>
      <c r="Y45" s="638" t="n">
        <f aca="false">AB26</f>
        <v>7560.92925</v>
      </c>
      <c r="Z45" s="638" t="n">
        <f aca="false">AB26+AC26</f>
        <v>15121.8585</v>
      </c>
      <c r="AA45" s="638" t="n">
        <f aca="false">AB26+AC26+AD26</f>
        <v>22682.78775</v>
      </c>
      <c r="AB45" s="638" t="n">
        <f aca="false">AB26+AC26+AD26+AE26</f>
        <v>30243.717</v>
      </c>
      <c r="AC45" s="638" t="n">
        <f aca="false">AG26</f>
        <v>12406.55575</v>
      </c>
      <c r="AD45" s="638" t="n">
        <f aca="false">AG26+AH26</f>
        <v>24813.1115</v>
      </c>
      <c r="AE45" s="638" t="n">
        <f aca="false">AG26+AH26+AI26</f>
        <v>37219.66725</v>
      </c>
      <c r="AF45" s="638" t="n">
        <f aca="false">AG26+AH26+AI26+AJ26</f>
        <v>49626.223</v>
      </c>
      <c r="AG45" s="638" t="n">
        <f aca="false">AL26</f>
        <v>13152.676</v>
      </c>
      <c r="AH45" s="638" t="n">
        <f aca="false">AL26+AM26</f>
        <v>26305.352</v>
      </c>
      <c r="AI45" s="638" t="n">
        <f aca="false">AL26+AM26+AN26</f>
        <v>39458.028</v>
      </c>
      <c r="AJ45" s="638" t="n">
        <f aca="false">AL26+AM26+AN26+AO26</f>
        <v>52610.7040614447</v>
      </c>
      <c r="AK45" s="638" t="n">
        <f aca="false">AQ26</f>
        <v>15702.761</v>
      </c>
      <c r="AL45" s="638" t="n">
        <f aca="false">+AQ26+AR26</f>
        <v>31405.522</v>
      </c>
      <c r="AM45" s="638" t="n">
        <f aca="false">+AQ26+AR26+AS26</f>
        <v>47108.283</v>
      </c>
      <c r="AN45" s="638" t="n">
        <f aca="false">AQ26+AR26+AS26+AT26</f>
        <v>62811.044</v>
      </c>
      <c r="AO45" s="638" t="n">
        <f aca="false">AV26</f>
        <v>19032.053</v>
      </c>
      <c r="AP45" s="638" t="n">
        <f aca="false">+AV26+AW26</f>
        <v>38064.106</v>
      </c>
      <c r="AQ45" s="638" t="n">
        <f aca="false">+AV26+AW26+AX26</f>
        <v>57096.159</v>
      </c>
      <c r="AR45" s="638" t="n">
        <f aca="false">AV26+AW26+AX26+AY26</f>
        <v>76128.212</v>
      </c>
      <c r="AS45" s="644" t="n">
        <f aca="false">BA26</f>
        <v>19963.966</v>
      </c>
      <c r="AT45" s="644" t="n">
        <f aca="false">BA26+BB26</f>
        <v>39927.932</v>
      </c>
      <c r="AU45" s="644" t="n">
        <f aca="false">BA26+BB26+BC26</f>
        <v>59891.898</v>
      </c>
      <c r="AV45" s="645" t="n">
        <f aca="false">SUM(BA26:BD26)</f>
        <v>79855.866308</v>
      </c>
    </row>
    <row r="46" s="12" customFormat="true" ht="20.1" hidden="false" customHeight="true" outlineLevel="0" collapsed="false">
      <c r="A46" s="41"/>
      <c r="B46" s="60"/>
      <c r="C46" s="55"/>
      <c r="D46" s="1"/>
      <c r="E46" s="1" t="s">
        <v>39</v>
      </c>
      <c r="F46" s="1"/>
      <c r="G46" s="1"/>
      <c r="H46" s="1"/>
      <c r="I46" s="622" t="n">
        <v>25.676248169</v>
      </c>
      <c r="J46" s="622" t="n">
        <v>53.273364266</v>
      </c>
      <c r="K46" s="622" t="n">
        <v>75.416960032</v>
      </c>
      <c r="L46" s="622" t="n">
        <v>101.710312618</v>
      </c>
      <c r="M46" s="638" t="n">
        <f aca="false">M27</f>
        <v>0</v>
      </c>
      <c r="N46" s="638" t="n">
        <f aca="false">M27+N27</f>
        <v>119.5026312</v>
      </c>
      <c r="O46" s="638" t="n">
        <f aca="false">M27+N27+O27</f>
        <v>209.1296046</v>
      </c>
      <c r="P46" s="638" t="n">
        <f aca="false">M27+N27+O27+P27</f>
        <v>298.756578</v>
      </c>
      <c r="Q46" s="638" t="n">
        <f aca="false">R27</f>
        <v>113.265914202662</v>
      </c>
      <c r="R46" s="638" t="n">
        <f aca="false">R27+S27</f>
        <v>226.531828405323</v>
      </c>
      <c r="S46" s="638" t="n">
        <f aca="false">R27+S27+T27</f>
        <v>339.797742607985</v>
      </c>
      <c r="T46" s="638" t="n">
        <f aca="false">R27+S27+T27+U27</f>
        <v>453.063656810646</v>
      </c>
      <c r="U46" s="638" t="n">
        <f aca="false">W27</f>
        <v>262.17575</v>
      </c>
      <c r="V46" s="638" t="n">
        <f aca="false">W27+X27</f>
        <v>524.3515</v>
      </c>
      <c r="W46" s="638" t="n">
        <f aca="false">W27+X27+Y27</f>
        <v>786.52725</v>
      </c>
      <c r="X46" s="638" t="n">
        <f aca="false">W27+X27+Y27+Z27</f>
        <v>1048.703</v>
      </c>
      <c r="Y46" s="638" t="n">
        <f aca="false">AB27</f>
        <v>305.76475</v>
      </c>
      <c r="Z46" s="638" t="n">
        <f aca="false">AB27+AC27</f>
        <v>611.5295</v>
      </c>
      <c r="AA46" s="638" t="n">
        <f aca="false">AB27+AC27+AD27</f>
        <v>917.29425</v>
      </c>
      <c r="AB46" s="638" t="n">
        <f aca="false">AB27+AC27+AD27+AE27</f>
        <v>1223.059</v>
      </c>
      <c r="AC46" s="638" t="n">
        <f aca="false">AG27</f>
        <v>371.76175</v>
      </c>
      <c r="AD46" s="638" t="n">
        <f aca="false">AG27+AH27</f>
        <v>743.5235</v>
      </c>
      <c r="AE46" s="638" t="n">
        <f aca="false">AG27+AH27+AI27</f>
        <v>1115.28525</v>
      </c>
      <c r="AF46" s="638" t="n">
        <f aca="false">AG27+AH27+AI27+AJ27</f>
        <v>1487.047</v>
      </c>
      <c r="AG46" s="638" t="n">
        <f aca="false">AL27</f>
        <v>320.712</v>
      </c>
      <c r="AH46" s="638" t="n">
        <f aca="false">AL27+AM27</f>
        <v>641.424</v>
      </c>
      <c r="AI46" s="638" t="n">
        <f aca="false">AL27+AM27+AN27</f>
        <v>962.136</v>
      </c>
      <c r="AJ46" s="638" t="n">
        <f aca="false">AL27+AM27+AN27+AO27</f>
        <v>1282.846938267</v>
      </c>
      <c r="AK46" s="638" t="n">
        <f aca="false">AQ27</f>
        <v>2082.028</v>
      </c>
      <c r="AL46" s="638" t="n">
        <f aca="false">+AQ27+AR27</f>
        <v>4164.056</v>
      </c>
      <c r="AM46" s="638" t="n">
        <f aca="false">+AQ27+AR27+AS27</f>
        <v>6246.084</v>
      </c>
      <c r="AN46" s="638" t="n">
        <f aca="false">AQ27+AR27+AS27+AT27</f>
        <v>8328.112</v>
      </c>
      <c r="AO46" s="638" t="n">
        <f aca="false">AV27</f>
        <v>2692.318</v>
      </c>
      <c r="AP46" s="638" t="n">
        <f aca="false">+AV27+AW27</f>
        <v>5384.636</v>
      </c>
      <c r="AQ46" s="638" t="n">
        <f aca="false">+AV27+AW27+AX27</f>
        <v>8076.954</v>
      </c>
      <c r="AR46" s="638" t="n">
        <f aca="false">AV27+AW27+AX27+AY27</f>
        <v>10769.272</v>
      </c>
      <c r="AS46" s="644" t="n">
        <f aca="false">BA27</f>
        <v>3719.341</v>
      </c>
      <c r="AT46" s="644" t="n">
        <f aca="false">BA27+BB27</f>
        <v>7438.682</v>
      </c>
      <c r="AU46" s="644" t="n">
        <f aca="false">BA27+BB27+BC27</f>
        <v>11158.023</v>
      </c>
      <c r="AV46" s="645" t="n">
        <f aca="false">SUM(BA27:BD27)</f>
        <v>14877.367027</v>
      </c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</row>
    <row r="47" s="43" customFormat="true" ht="20.1" hidden="false" customHeight="true" outlineLevel="0" collapsed="false">
      <c r="A47" s="41"/>
      <c r="B47" s="60"/>
      <c r="C47" s="424"/>
      <c r="D47" s="1"/>
      <c r="E47" s="150" t="s">
        <v>126</v>
      </c>
      <c r="F47" s="1"/>
      <c r="G47" s="1"/>
      <c r="H47" s="1"/>
      <c r="I47" s="622" t="n">
        <v>65.409449582</v>
      </c>
      <c r="J47" s="622" t="n">
        <v>111.301289915</v>
      </c>
      <c r="K47" s="622" t="n">
        <v>179.056364178</v>
      </c>
      <c r="L47" s="622" t="n">
        <v>236.927223169</v>
      </c>
      <c r="M47" s="157" t="n">
        <f aca="false">M28</f>
        <v>0</v>
      </c>
      <c r="N47" s="157" t="n">
        <f aca="false">M28+N28</f>
        <v>0</v>
      </c>
      <c r="O47" s="157" t="n">
        <f aca="false">M28+N28+O28</f>
        <v>0</v>
      </c>
      <c r="P47" s="157" t="n">
        <f aca="false">M28+N28+O28+P28</f>
        <v>0</v>
      </c>
      <c r="Q47" s="157"/>
      <c r="R47" s="157"/>
      <c r="S47" s="157"/>
      <c r="T47" s="157"/>
      <c r="U47" s="157"/>
      <c r="V47" s="157"/>
      <c r="W47" s="638" t="n">
        <f aca="false">W28+X28+Y28</f>
        <v>2707.61025</v>
      </c>
      <c r="X47" s="638" t="n">
        <f aca="false">W28+X28+Y28+Z28</f>
        <v>5415.2205</v>
      </c>
      <c r="Y47" s="638" t="n">
        <f aca="false">AB28</f>
        <v>3714.23325</v>
      </c>
      <c r="Z47" s="638" t="n">
        <f aca="false">AB28+AC28</f>
        <v>7428.4665</v>
      </c>
      <c r="AA47" s="638" t="n">
        <f aca="false">AB28+AC28+AD28</f>
        <v>11142.69975</v>
      </c>
      <c r="AB47" s="638" t="n">
        <f aca="false">AB28+AC28+AD28+AE28</f>
        <v>14856.933</v>
      </c>
      <c r="AC47" s="638" t="n">
        <f aca="false">AG28</f>
        <v>3953.33225</v>
      </c>
      <c r="AD47" s="638" t="n">
        <f aca="false">AG28+AH28</f>
        <v>7906.6645</v>
      </c>
      <c r="AE47" s="638" t="n">
        <f aca="false">AG28+AH28+AI28</f>
        <v>11859.99675</v>
      </c>
      <c r="AF47" s="638" t="n">
        <f aca="false">AG28+AH28+AI28+AJ28</f>
        <v>15813.329</v>
      </c>
      <c r="AG47" s="638" t="n">
        <f aca="false">AL28</f>
        <v>4597.487</v>
      </c>
      <c r="AH47" s="638" t="n">
        <f aca="false">AL28+AM28</f>
        <v>9194.974</v>
      </c>
      <c r="AI47" s="638" t="n">
        <f aca="false">AL28+AM28+AN28</f>
        <v>13792.461</v>
      </c>
      <c r="AJ47" s="638" t="n">
        <f aca="false">AL28+AM28+AN28+AO28</f>
        <v>18389.9491707793</v>
      </c>
      <c r="AK47" s="638" t="n">
        <f aca="false">AQ28</f>
        <v>5528.244</v>
      </c>
      <c r="AL47" s="638" t="n">
        <f aca="false">+AQ28+AR28</f>
        <v>11056.488</v>
      </c>
      <c r="AM47" s="638" t="n">
        <f aca="false">+AQ28+AR28+AS28</f>
        <v>16584.732</v>
      </c>
      <c r="AN47" s="638" t="n">
        <f aca="false">AQ28+AR28+AS28+AT28</f>
        <v>22112.976</v>
      </c>
      <c r="AO47" s="638" t="n">
        <f aca="false">AV28</f>
        <v>6457.575</v>
      </c>
      <c r="AP47" s="638" t="n">
        <f aca="false">+AV28+AW28</f>
        <v>12915.15</v>
      </c>
      <c r="AQ47" s="638" t="n">
        <f aca="false">+AV28+AW28+AX28</f>
        <v>19372.725</v>
      </c>
      <c r="AR47" s="638" t="n">
        <f aca="false">AV28+AW28+AX28+AY28</f>
        <v>25830.3</v>
      </c>
      <c r="AS47" s="644" t="n">
        <f aca="false">BA28</f>
        <v>6989.406</v>
      </c>
      <c r="AT47" s="644" t="n">
        <f aca="false">BA28+BB28</f>
        <v>13978.812</v>
      </c>
      <c r="AU47" s="644" t="n">
        <f aca="false">BA28+BB28+BC28</f>
        <v>20968.218</v>
      </c>
      <c r="AV47" s="644" t="n">
        <f aca="false">SUM(BA28:BD28)</f>
        <v>27957.627618</v>
      </c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</row>
    <row r="48" s="12" customFormat="true" ht="18.75" hidden="false" customHeight="true" outlineLevel="0" collapsed="false">
      <c r="A48" s="41"/>
      <c r="B48" s="61"/>
      <c r="C48" s="425"/>
      <c r="D48" s="1"/>
      <c r="E48" s="150" t="s">
        <v>127</v>
      </c>
      <c r="F48" s="1"/>
      <c r="G48" s="1"/>
      <c r="H48" s="1"/>
      <c r="I48" s="622"/>
      <c r="J48" s="622"/>
      <c r="K48" s="622"/>
      <c r="L48" s="622"/>
      <c r="M48" s="638" t="n">
        <f aca="false">M29</f>
        <v>0</v>
      </c>
      <c r="N48" s="638" t="n">
        <f aca="false">M29+N29</f>
        <v>17.7697176</v>
      </c>
      <c r="O48" s="638" t="n">
        <f aca="false">M29+N29+O29</f>
        <v>31.0970058</v>
      </c>
      <c r="P48" s="638" t="n">
        <f aca="false">M29+N29+O29+P29</f>
        <v>44.424294</v>
      </c>
      <c r="Q48" s="638" t="n">
        <f aca="false">R29</f>
        <v>14.3662141395</v>
      </c>
      <c r="R48" s="638" t="n">
        <f aca="false">R29+S29</f>
        <v>28.732428279</v>
      </c>
      <c r="S48" s="638" t="n">
        <f aca="false">R29+S29+T29</f>
        <v>43.0986424185</v>
      </c>
      <c r="T48" s="638" t="n">
        <f aca="false">R29+S29+T29+U29</f>
        <v>57.464856558</v>
      </c>
      <c r="U48" s="638" t="n">
        <f aca="false">W29</f>
        <v>16.052</v>
      </c>
      <c r="V48" s="638" t="n">
        <f aca="false">W29+X29</f>
        <v>32.104</v>
      </c>
      <c r="W48" s="638" t="n">
        <f aca="false">W29+X29+Y29</f>
        <v>48.156</v>
      </c>
      <c r="X48" s="638" t="n">
        <f aca="false">W29+X29+Y29+Z29</f>
        <v>64.208</v>
      </c>
      <c r="Y48" s="638" t="n">
        <f aca="false">AB29</f>
        <v>17.43325</v>
      </c>
      <c r="Z48" s="638" t="n">
        <f aca="false">AB29+AC29</f>
        <v>34.8665</v>
      </c>
      <c r="AA48" s="638" t="n">
        <f aca="false">AB29+AC29+AD29</f>
        <v>52.29975</v>
      </c>
      <c r="AB48" s="638" t="n">
        <f aca="false">AB29+AC29+AD29+AE29</f>
        <v>69.733</v>
      </c>
      <c r="AC48" s="638" t="n">
        <f aca="false">AG29</f>
        <v>19.67175</v>
      </c>
      <c r="AD48" s="638" t="n">
        <f aca="false">AG29+AH29</f>
        <v>39.3435</v>
      </c>
      <c r="AE48" s="638" t="n">
        <f aca="false">AG29+AH29+AI29</f>
        <v>59.01525</v>
      </c>
      <c r="AF48" s="638" t="n">
        <f aca="false">AG29+AH29+AI29+AJ29</f>
        <v>78.687</v>
      </c>
      <c r="AG48" s="638" t="n">
        <f aca="false">AL29</f>
        <v>21.915</v>
      </c>
      <c r="AH48" s="638" t="n">
        <f aca="false">AL29+AM29</f>
        <v>43.83</v>
      </c>
      <c r="AI48" s="638" t="n">
        <f aca="false">AL29+AM29+AN29</f>
        <v>65.745</v>
      </c>
      <c r="AJ48" s="638" t="n">
        <f aca="false">AL29+AM29+AN29+AO29</f>
        <v>87.658825106</v>
      </c>
      <c r="AK48" s="638" t="n">
        <f aca="false">AQ29</f>
        <v>25.032</v>
      </c>
      <c r="AL48" s="638" t="n">
        <f aca="false">+AQ29+AR29</f>
        <v>50.064</v>
      </c>
      <c r="AM48" s="638" t="n">
        <f aca="false">+AQ29+AR29+AS29</f>
        <v>75.096</v>
      </c>
      <c r="AN48" s="638" t="n">
        <f aca="false">AQ29+AR29+AS29+AT29</f>
        <v>100.128</v>
      </c>
      <c r="AO48" s="638" t="n">
        <f aca="false">AV29</f>
        <v>27.987</v>
      </c>
      <c r="AP48" s="638" t="n">
        <f aca="false">+AV29+AW29</f>
        <v>55.974</v>
      </c>
      <c r="AQ48" s="638" t="n">
        <f aca="false">+AV29+AW29+AX29</f>
        <v>83.961</v>
      </c>
      <c r="AR48" s="638" t="n">
        <f aca="false">AV29+AW29+AX29+AY29</f>
        <v>111.948</v>
      </c>
      <c r="AS48" s="644" t="n">
        <f aca="false">BA29</f>
        <v>33.209</v>
      </c>
      <c r="AT48" s="644" t="n">
        <f aca="false">BA29+BB29</f>
        <v>66.418</v>
      </c>
      <c r="AU48" s="644" t="n">
        <f aca="false">BA29+BB29+BC29</f>
        <v>99.627</v>
      </c>
      <c r="AV48" s="644" t="n">
        <f aca="false">SUM(BA29:BD29)</f>
        <v>132.837837</v>
      </c>
    </row>
    <row r="49" s="12" customFormat="true" ht="20.1" hidden="false" customHeight="true" outlineLevel="0" collapsed="false">
      <c r="A49" s="41"/>
      <c r="B49" s="61"/>
      <c r="C49" s="9"/>
      <c r="D49" s="1"/>
      <c r="E49" s="1" t="s">
        <v>128</v>
      </c>
      <c r="F49" s="1"/>
      <c r="G49" s="1"/>
      <c r="H49" s="1"/>
      <c r="I49" s="622" t="n">
        <v>6.50903336005</v>
      </c>
      <c r="J49" s="622" t="n">
        <v>12.61794492725</v>
      </c>
      <c r="K49" s="622" t="n">
        <v>18.19617872215</v>
      </c>
      <c r="L49" s="622" t="n">
        <v>22.77630105725</v>
      </c>
      <c r="M49" s="638" t="n">
        <f aca="false">M30</f>
        <v>0</v>
      </c>
      <c r="N49" s="638" t="n">
        <f aca="false">M30+N30</f>
        <v>53.2423044</v>
      </c>
      <c r="O49" s="638" t="n">
        <f aca="false">M30+N30+O30</f>
        <v>93.1740327</v>
      </c>
      <c r="P49" s="638" t="n">
        <f aca="false">M30+N30+O30+P30</f>
        <v>133.105761</v>
      </c>
      <c r="Q49" s="638" t="n">
        <f aca="false">R30</f>
        <v>64.732880897</v>
      </c>
      <c r="R49" s="638" t="n">
        <f aca="false">R30+S30</f>
        <v>129.465761794</v>
      </c>
      <c r="S49" s="638" t="n">
        <f aca="false">R30+S30+T30</f>
        <v>194.198642691</v>
      </c>
      <c r="T49" s="638" t="n">
        <f aca="false">R30+S30+T30+U30</f>
        <v>258.931523588</v>
      </c>
      <c r="U49" s="638" t="n">
        <f aca="false">W30</f>
        <v>95.52675</v>
      </c>
      <c r="V49" s="638" t="n">
        <f aca="false">W30+X30</f>
        <v>191.0535</v>
      </c>
      <c r="W49" s="638" t="n">
        <f aca="false">W30+X30+Y30</f>
        <v>286.58025</v>
      </c>
      <c r="X49" s="638" t="n">
        <f aca="false">W30+X30+Y30+Z30</f>
        <v>382.107</v>
      </c>
      <c r="Y49" s="638" t="n">
        <f aca="false">AB30</f>
        <v>123.4485</v>
      </c>
      <c r="Z49" s="638" t="n">
        <f aca="false">AB30+AC30</f>
        <v>246.897</v>
      </c>
      <c r="AA49" s="638" t="n">
        <f aca="false">AB30+AC30+AD30</f>
        <v>370.3455</v>
      </c>
      <c r="AB49" s="638" t="n">
        <f aca="false">AB30+AC30+AD30+AE30</f>
        <v>493.794</v>
      </c>
      <c r="AC49" s="638" t="n">
        <f aca="false">AG30</f>
        <v>143.3015</v>
      </c>
      <c r="AD49" s="638" t="n">
        <f aca="false">AG30+AH30</f>
        <v>286.603</v>
      </c>
      <c r="AE49" s="638" t="n">
        <f aca="false">AG30+AH30+AI30</f>
        <v>429.9045</v>
      </c>
      <c r="AF49" s="638" t="n">
        <f aca="false">AG30+AH30+AI30+AJ30</f>
        <v>573.206</v>
      </c>
      <c r="AG49" s="638" t="n">
        <f aca="false">AL30</f>
        <v>149.951</v>
      </c>
      <c r="AH49" s="638" t="n">
        <f aca="false">AL30+AM30</f>
        <v>299.902</v>
      </c>
      <c r="AI49" s="638" t="n">
        <f aca="false">AL30+AM30+AN30</f>
        <v>449.853</v>
      </c>
      <c r="AJ49" s="638" t="n">
        <f aca="false">AL30+AM30+AN30+AO30</f>
        <v>599.80444535</v>
      </c>
      <c r="AK49" s="638" t="n">
        <f aca="false">AQ30</f>
        <v>169.731</v>
      </c>
      <c r="AL49" s="638" t="n">
        <f aca="false">+AQ30+AR30</f>
        <v>339.462</v>
      </c>
      <c r="AM49" s="638" t="n">
        <f aca="false">+AQ30+AR30+AS30</f>
        <v>509.193</v>
      </c>
      <c r="AN49" s="638" t="n">
        <f aca="false">AQ30+AR30+AS30+AT30</f>
        <v>678.924</v>
      </c>
      <c r="AO49" s="638" t="n">
        <f aca="false">AV30</f>
        <v>192.763</v>
      </c>
      <c r="AP49" s="638" t="n">
        <f aca="false">+AV30+AW30</f>
        <v>385.526</v>
      </c>
      <c r="AQ49" s="638" t="n">
        <f aca="false">+AV30+AW30+AX30</f>
        <v>578.289</v>
      </c>
      <c r="AR49" s="638" t="n">
        <f aca="false">AV30+AW30+AX30+AY30</f>
        <v>771.052</v>
      </c>
      <c r="AS49" s="644" t="n">
        <f aca="false">BA30</f>
        <v>227.183</v>
      </c>
      <c r="AT49" s="644" t="n">
        <f aca="false">BA30+BB30</f>
        <v>454.366</v>
      </c>
      <c r="AU49" s="644" t="n">
        <f aca="false">BA30+BB30+BC30</f>
        <v>681.549</v>
      </c>
      <c r="AV49" s="645" t="n">
        <f aca="false">SUM(BA30:BD30)</f>
        <v>908.735703</v>
      </c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</row>
    <row r="50" s="11" customFormat="true" ht="20.1" hidden="false" customHeight="true" outlineLevel="0" collapsed="false">
      <c r="A50" s="41"/>
      <c r="B50" s="61"/>
      <c r="C50" s="9"/>
      <c r="D50" s="1"/>
      <c r="E50" s="1" t="s">
        <v>43</v>
      </c>
      <c r="F50" s="1"/>
      <c r="G50" s="1"/>
      <c r="H50" s="1"/>
      <c r="I50" s="622"/>
      <c r="J50" s="622"/>
      <c r="K50" s="622"/>
      <c r="L50" s="622"/>
      <c r="M50" s="157" t="n">
        <f aca="false">M31</f>
        <v>0</v>
      </c>
      <c r="N50" s="157" t="n">
        <f aca="false">M31+N31</f>
        <v>0</v>
      </c>
      <c r="O50" s="157" t="n">
        <f aca="false">M31+N31+O31</f>
        <v>0</v>
      </c>
      <c r="P50" s="157" t="n">
        <f aca="false">M31+N31+O31+P31</f>
        <v>0</v>
      </c>
      <c r="Q50" s="157"/>
      <c r="R50" s="157"/>
      <c r="S50" s="157"/>
      <c r="T50" s="157"/>
      <c r="U50" s="157"/>
      <c r="V50" s="157"/>
      <c r="W50" s="638" t="n">
        <f aca="false">W31+X31+Y31</f>
        <v>45.88925</v>
      </c>
      <c r="X50" s="638" t="n">
        <f aca="false">W31+X31+Y31+Z31</f>
        <v>91.7785</v>
      </c>
      <c r="Y50" s="638" t="n">
        <f aca="false">AB31</f>
        <v>56.6275</v>
      </c>
      <c r="Z50" s="638" t="n">
        <f aca="false">AB31+AC31</f>
        <v>113.255</v>
      </c>
      <c r="AA50" s="638" t="n">
        <f aca="false">AB31+AC31+AD31</f>
        <v>169.8825</v>
      </c>
      <c r="AB50" s="638" t="n">
        <f aca="false">AB31+AC31+AD31+AE31</f>
        <v>226.51</v>
      </c>
      <c r="AC50" s="638" t="n">
        <f aca="false">AG31</f>
        <v>59.7025</v>
      </c>
      <c r="AD50" s="638" t="n">
        <f aca="false">AG31+AH31</f>
        <v>119.405</v>
      </c>
      <c r="AE50" s="638" t="n">
        <f aca="false">AG31+AH31+AI31</f>
        <v>179.1075</v>
      </c>
      <c r="AF50" s="638" t="n">
        <f aca="false">AG31+AH31+AI31+AJ31</f>
        <v>238.81</v>
      </c>
      <c r="AG50" s="638" t="n">
        <f aca="false">AL31</f>
        <v>54.34</v>
      </c>
      <c r="AH50" s="638" t="n">
        <f aca="false">AL31+AM31</f>
        <v>108.68</v>
      </c>
      <c r="AI50" s="638" t="n">
        <f aca="false">AL31+AM31+AN31</f>
        <v>163.02</v>
      </c>
      <c r="AJ50" s="638" t="n">
        <f aca="false">AL31+AM31+AN31+AO31</f>
        <v>217.361171829</v>
      </c>
      <c r="AK50" s="638" t="n">
        <f aca="false">AQ31</f>
        <v>46.912</v>
      </c>
      <c r="AL50" s="638" t="n">
        <f aca="false">+AQ31+AR31</f>
        <v>93.824</v>
      </c>
      <c r="AM50" s="638" t="n">
        <f aca="false">+AQ31+AR31+AS31</f>
        <v>140.736</v>
      </c>
      <c r="AN50" s="638" t="n">
        <f aca="false">AQ31+AR31+AS31+AT31</f>
        <v>187.648</v>
      </c>
      <c r="AO50" s="638" t="n">
        <f aca="false">AV31</f>
        <v>47.052</v>
      </c>
      <c r="AP50" s="638" t="n">
        <f aca="false">+AV31+AW31</f>
        <v>94.104</v>
      </c>
      <c r="AQ50" s="638" t="n">
        <f aca="false">+AV31+AW31+AX31</f>
        <v>141.156</v>
      </c>
      <c r="AR50" s="638" t="n">
        <f aca="false">AV31+AW31+AX31+AY31</f>
        <v>188.208</v>
      </c>
      <c r="AS50" s="644" t="n">
        <f aca="false">BA31</f>
        <v>54.536</v>
      </c>
      <c r="AT50" s="644" t="n">
        <f aca="false">BA31+BB31</f>
        <v>109.072</v>
      </c>
      <c r="AU50" s="644" t="n">
        <f aca="false">BA31+BB31+BC31</f>
        <v>163.608</v>
      </c>
      <c r="AV50" s="645" t="n">
        <f aca="false">SUM(BA31:BD31)</f>
        <v>218.144411</v>
      </c>
    </row>
    <row r="51" s="11" customFormat="true" ht="20.1" hidden="false" customHeight="true" outlineLevel="0" collapsed="false">
      <c r="A51" s="41"/>
      <c r="B51" s="61"/>
      <c r="C51" s="9"/>
      <c r="D51" s="1"/>
      <c r="E51" s="1" t="s">
        <v>371</v>
      </c>
      <c r="F51" s="1"/>
      <c r="G51" s="1"/>
      <c r="H51" s="1"/>
      <c r="I51" s="622"/>
      <c r="J51" s="622"/>
      <c r="K51" s="622"/>
      <c r="L51" s="622"/>
      <c r="M51" s="157" t="n">
        <f aca="false">M32</f>
        <v>0</v>
      </c>
      <c r="N51" s="157" t="n">
        <f aca="false">M32+N32</f>
        <v>0</v>
      </c>
      <c r="O51" s="157" t="n">
        <f aca="false">M32+N32+O32</f>
        <v>0</v>
      </c>
      <c r="P51" s="157" t="n">
        <f aca="false">M32+N32+O32+P32</f>
        <v>0</v>
      </c>
      <c r="Q51" s="157"/>
      <c r="R51" s="157"/>
      <c r="S51" s="157"/>
      <c r="T51" s="157"/>
      <c r="U51" s="157"/>
      <c r="V51" s="157"/>
      <c r="W51" s="638" t="n">
        <f aca="false">W32+X32+Y32</f>
        <v>24.44625</v>
      </c>
      <c r="X51" s="638" t="n">
        <f aca="false">W32+X32+Y32+Z32</f>
        <v>48.8925</v>
      </c>
      <c r="Y51" s="638" t="n">
        <f aca="false">AB32</f>
        <v>27.53725</v>
      </c>
      <c r="Z51" s="638" t="n">
        <f aca="false">AB32+AC32</f>
        <v>55.0745</v>
      </c>
      <c r="AA51" s="638" t="n">
        <f aca="false">AB32+AC32+AD32</f>
        <v>82.61175</v>
      </c>
      <c r="AB51" s="638" t="n">
        <f aca="false">AB32+AC32+AD32+AE32</f>
        <v>175.792</v>
      </c>
      <c r="AC51" s="638" t="n">
        <f aca="false">AG32</f>
        <v>58.968</v>
      </c>
      <c r="AD51" s="638" t="n">
        <f aca="false">AG32+AH32</f>
        <v>117.936</v>
      </c>
      <c r="AE51" s="638" t="n">
        <f aca="false">AG32+AH32+AI32</f>
        <v>176.904</v>
      </c>
      <c r="AF51" s="638" t="n">
        <f aca="false">AG32+AH32+AI32+AJ32</f>
        <v>235.872</v>
      </c>
      <c r="AG51" s="638" t="n">
        <f aca="false">AL32</f>
        <v>45.839</v>
      </c>
      <c r="AH51" s="638" t="n">
        <f aca="false">AL32+AM32</f>
        <v>91.678</v>
      </c>
      <c r="AI51" s="638" t="n">
        <f aca="false">AL32+AM32+AN32</f>
        <v>137.517</v>
      </c>
      <c r="AJ51" s="638" t="n">
        <f aca="false">AL32+AM32+AN32+AO32</f>
        <v>183.357781445</v>
      </c>
      <c r="AK51" s="638" t="n">
        <f aca="false">AQ32</f>
        <v>32.04</v>
      </c>
      <c r="AL51" s="638" t="n">
        <f aca="false">+AQ32+AR32</f>
        <v>64.08</v>
      </c>
      <c r="AM51" s="638" t="n">
        <f aca="false">+AQ32+AR32+AS32</f>
        <v>96.12</v>
      </c>
      <c r="AN51" s="638" t="n">
        <f aca="false">AQ32+AR32+AS32+AT32</f>
        <v>128.16</v>
      </c>
      <c r="AO51" s="638" t="n">
        <f aca="false">AV32</f>
        <v>26.815</v>
      </c>
      <c r="AP51" s="638" t="n">
        <f aca="false">+AV32+AW32</f>
        <v>53.63</v>
      </c>
      <c r="AQ51" s="638" t="n">
        <f aca="false">+AV32+AW32+AX32</f>
        <v>80.445</v>
      </c>
      <c r="AR51" s="638" t="n">
        <f aca="false">AV32+AW32+AX32+AY32</f>
        <v>107.26</v>
      </c>
      <c r="AS51" s="644" t="n">
        <f aca="false">BA32</f>
        <v>26.444</v>
      </c>
      <c r="AT51" s="644" t="n">
        <f aca="false">BA32+BB32</f>
        <v>52.888</v>
      </c>
      <c r="AU51" s="644" t="n">
        <f aca="false">BA32+BB32+BC32</f>
        <v>79.332</v>
      </c>
      <c r="AV51" s="644" t="n">
        <f aca="false">SUM(BA32:BD32)</f>
        <v>105.778199</v>
      </c>
    </row>
    <row r="52" s="11" customFormat="true" ht="20.1" hidden="false" customHeight="true" outlineLevel="0" collapsed="false">
      <c r="A52" s="41"/>
      <c r="B52" s="61"/>
      <c r="C52" s="9"/>
      <c r="D52" s="1"/>
      <c r="E52" s="1" t="s">
        <v>372</v>
      </c>
      <c r="F52" s="1"/>
      <c r="G52" s="1"/>
      <c r="H52" s="1"/>
      <c r="I52" s="622"/>
      <c r="J52" s="622"/>
      <c r="K52" s="622"/>
      <c r="L52" s="622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644" t="n">
        <f aca="false">BA33</f>
        <v>0</v>
      </c>
      <c r="AT52" s="644" t="n">
        <f aca="false">BA33+BB33</f>
        <v>1.874</v>
      </c>
      <c r="AU52" s="644" t="n">
        <f aca="false">BA33+BB33+BC33</f>
        <v>3.748</v>
      </c>
      <c r="AV52" s="644" t="n">
        <f aca="false">SUM(BA33:BD33)</f>
        <v>5.624606406</v>
      </c>
    </row>
    <row r="53" s="11" customFormat="true" ht="20.1" hidden="false" customHeight="true" outlineLevel="0" collapsed="false">
      <c r="A53" s="41"/>
      <c r="B53" s="61"/>
      <c r="C53" s="9"/>
      <c r="D53" s="1"/>
      <c r="E53" s="1" t="s">
        <v>373</v>
      </c>
      <c r="F53" s="1"/>
      <c r="G53" s="1"/>
      <c r="H53" s="1"/>
      <c r="I53" s="622"/>
      <c r="J53" s="622"/>
      <c r="K53" s="622"/>
      <c r="L53" s="622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644" t="n">
        <f aca="false">BA34</f>
        <v>0</v>
      </c>
      <c r="AT53" s="644" t="n">
        <f aca="false">BA34+BB34</f>
        <v>0.296</v>
      </c>
      <c r="AU53" s="644" t="n">
        <f aca="false">BA34+BB34+BC34</f>
        <v>0.592</v>
      </c>
      <c r="AV53" s="644" t="n">
        <f aca="false">SUM(BA34:BD34)</f>
        <v>0.890630079</v>
      </c>
    </row>
    <row r="54" s="11" customFormat="true" ht="20.1" hidden="false" customHeight="true" outlineLevel="0" collapsed="false">
      <c r="A54" s="41"/>
      <c r="B54" s="61"/>
      <c r="C54" s="9"/>
      <c r="D54" s="1"/>
      <c r="E54" s="1" t="s">
        <v>374</v>
      </c>
      <c r="F54" s="1"/>
      <c r="G54" s="1"/>
      <c r="H54" s="1"/>
      <c r="I54" s="622"/>
      <c r="J54" s="622"/>
      <c r="K54" s="622"/>
      <c r="L54" s="622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644" t="n">
        <f aca="false">BA35</f>
        <v>0</v>
      </c>
      <c r="AT54" s="644" t="n">
        <f aca="false">BA35+BB35</f>
        <v>0.033</v>
      </c>
      <c r="AU54" s="644" t="n">
        <f aca="false">BA35+BB35+BC35</f>
        <v>0.066</v>
      </c>
      <c r="AV54" s="644" t="n">
        <f aca="false">SUM(BA35:BD35)</f>
        <v>0.100083222</v>
      </c>
    </row>
    <row r="55" s="11" customFormat="true" ht="20.1" hidden="false" customHeight="true" outlineLevel="0" collapsed="false">
      <c r="A55" s="41"/>
      <c r="B55" s="61"/>
      <c r="C55" s="9"/>
      <c r="D55" s="1"/>
      <c r="E55" s="1" t="s">
        <v>314</v>
      </c>
      <c r="F55" s="1"/>
      <c r="G55" s="1"/>
      <c r="H55" s="1"/>
      <c r="I55" s="622"/>
      <c r="J55" s="622"/>
      <c r="K55" s="622"/>
      <c r="L55" s="622"/>
      <c r="M55" s="638" t="n">
        <f aca="false">M36</f>
        <v>0</v>
      </c>
      <c r="N55" s="638" t="n">
        <f aca="false">M36+N36</f>
        <v>564.4646812</v>
      </c>
      <c r="O55" s="638" t="n">
        <f aca="false">M36+N36+O36</f>
        <v>987.8131921</v>
      </c>
      <c r="P55" s="638" t="n">
        <f aca="false">M36+N36+O36+P36</f>
        <v>1411.161703</v>
      </c>
      <c r="Q55" s="638" t="n">
        <f aca="false">R36</f>
        <v>595.440412767</v>
      </c>
      <c r="R55" s="638" t="n">
        <f aca="false">R36+S36</f>
        <v>1190.880825534</v>
      </c>
      <c r="S55" s="638" t="n">
        <f aca="false">R36+S36+T36</f>
        <v>1786.321238301</v>
      </c>
      <c r="T55" s="638" t="n">
        <f aca="false">R36+S36+T36+U36</f>
        <v>2381.761651068</v>
      </c>
      <c r="U55" s="638" t="n">
        <f aca="false">W36</f>
        <v>719.216</v>
      </c>
      <c r="V55" s="638" t="n">
        <f aca="false">W36+X36</f>
        <v>1438.432</v>
      </c>
      <c r="W55" s="638" t="n">
        <f aca="false">W36+X36+Y36</f>
        <v>2157.648</v>
      </c>
      <c r="X55" s="638" t="n">
        <f aca="false">W36+X36+Y36+Z36</f>
        <v>2876.864</v>
      </c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646"/>
      <c r="AT55" s="646"/>
      <c r="AU55" s="646"/>
      <c r="AV55" s="646"/>
    </row>
    <row r="56" s="11" customFormat="true" ht="20.1" hidden="false" customHeight="true" outlineLevel="0" collapsed="false">
      <c r="A56" s="41"/>
      <c r="B56" s="61"/>
      <c r="C56" s="9"/>
      <c r="D56" s="1"/>
      <c r="E56" s="1" t="s">
        <v>375</v>
      </c>
      <c r="F56" s="1"/>
      <c r="G56" s="1"/>
      <c r="H56" s="1"/>
      <c r="I56" s="622"/>
      <c r="J56" s="622"/>
      <c r="K56" s="622"/>
      <c r="L56" s="622"/>
      <c r="M56" s="157" t="n">
        <f aca="false">M37</f>
        <v>0</v>
      </c>
      <c r="N56" s="157" t="n">
        <f aca="false">M37+N37</f>
        <v>0</v>
      </c>
      <c r="O56" s="157" t="n">
        <f aca="false">M37+N37+O37</f>
        <v>0</v>
      </c>
      <c r="P56" s="157" t="n">
        <f aca="false">M37+N37+O37+P37</f>
        <v>0</v>
      </c>
      <c r="Q56" s="157"/>
      <c r="R56" s="157"/>
      <c r="S56" s="157"/>
      <c r="T56" s="157"/>
      <c r="U56" s="157"/>
      <c r="V56" s="157"/>
      <c r="W56" s="638" t="n">
        <f aca="false">W37+X37+Y37</f>
        <v>137.79625</v>
      </c>
      <c r="X56" s="638" t="n">
        <f aca="false">W37+X37+Y37+Z37</f>
        <v>275.5925</v>
      </c>
      <c r="Y56" s="638" t="n">
        <f aca="false">AB37</f>
        <v>49.3685</v>
      </c>
      <c r="Z56" s="638" t="n">
        <f aca="false">AB37+AC37</f>
        <v>49.3685</v>
      </c>
      <c r="AA56" s="638" t="n">
        <f aca="false">AB37+AC37+AD37</f>
        <v>49.3685</v>
      </c>
      <c r="AB56" s="638" t="n">
        <f aca="false">AB37+AC37+AD37+AE37</f>
        <v>49.3685</v>
      </c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646"/>
      <c r="AT56" s="646"/>
      <c r="AU56" s="646"/>
      <c r="AV56" s="646"/>
    </row>
    <row r="57" s="11" customFormat="true" ht="20.1" hidden="false" customHeight="true" outlineLevel="0" collapsed="false">
      <c r="A57" s="41"/>
      <c r="B57" s="61"/>
      <c r="C57" s="9"/>
      <c r="D57" s="1"/>
      <c r="E57" s="1" t="s">
        <v>129</v>
      </c>
      <c r="F57" s="1"/>
      <c r="G57" s="1"/>
      <c r="H57" s="1"/>
      <c r="I57" s="622" t="n">
        <v>10.451879187</v>
      </c>
      <c r="J57" s="622" t="n">
        <v>18.090925566</v>
      </c>
      <c r="K57" s="622" t="n">
        <v>36.405249987</v>
      </c>
      <c r="L57" s="622" t="n">
        <v>51.109052537</v>
      </c>
      <c r="M57" s="638" t="n">
        <f aca="false">M38</f>
        <v>0</v>
      </c>
      <c r="N57" s="638" t="n">
        <f aca="false">M38+N38</f>
        <v>91.3679464</v>
      </c>
      <c r="O57" s="638" t="n">
        <f aca="false">M38+N38+O38</f>
        <v>159.8939062</v>
      </c>
      <c r="P57" s="638" t="n">
        <f aca="false">M38+N38+O38+P38</f>
        <v>228.419866</v>
      </c>
      <c r="Q57" s="638" t="n">
        <f aca="false">R38</f>
        <v>60.05833099425</v>
      </c>
      <c r="R57" s="638" t="n">
        <f aca="false">R38+S38</f>
        <v>120.1166619885</v>
      </c>
      <c r="S57" s="638" t="n">
        <f aca="false">R38+S38+T38</f>
        <v>180.17499298275</v>
      </c>
      <c r="T57" s="638" t="n">
        <f aca="false">R38+S38+T38+U38</f>
        <v>240.233323977</v>
      </c>
      <c r="U57" s="638" t="n">
        <f aca="false">W38</f>
        <v>56.78925</v>
      </c>
      <c r="V57" s="638" t="n">
        <f aca="false">W38+X38</f>
        <v>113.5785</v>
      </c>
      <c r="W57" s="638" t="n">
        <f aca="false">W38+X38+Y38</f>
        <v>170.36775</v>
      </c>
      <c r="X57" s="638" t="n">
        <f aca="false">W38+X38+Y38+Z38</f>
        <v>227.157</v>
      </c>
      <c r="Y57" s="638" t="n">
        <f aca="false">AB38</f>
        <v>49.23225</v>
      </c>
      <c r="Z57" s="638" t="n">
        <f aca="false">AB38+AC38</f>
        <v>98.4645</v>
      </c>
      <c r="AA57" s="638" t="n">
        <f aca="false">AB38+AC38+AD38</f>
        <v>131.286</v>
      </c>
      <c r="AB57" s="638" t="n">
        <f aca="false">AB38+AC38+AD38+AE38</f>
        <v>131.286</v>
      </c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646"/>
      <c r="AT57" s="646"/>
      <c r="AU57" s="646"/>
      <c r="AV57" s="646"/>
    </row>
    <row r="58" s="11" customFormat="true" ht="20.1" hidden="false" customHeight="true" outlineLevel="0" collapsed="false">
      <c r="A58" s="41"/>
      <c r="B58" s="61"/>
      <c r="C58" s="9"/>
      <c r="D58" s="444" t="s">
        <v>376</v>
      </c>
      <c r="E58" s="625"/>
      <c r="F58" s="625"/>
      <c r="G58" s="625"/>
      <c r="H58" s="625"/>
      <c r="I58" s="626" t="n">
        <v>1008.7576105253</v>
      </c>
      <c r="J58" s="626" t="n">
        <v>2076.67038881032</v>
      </c>
      <c r="K58" s="626" t="n">
        <v>2851.67002869739</v>
      </c>
      <c r="L58" s="626" t="n">
        <v>3414.91017604312</v>
      </c>
      <c r="M58" s="642" t="n">
        <f aca="false">M39</f>
        <v>0</v>
      </c>
      <c r="N58" s="642" t="n">
        <f aca="false">N39</f>
        <v>174044.3217248</v>
      </c>
      <c r="O58" s="642" t="n">
        <f aca="false">N39+O39</f>
        <v>304577.5630184</v>
      </c>
      <c r="P58" s="642" t="n">
        <f aca="false">N39+O39+P39</f>
        <v>435110.804312</v>
      </c>
      <c r="Q58" s="642" t="n">
        <f aca="false">R39</f>
        <v>113379.967455534</v>
      </c>
      <c r="R58" s="642" t="n">
        <f aca="false">R39+S39</f>
        <v>226759.934911068</v>
      </c>
      <c r="S58" s="642" t="n">
        <f aca="false">R39+S39+T39</f>
        <v>340139.902366602</v>
      </c>
      <c r="T58" s="642" t="n">
        <f aca="false">R39+S39+T39+U39</f>
        <v>453519.869822136</v>
      </c>
      <c r="U58" s="642" t="n">
        <f aca="false">W39</f>
        <v>81491.853</v>
      </c>
      <c r="V58" s="642" t="n">
        <f aca="false">W39+X39</f>
        <v>162983.706</v>
      </c>
      <c r="W58" s="642" t="n">
        <f aca="false">W39+X39+Y39</f>
        <v>247391.301</v>
      </c>
      <c r="X58" s="642" t="n">
        <f aca="false">W39+X39+Y39+Z39</f>
        <v>331798.896</v>
      </c>
      <c r="Y58" s="642" t="n">
        <f aca="false">AB39</f>
        <v>88192.973</v>
      </c>
      <c r="Z58" s="642" t="n">
        <f aca="false">AB39+AC39</f>
        <v>176336.5775</v>
      </c>
      <c r="AA58" s="642" t="n">
        <f aca="false">AB39+AC39+AD39</f>
        <v>264463.77125</v>
      </c>
      <c r="AB58" s="642" t="n">
        <f aca="false">AB39+AC39+AD39+AE39</f>
        <v>352623.7865</v>
      </c>
      <c r="AC58" s="642" t="n">
        <f aca="false">AG39</f>
        <v>95881.03075</v>
      </c>
      <c r="AD58" s="642" t="n">
        <f aca="false">AG39+AH39</f>
        <v>191762.0615</v>
      </c>
      <c r="AE58" s="642" t="n">
        <f aca="false">AG39+AH39+AI39</f>
        <v>287643.09225</v>
      </c>
      <c r="AF58" s="642" t="n">
        <f aca="false">AG39+AH39+AI39+AJ39</f>
        <v>383524.123</v>
      </c>
      <c r="AG58" s="642" t="n">
        <f aca="false">AL39</f>
        <v>90721.901</v>
      </c>
      <c r="AH58" s="642" t="n">
        <f aca="false">AL39+AM39</f>
        <v>181443.802</v>
      </c>
      <c r="AI58" s="642" t="n">
        <f aca="false">AL39+AM39+AN39</f>
        <v>272165.703</v>
      </c>
      <c r="AJ58" s="642" t="n">
        <f aca="false">AL39+AM39+AN39+AO39</f>
        <v>362887.606887008</v>
      </c>
      <c r="AK58" s="642" t="n">
        <f aca="false">AQ39</f>
        <v>96450.145</v>
      </c>
      <c r="AL58" s="642" t="n">
        <f aca="false">+AQ39+AR39</f>
        <v>192900.29</v>
      </c>
      <c r="AM58" s="642" t="n">
        <f aca="false">+AQ39+AR39+AS39</f>
        <v>289350.435</v>
      </c>
      <c r="AN58" s="642" t="n">
        <f aca="false">AQ39+AR39+AS39+AT39</f>
        <v>385800.58</v>
      </c>
      <c r="AO58" s="642" t="n">
        <f aca="false">SUM(AO44:AO57)</f>
        <v>103412.152</v>
      </c>
      <c r="AP58" s="642" t="n">
        <f aca="false">SUM(AP44:AP57)</f>
        <v>206824.304</v>
      </c>
      <c r="AQ58" s="642" t="n">
        <f aca="false">SUM(AQ44:AQ57)</f>
        <v>310236.456</v>
      </c>
      <c r="AR58" s="642" t="n">
        <f aca="false">SUM(AR44:AR57)</f>
        <v>413648.608</v>
      </c>
      <c r="AS58" s="647" t="n">
        <f aca="false">SUM(AS44:AS54)</f>
        <v>107033.83</v>
      </c>
      <c r="AT58" s="647" t="n">
        <f aca="false">SUM(AT44:AT54)</f>
        <v>214069.863</v>
      </c>
      <c r="AU58" s="647" t="n">
        <f aca="false">SUM(AU44:AU54)</f>
        <v>321105.896</v>
      </c>
      <c r="AV58" s="647" t="n">
        <f aca="false">SUM(AV44:AV54)</f>
        <v>428141.952863707</v>
      </c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</row>
    <row r="59" s="3" customFormat="true" ht="12.75" hidden="false" customHeight="true" outlineLevel="0" collapsed="false">
      <c r="A59" s="41"/>
      <c r="B59" s="61"/>
      <c r="C59" s="9"/>
      <c r="AS59" s="66"/>
    </row>
    <row r="60" s="3" customFormat="true" ht="12.75" hidden="false" customHeight="true" outlineLevel="0" collapsed="false">
      <c r="A60" s="41"/>
      <c r="B60" s="61"/>
      <c r="C60" s="9"/>
    </row>
    <row r="61" s="3" customFormat="true" ht="12.75" hidden="false" customHeight="true" outlineLevel="0" collapsed="false">
      <c r="A61" s="41"/>
      <c r="B61" s="61"/>
      <c r="C61" s="9"/>
    </row>
    <row r="62" s="3" customFormat="true" ht="12.75" hidden="false" customHeight="true" outlineLevel="0" collapsed="false">
      <c r="A62" s="41"/>
      <c r="B62" s="61"/>
      <c r="C62" s="9"/>
    </row>
    <row r="63" s="3" customFormat="true" ht="12.75" hidden="false" customHeight="true" outlineLevel="0" collapsed="false">
      <c r="A63" s="41"/>
      <c r="B63" s="61"/>
      <c r="C63" s="9"/>
    </row>
    <row r="64" s="3" customFormat="true" ht="12.75" hidden="false" customHeight="true" outlineLevel="0" collapsed="false">
      <c r="A64" s="41"/>
      <c r="B64" s="61"/>
      <c r="C64" s="9"/>
    </row>
    <row r="65" s="3" customFormat="true" ht="12.75" hidden="false" customHeight="true" outlineLevel="0" collapsed="false">
      <c r="A65" s="41"/>
      <c r="B65" s="61"/>
      <c r="C65" s="9"/>
    </row>
    <row r="66" s="3" customFormat="true" ht="12.75" hidden="false" customHeight="true" outlineLevel="0" collapsed="false">
      <c r="A66" s="41"/>
      <c r="B66" s="61"/>
      <c r="C66" s="9"/>
    </row>
    <row r="67" s="3" customFormat="true" ht="12.75" hidden="false" customHeight="true" outlineLevel="0" collapsed="false">
      <c r="A67" s="41"/>
      <c r="B67" s="61"/>
      <c r="C67" s="9"/>
    </row>
    <row r="68" s="3" customFormat="true" ht="12.75" hidden="false" customHeight="true" outlineLevel="0" collapsed="false">
      <c r="A68" s="41"/>
      <c r="B68" s="61"/>
      <c r="C68" s="9"/>
    </row>
    <row r="69" s="3" customFormat="true" ht="12.75" hidden="false" customHeight="true" outlineLevel="0" collapsed="false">
      <c r="A69" s="41"/>
      <c r="B69" s="61"/>
      <c r="C69" s="9"/>
    </row>
    <row r="70" s="3" customFormat="true" ht="12.75" hidden="false" customHeight="true" outlineLevel="0" collapsed="false">
      <c r="A70" s="41"/>
      <c r="B70" s="61"/>
      <c r="C70" s="9"/>
    </row>
    <row r="71" s="3" customFormat="true" ht="12.75" hidden="false" customHeight="true" outlineLevel="0" collapsed="false">
      <c r="A71" s="41"/>
      <c r="B71" s="61"/>
      <c r="C71" s="9"/>
    </row>
    <row r="72" s="3" customFormat="true" ht="12.75" hidden="false" customHeight="true" outlineLevel="0" collapsed="false">
      <c r="A72" s="41"/>
      <c r="B72" s="61"/>
      <c r="C72" s="9"/>
    </row>
    <row r="73" s="3" customFormat="true" ht="12.75" hidden="false" customHeight="true" outlineLevel="0" collapsed="false">
      <c r="A73" s="41"/>
      <c r="B73" s="61"/>
      <c r="C73" s="9"/>
    </row>
    <row r="74" s="3" customFormat="true" ht="12.75" hidden="false" customHeight="true" outlineLevel="0" collapsed="false">
      <c r="A74" s="41"/>
      <c r="B74" s="61"/>
      <c r="C74" s="9"/>
    </row>
    <row r="75" s="3" customFormat="true" ht="12.75" hidden="false" customHeight="true" outlineLevel="0" collapsed="false">
      <c r="A75" s="41"/>
      <c r="B75" s="61"/>
      <c r="C75" s="9"/>
    </row>
    <row r="76" s="3" customFormat="true" ht="12.75" hidden="false" customHeight="true" outlineLevel="0" collapsed="false">
      <c r="A76" s="41"/>
      <c r="B76" s="61"/>
      <c r="C76" s="9"/>
    </row>
    <row r="77" s="3" customFormat="true" ht="12.75" hidden="false" customHeight="true" outlineLevel="0" collapsed="false">
      <c r="A77" s="41"/>
      <c r="B77" s="61"/>
      <c r="C77" s="9"/>
    </row>
    <row r="78" s="3" customFormat="true" ht="12.75" hidden="false" customHeight="true" outlineLevel="0" collapsed="false">
      <c r="A78" s="41"/>
      <c r="B78" s="61"/>
      <c r="C78" s="9"/>
    </row>
    <row r="79" s="3" customFormat="true" ht="12.75" hidden="false" customHeight="true" outlineLevel="0" collapsed="false">
      <c r="A79" s="41"/>
      <c r="B79" s="61"/>
      <c r="C79" s="9"/>
    </row>
    <row r="80" s="3" customFormat="true" ht="12.75" hidden="false" customHeight="true" outlineLevel="0" collapsed="false">
      <c r="A80" s="41"/>
      <c r="B80" s="61"/>
      <c r="C80" s="9"/>
    </row>
    <row r="81" s="3" customFormat="true" ht="12.75" hidden="false" customHeight="true" outlineLevel="0" collapsed="false">
      <c r="A81" s="41"/>
      <c r="B81" s="61"/>
      <c r="C81" s="9"/>
    </row>
    <row r="82" s="3" customFormat="true" ht="12.75" hidden="false" customHeight="true" outlineLevel="0" collapsed="false">
      <c r="A82" s="41"/>
      <c r="B82" s="61"/>
      <c r="C82" s="9"/>
    </row>
    <row r="83" s="3" customFormat="true" ht="12.75" hidden="false" customHeight="true" outlineLevel="0" collapsed="false">
      <c r="A83" s="41"/>
      <c r="B83" s="61"/>
      <c r="C83" s="9"/>
    </row>
    <row r="84" s="3" customFormat="true" ht="12.75" hidden="false" customHeight="true" outlineLevel="0" collapsed="false">
      <c r="A84" s="41"/>
      <c r="B84" s="61"/>
      <c r="C84" s="9"/>
    </row>
    <row r="85" s="3" customFormat="true" ht="12.75" hidden="false" customHeight="true" outlineLevel="0" collapsed="false">
      <c r="A85" s="41"/>
      <c r="B85" s="61"/>
      <c r="C85" s="9"/>
    </row>
    <row r="86" s="3" customFormat="true" ht="12.75" hidden="false" customHeight="true" outlineLevel="0" collapsed="false">
      <c r="A86" s="41"/>
      <c r="B86" s="61"/>
      <c r="C86" s="9"/>
    </row>
    <row r="87" s="3" customFormat="true" ht="12.75" hidden="false" customHeight="true" outlineLevel="0" collapsed="false">
      <c r="A87" s="41"/>
      <c r="B87" s="61"/>
      <c r="C87" s="9"/>
    </row>
    <row r="88" s="3" customFormat="true" ht="12.75" hidden="false" customHeight="true" outlineLevel="0" collapsed="false">
      <c r="A88" s="41"/>
      <c r="B88" s="61"/>
      <c r="C88" s="9"/>
    </row>
    <row r="89" s="3" customFormat="true" ht="12.75" hidden="false" customHeight="true" outlineLevel="0" collapsed="false">
      <c r="A89" s="41"/>
      <c r="B89" s="61"/>
      <c r="C89" s="9"/>
    </row>
    <row r="90" s="3" customFormat="true" ht="12.75" hidden="false" customHeight="true" outlineLevel="0" collapsed="false">
      <c r="A90" s="41"/>
      <c r="B90" s="61"/>
      <c r="C90" s="9"/>
    </row>
    <row r="91" s="3" customFormat="true" ht="12.75" hidden="false" customHeight="true" outlineLevel="0" collapsed="false">
      <c r="A91" s="41"/>
      <c r="B91" s="61"/>
      <c r="C91" s="9"/>
    </row>
    <row r="92" s="3" customFormat="true" ht="12.75" hidden="false" customHeight="true" outlineLevel="0" collapsed="false">
      <c r="A92" s="41"/>
      <c r="B92" s="61"/>
      <c r="C92" s="9"/>
    </row>
    <row r="93" s="3" customFormat="true" ht="12.75" hidden="false" customHeight="true" outlineLevel="0" collapsed="false">
      <c r="A93" s="41"/>
      <c r="B93" s="61"/>
      <c r="C93" s="9"/>
    </row>
    <row r="94" s="3" customFormat="true" ht="12.75" hidden="false" customHeight="true" outlineLevel="0" collapsed="false">
      <c r="A94" s="41"/>
      <c r="B94" s="61"/>
      <c r="C94" s="9"/>
    </row>
    <row r="95" s="3" customFormat="true" ht="12.75" hidden="false" customHeight="true" outlineLevel="0" collapsed="false">
      <c r="A95" s="41"/>
      <c r="B95" s="61"/>
      <c r="C95" s="9"/>
    </row>
    <row r="96" s="3" customFormat="true" ht="12.75" hidden="false" customHeight="true" outlineLevel="0" collapsed="false">
      <c r="B96" s="8"/>
      <c r="C96" s="9"/>
    </row>
    <row r="97" s="3" customFormat="true" ht="12.75" hidden="false" customHeight="true" outlineLevel="0" collapsed="false">
      <c r="B97" s="8"/>
      <c r="C97" s="9"/>
    </row>
    <row r="98" s="3" customFormat="true" ht="12.75" hidden="false" customHeight="true" outlineLevel="0" collapsed="false">
      <c r="B98" s="8"/>
      <c r="C98" s="9"/>
    </row>
    <row r="99" s="3" customFormat="true" ht="12.75" hidden="false" customHeight="true" outlineLevel="0" collapsed="false">
      <c r="B99" s="8"/>
      <c r="C99" s="9"/>
    </row>
    <row r="100" s="3" customFormat="true" ht="12.75" hidden="false" customHeight="true" outlineLevel="0" collapsed="false">
      <c r="B100" s="8"/>
      <c r="C100" s="9"/>
    </row>
    <row r="101" s="3" customFormat="true" ht="12.75" hidden="false" customHeight="true" outlineLevel="0" collapsed="false">
      <c r="B101" s="8"/>
      <c r="C101" s="9"/>
    </row>
    <row r="102" s="3" customFormat="true" ht="12.75" hidden="false" customHeight="true" outlineLevel="0" collapsed="false">
      <c r="B102" s="8"/>
      <c r="C102" s="9"/>
    </row>
    <row r="103" s="3" customFormat="true" ht="12.75" hidden="false" customHeight="true" outlineLevel="0" collapsed="false">
      <c r="B103" s="8"/>
      <c r="C103" s="9"/>
    </row>
    <row r="104" s="3" customFormat="true" ht="12.75" hidden="false" customHeight="true" outlineLevel="0" collapsed="false">
      <c r="B104" s="8"/>
      <c r="C104" s="9"/>
    </row>
    <row r="105" s="3" customFormat="true" ht="12.75" hidden="false" customHeight="true" outlineLevel="0" collapsed="false">
      <c r="B105" s="8"/>
      <c r="C105" s="9"/>
    </row>
    <row r="106" s="3" customFormat="true" ht="12.75" hidden="false" customHeight="true" outlineLevel="0" collapsed="false">
      <c r="B106" s="8"/>
      <c r="C106" s="9"/>
    </row>
    <row r="107" s="3" customFormat="true" ht="12.75" hidden="false" customHeight="true" outlineLevel="0" collapsed="false">
      <c r="B107" s="8"/>
      <c r="C107" s="9"/>
    </row>
    <row r="108" s="3" customFormat="true" ht="12.75" hidden="false" customHeight="true" outlineLevel="0" collapsed="false">
      <c r="B108" s="8"/>
      <c r="C108" s="9"/>
    </row>
    <row r="109" s="3" customFormat="true" ht="12.75" hidden="false" customHeight="true" outlineLevel="0" collapsed="false">
      <c r="B109" s="8"/>
      <c r="C109" s="9"/>
    </row>
    <row r="110" s="3" customFormat="true" ht="12.75" hidden="false" customHeight="true" outlineLevel="0" collapsed="false">
      <c r="B110" s="8"/>
      <c r="C110" s="9"/>
    </row>
    <row r="111" s="3" customFormat="true" ht="12.75" hidden="false" customHeight="true" outlineLevel="0" collapsed="false">
      <c r="B111" s="8"/>
      <c r="C111" s="9"/>
    </row>
    <row r="112" s="3" customFormat="true" ht="12.75" hidden="false" customHeight="true" outlineLevel="0" collapsed="false">
      <c r="B112" s="8"/>
      <c r="C112" s="9"/>
    </row>
    <row r="113" s="3" customFormat="true" ht="12.75" hidden="false" customHeight="true" outlineLevel="0" collapsed="false">
      <c r="B113" s="8"/>
      <c r="C113" s="9"/>
    </row>
    <row r="114" s="3" customFormat="true" ht="12.75" hidden="false" customHeight="true" outlineLevel="0" collapsed="false">
      <c r="B114" s="8"/>
      <c r="C114" s="9"/>
    </row>
    <row r="115" s="3" customFormat="true" ht="12.75" hidden="false" customHeight="true" outlineLevel="0" collapsed="false">
      <c r="B115" s="8"/>
      <c r="C115" s="9"/>
    </row>
    <row r="116" s="3" customFormat="true" ht="12.75" hidden="false" customHeight="true" outlineLevel="0" collapsed="false">
      <c r="B116" s="8"/>
      <c r="C116" s="9"/>
    </row>
    <row r="117" s="3" customFormat="true" ht="12.75" hidden="false" customHeight="true" outlineLevel="0" collapsed="false">
      <c r="B117" s="8"/>
      <c r="C117" s="9"/>
    </row>
    <row r="118" s="3" customFormat="true" ht="12.75" hidden="false" customHeight="true" outlineLevel="0" collapsed="false">
      <c r="B118" s="8"/>
      <c r="C118" s="9"/>
    </row>
    <row r="119" s="3" customFormat="true" ht="12.75" hidden="false" customHeight="true" outlineLevel="0" collapsed="false">
      <c r="B119" s="8"/>
      <c r="C119" s="9"/>
    </row>
    <row r="120" s="3" customFormat="true" ht="12.75" hidden="false" customHeight="true" outlineLevel="0" collapsed="false">
      <c r="B120" s="8"/>
      <c r="C120" s="9"/>
    </row>
    <row r="121" s="3" customFormat="true" ht="12.75" hidden="false" customHeight="true" outlineLevel="0" collapsed="false">
      <c r="B121" s="8"/>
      <c r="C121" s="9"/>
    </row>
    <row r="122" s="3" customFormat="true" ht="12.75" hidden="false" customHeight="true" outlineLevel="0" collapsed="false">
      <c r="B122" s="8"/>
      <c r="C122" s="9"/>
    </row>
    <row r="123" s="3" customFormat="true" ht="12.75" hidden="false" customHeight="true" outlineLevel="0" collapsed="false">
      <c r="B123" s="8"/>
      <c r="C123" s="9"/>
      <c r="D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</row>
    <row r="124" s="3" customFormat="true" ht="12.75" hidden="false" customHeight="true" outlineLevel="0" collapsed="false">
      <c r="B124" s="8"/>
      <c r="C124" s="9"/>
      <c r="D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</row>
    <row r="125" s="3" customFormat="true" ht="12.75" hidden="false" customHeight="true" outlineLevel="0" collapsed="false">
      <c r="B125" s="8"/>
      <c r="C125" s="9"/>
      <c r="D125" s="10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</row>
    <row r="126" s="3" customFormat="true" ht="12.75" hidden="false" customHeight="true" outlineLevel="0" collapsed="false">
      <c r="B126" s="8"/>
      <c r="C126" s="9"/>
      <c r="D126" s="10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</row>
    <row r="127" s="3" customFormat="true" ht="12.75" hidden="false" customHeight="true" outlineLevel="0" collapsed="false">
      <c r="B127" s="8"/>
      <c r="C127" s="9"/>
      <c r="D127" s="10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</row>
    <row r="128" s="3" customFormat="true" ht="12.75" hidden="false" customHeight="true" outlineLevel="0" collapsed="false">
      <c r="B128" s="8"/>
      <c r="C128" s="9"/>
      <c r="D128" s="10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</row>
    <row r="129" s="3" customFormat="true" ht="12.75" hidden="false" customHeight="true" outlineLevel="0" collapsed="false">
      <c r="B129" s="8"/>
      <c r="C129" s="9"/>
      <c r="D129" s="10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</row>
    <row r="130" s="3" customFormat="true" ht="12.75" hidden="false" customHeight="true" outlineLevel="0" collapsed="false">
      <c r="B130" s="8"/>
      <c r="C130" s="9"/>
      <c r="D130" s="10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</row>
    <row r="131" s="3" customFormat="true" ht="12.75" hidden="false" customHeight="true" outlineLevel="0" collapsed="false">
      <c r="B131" s="8"/>
      <c r="C131" s="9"/>
      <c r="D131" s="10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</row>
    <row r="132" s="3" customFormat="true" ht="12.75" hidden="false" customHeight="true" outlineLevel="0" collapsed="false">
      <c r="B132" s="8"/>
      <c r="C132" s="9"/>
      <c r="D132" s="10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5" location="연결BS!A1" display="연결BS"/>
    <hyperlink ref="B16" location="연결IS!A1" display="연결IS"/>
    <hyperlink ref="B17" location="연결손익Ⅰ!A1" display="연결손익Ⅰ"/>
    <hyperlink ref="B18" location="연결손익Ⅱ!A1" display="연결손익Ⅱ"/>
    <hyperlink ref="B19" location="수익성!A1" display="수익성"/>
    <hyperlink ref="B20" location="비이자이익!A1" display="비이자이익"/>
    <hyperlink ref="B21" location="관리비!A1" display="관리비"/>
    <hyperlink ref="B22" location="농업지원사업비!Print_Titles" display="농업지원사업비"/>
    <hyperlink ref="B23" location="대출채권!A1" display="대출채권"/>
    <hyperlink ref="B24" location="예수부채!A1" display="예수부채"/>
    <hyperlink ref="B25" location="자본적정성!A1" display="자본적정성"/>
    <hyperlink ref="B26" location="자산건전성Ⅰ!A1" display="자산건전성 Ⅰ"/>
    <hyperlink ref="B27" location="자산건전성Ⅱ!A1" display="자산건전성 Ⅱ"/>
    <hyperlink ref="B28" location="IS_은행!A1" display="농협은행"/>
    <hyperlink ref="B29" location="은행_BS!A1" display="연결BS"/>
    <hyperlink ref="B30" location="은행_IS!A1" display="연결IS"/>
    <hyperlink ref="B31" location="은행_NIM!A1" display="이자이익/NIM"/>
    <hyperlink ref="B32" location="은행_주요계수!A1" display="주요계수"/>
    <hyperlink ref="B36" location="생명!A1" display="농협생명"/>
    <hyperlink ref="B37" location="손해!A1" display="농협손해"/>
    <hyperlink ref="B38" location="증권!A1" display="NH투자증권"/>
    <hyperlink ref="B39" location="자산운용!A1" display="NH-Amundi자산운용"/>
    <hyperlink ref="B40" location="캐피탈!A1" display="NH농협캐피탈"/>
    <hyperlink ref="B41" location="저축은행!A1" display="NH저축은행"/>
    <hyperlink ref="B42" location="현황!A1" display="기타"/>
    <hyperlink ref="B43" location="현황!A1" display="현황"/>
    <hyperlink ref="B44" location="주식수!A1" display="주식수"/>
    <hyperlink ref="B45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D99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100" zoomScalePageLayoutView="80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1" activeCellId="0" sqref="A1"/>
    </sheetView>
  </sheetViews>
  <sheetFormatPr defaultColWidth="9.6484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.11"/>
    <col collapsed="false" customWidth="true" hidden="false" outlineLevel="0" max="8" min="8" style="3" width="22.44"/>
    <col collapsed="false" customWidth="false" hidden="true" outlineLevel="0" max="15" min="9" style="11" width="9.66"/>
    <col collapsed="false" customWidth="false" hidden="true" outlineLevel="0" max="16" min="16" style="648" width="9.66"/>
    <col collapsed="false" customWidth="false" hidden="true" outlineLevel="0" max="32" min="17" style="11" width="9.66"/>
    <col collapsed="false" customWidth="false" hidden="false" outlineLevel="0" max="38" min="33" style="3" width="9.66"/>
    <col collapsed="false" customWidth="true" hidden="false" outlineLevel="0" max="39" min="39" style="3" width="10.44"/>
    <col collapsed="false" customWidth="true" hidden="false" outlineLevel="0" max="41" min="40" style="3" width="11.88"/>
    <col collapsed="false" customWidth="true" hidden="false" outlineLevel="0" max="42" min="42" style="3" width="11.55"/>
    <col collapsed="false" customWidth="true" hidden="false" outlineLevel="0" max="43" min="43" style="3" width="11.77"/>
    <col collapsed="false" customWidth="true" hidden="false" outlineLevel="0" max="44" min="44" style="3" width="11.55"/>
    <col collapsed="false" customWidth="true" hidden="false" outlineLevel="0" max="45" min="45" style="3" width="2"/>
    <col collapsed="false" customWidth="false" hidden="false" outlineLevel="0" max="46" min="46" style="3" width="9.66"/>
    <col collapsed="false" customWidth="true" hidden="false" outlineLevel="0" max="47" min="47" style="3" width="2"/>
    <col collapsed="false" customWidth="false" hidden="false" outlineLevel="0" max="73" min="48" style="3" width="9.66"/>
    <col collapsed="false" customWidth="false" hidden="false" outlineLevel="0" max="1024" min="74" style="12" width="9.66"/>
  </cols>
  <sheetData>
    <row r="1" s="13" customFormat="true" ht="36" hidden="false" customHeight="true" outlineLevel="0" collapsed="false">
      <c r="B1" s="14"/>
      <c r="C1" s="14"/>
      <c r="D1" s="16" t="s">
        <v>29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="27" customFormat="true" ht="20.25" hidden="false" customHeight="true" outlineLevel="0" collapsed="false">
      <c r="A3" s="22"/>
      <c r="B3" s="23"/>
      <c r="C3" s="24"/>
      <c r="D3" s="423" t="s">
        <v>167</v>
      </c>
      <c r="E3" s="423"/>
      <c r="F3" s="423"/>
      <c r="G3" s="423"/>
      <c r="H3" s="423"/>
      <c r="I3" s="26" t="s">
        <v>49</v>
      </c>
      <c r="J3" s="26" t="s">
        <v>50</v>
      </c>
      <c r="K3" s="26" t="s">
        <v>51</v>
      </c>
      <c r="L3" s="26" t="s">
        <v>52</v>
      </c>
      <c r="M3" s="26" t="s">
        <v>53</v>
      </c>
      <c r="N3" s="26" t="s">
        <v>54</v>
      </c>
      <c r="O3" s="26" t="s">
        <v>55</v>
      </c>
      <c r="P3" s="26" t="s">
        <v>56</v>
      </c>
      <c r="Q3" s="26" t="s">
        <v>57</v>
      </c>
      <c r="R3" s="26" t="s">
        <v>58</v>
      </c>
      <c r="S3" s="26" t="s">
        <v>59</v>
      </c>
      <c r="T3" s="26" t="s">
        <v>60</v>
      </c>
      <c r="U3" s="26" t="s">
        <v>61</v>
      </c>
      <c r="V3" s="26" t="s">
        <v>62</v>
      </c>
      <c r="W3" s="26" t="s">
        <v>63</v>
      </c>
      <c r="X3" s="65" t="s">
        <v>123</v>
      </c>
      <c r="Y3" s="65" t="s">
        <v>64</v>
      </c>
      <c r="Z3" s="65" t="s">
        <v>65</v>
      </c>
      <c r="AA3" s="147" t="s">
        <v>66</v>
      </c>
      <c r="AB3" s="147" t="s">
        <v>67</v>
      </c>
      <c r="AC3" s="147" t="s">
        <v>68</v>
      </c>
      <c r="AD3" s="147" t="s">
        <v>69</v>
      </c>
      <c r="AE3" s="147" t="s">
        <v>70</v>
      </c>
      <c r="AF3" s="147" t="s">
        <v>114</v>
      </c>
      <c r="AG3" s="147" t="s">
        <v>71</v>
      </c>
      <c r="AH3" s="147" t="s">
        <v>72</v>
      </c>
      <c r="AI3" s="147" t="s">
        <v>73</v>
      </c>
      <c r="AJ3" s="147" t="s">
        <v>74</v>
      </c>
      <c r="AK3" s="147" t="s">
        <v>75</v>
      </c>
      <c r="AL3" s="147" t="s">
        <v>76</v>
      </c>
      <c r="AM3" s="147" t="s">
        <v>77</v>
      </c>
      <c r="AN3" s="147" t="s">
        <v>78</v>
      </c>
      <c r="AO3" s="147" t="s">
        <v>79</v>
      </c>
      <c r="AP3" s="65" t="s">
        <v>80</v>
      </c>
      <c r="AQ3" s="65" t="s">
        <v>81</v>
      </c>
      <c r="AR3" s="65" t="s">
        <v>82</v>
      </c>
      <c r="AS3" s="26"/>
      <c r="AT3" s="26" t="s">
        <v>382</v>
      </c>
      <c r="AU3" s="26"/>
      <c r="AV3" s="26" t="s">
        <v>223</v>
      </c>
    </row>
    <row r="4" s="12" customFormat="true" ht="20.1" hidden="false" customHeight="true" outlineLevel="0" collapsed="false">
      <c r="A4" s="28" t="s">
        <v>2</v>
      </c>
      <c r="B4" s="62"/>
      <c r="C4" s="29"/>
      <c r="D4" s="10"/>
      <c r="E4" s="649" t="s">
        <v>383</v>
      </c>
      <c r="F4" s="101"/>
      <c r="G4" s="1"/>
      <c r="H4" s="1"/>
      <c r="I4" s="68" t="n">
        <v>1510818.26</v>
      </c>
      <c r="J4" s="68" t="n">
        <v>1490754.4</v>
      </c>
      <c r="K4" s="68" t="n">
        <v>1513424.54</v>
      </c>
      <c r="L4" s="68" t="n">
        <v>1522564.14</v>
      </c>
      <c r="M4" s="68" t="n">
        <v>1527179.51</v>
      </c>
      <c r="N4" s="68" t="n">
        <v>1537929.05</v>
      </c>
      <c r="O4" s="650" t="n">
        <v>1538434.45</v>
      </c>
      <c r="P4" s="650" t="n">
        <v>1626098.67</v>
      </c>
      <c r="Q4" s="68" t="n">
        <v>1626808.66</v>
      </c>
      <c r="R4" s="68" t="n">
        <v>1705042.4</v>
      </c>
      <c r="S4" s="68" t="n">
        <v>1757456.58</v>
      </c>
      <c r="T4" s="68" t="n">
        <v>1816327.55</v>
      </c>
      <c r="U4" s="68" t="n">
        <v>1803988.88</v>
      </c>
      <c r="V4" s="68" t="n">
        <v>1833181.07174761</v>
      </c>
      <c r="W4" s="68" t="n">
        <v>1884958.41</v>
      </c>
      <c r="X4" s="68" t="n">
        <v>1980246.43</v>
      </c>
      <c r="Y4" s="68" t="n">
        <v>2070131.24329297</v>
      </c>
      <c r="Z4" s="68" t="n">
        <v>2086657.06252618</v>
      </c>
      <c r="AA4" s="68" t="n">
        <v>2157002.49770986</v>
      </c>
      <c r="AB4" s="68" t="n">
        <v>2211972.80900563</v>
      </c>
      <c r="AC4" s="68" t="n">
        <v>2198883.08650968</v>
      </c>
      <c r="AD4" s="68" t="n">
        <v>2275281.26</v>
      </c>
      <c r="AE4" s="68" t="n">
        <v>2285514.7</v>
      </c>
      <c r="AF4" s="68" t="n">
        <v>2360516.45282385</v>
      </c>
      <c r="AG4" s="68" t="n">
        <v>2358787.01</v>
      </c>
      <c r="AH4" s="68" t="n">
        <v>2409429.73</v>
      </c>
      <c r="AI4" s="68" t="n">
        <v>2514055.62</v>
      </c>
      <c r="AJ4" s="68" t="n">
        <v>2520612.4</v>
      </c>
      <c r="AK4" s="68" t="n">
        <v>2461491.17418306</v>
      </c>
      <c r="AL4" s="68" t="n">
        <v>2548976.62</v>
      </c>
      <c r="AM4" s="68" t="n">
        <v>2645876.65</v>
      </c>
      <c r="AN4" s="68" t="n">
        <v>2635305.78</v>
      </c>
      <c r="AO4" s="68" t="n">
        <v>2670020.07</v>
      </c>
      <c r="AP4" s="68" t="n">
        <v>2782923.84</v>
      </c>
      <c r="AQ4" s="68" t="n">
        <v>2831207.509</v>
      </c>
      <c r="AR4" s="651" t="n">
        <v>2878809.19</v>
      </c>
      <c r="AS4" s="652"/>
      <c r="AT4" s="653" t="n">
        <v>0.0924004386314516</v>
      </c>
      <c r="AU4" s="652"/>
      <c r="AV4" s="653" t="n">
        <v>0.0924004386314516</v>
      </c>
      <c r="AW4" s="220"/>
      <c r="AX4" s="220"/>
      <c r="AY4" s="220"/>
      <c r="AZ4" s="220"/>
    </row>
    <row r="5" customFormat="false" ht="20.1" hidden="false" customHeight="true" outlineLevel="0" collapsed="false">
      <c r="A5" s="34"/>
      <c r="B5" s="35"/>
      <c r="C5" s="36"/>
      <c r="E5" s="1"/>
      <c r="F5" s="1" t="s">
        <v>384</v>
      </c>
      <c r="G5" s="1"/>
      <c r="H5" s="1"/>
      <c r="I5" s="68" t="n">
        <v>1345658.15</v>
      </c>
      <c r="J5" s="68" t="n">
        <v>1352626.61</v>
      </c>
      <c r="K5" s="68" t="n">
        <v>1362197.32</v>
      </c>
      <c r="L5" s="68" t="n">
        <v>1382538.89</v>
      </c>
      <c r="M5" s="68" t="n">
        <v>1370812.4</v>
      </c>
      <c r="N5" s="68" t="n">
        <v>1392083.34</v>
      </c>
      <c r="O5" s="650" t="n">
        <v>1402311.93</v>
      </c>
      <c r="P5" s="650" t="n">
        <v>1485128.97</v>
      </c>
      <c r="Q5" s="68" t="n">
        <v>1488004.4</v>
      </c>
      <c r="R5" s="68" t="n">
        <v>1558608.37</v>
      </c>
      <c r="S5" s="68" t="n">
        <v>1616251.23</v>
      </c>
      <c r="T5" s="68" t="n">
        <v>1649105.17</v>
      </c>
      <c r="U5" s="68" t="n">
        <v>1650859.63</v>
      </c>
      <c r="V5" s="68" t="n">
        <v>1651754.84732624</v>
      </c>
      <c r="W5" s="68" t="n">
        <v>1693010.17</v>
      </c>
      <c r="X5" s="68" t="n">
        <v>1819452.66</v>
      </c>
      <c r="Y5" s="68" t="n">
        <v>1849608.17105497</v>
      </c>
      <c r="Z5" s="68" t="n">
        <v>1895567.34219714</v>
      </c>
      <c r="AA5" s="68" t="n">
        <v>1958669.63169585</v>
      </c>
      <c r="AB5" s="68" t="n">
        <v>2008577.67369564</v>
      </c>
      <c r="AC5" s="68" t="n">
        <v>2012214.78</v>
      </c>
      <c r="AD5" s="68" t="n">
        <v>2031711.36</v>
      </c>
      <c r="AE5" s="68" t="n">
        <v>2064567.46</v>
      </c>
      <c r="AF5" s="68" t="n">
        <v>2126930.07889228</v>
      </c>
      <c r="AG5" s="68" t="n">
        <v>2147847.66</v>
      </c>
      <c r="AH5" s="68" t="n">
        <v>2162384.85</v>
      </c>
      <c r="AI5" s="68" t="n">
        <v>2207224.71</v>
      </c>
      <c r="AJ5" s="68" t="n">
        <v>2234649.44</v>
      </c>
      <c r="AK5" s="68" t="n">
        <v>2254139.17418306</v>
      </c>
      <c r="AL5" s="68" t="n">
        <v>2267424.35</v>
      </c>
      <c r="AM5" s="68" t="n">
        <v>2306214.4</v>
      </c>
      <c r="AN5" s="68" t="n">
        <v>2345496.47</v>
      </c>
      <c r="AO5" s="68" t="n">
        <v>2383081.01</v>
      </c>
      <c r="AP5" s="68" t="n">
        <v>2483439.95</v>
      </c>
      <c r="AQ5" s="68" t="n">
        <v>2564164.129</v>
      </c>
      <c r="AR5" s="651" t="n">
        <v>2621786.01</v>
      </c>
      <c r="AS5" s="652"/>
      <c r="AT5" s="653" t="n">
        <v>0.117795760315086</v>
      </c>
      <c r="AU5" s="652"/>
      <c r="AV5" s="653" t="n">
        <v>0.117795760315086</v>
      </c>
    </row>
    <row r="6" customFormat="false" ht="20.1" hidden="false" customHeight="true" outlineLevel="0" collapsed="false">
      <c r="A6" s="37" t="s">
        <v>4</v>
      </c>
      <c r="B6" s="38"/>
      <c r="C6" s="29"/>
      <c r="E6" s="1"/>
      <c r="F6" s="1"/>
      <c r="G6" s="1" t="s">
        <v>385</v>
      </c>
      <c r="H6" s="1"/>
      <c r="I6" s="68" t="n">
        <v>620177.91</v>
      </c>
      <c r="J6" s="68" t="n">
        <v>632199.72</v>
      </c>
      <c r="K6" s="68" t="n">
        <v>649220.7</v>
      </c>
      <c r="L6" s="68" t="n">
        <v>646401.54</v>
      </c>
      <c r="M6" s="68" t="n">
        <v>646979.72</v>
      </c>
      <c r="N6" s="68" t="n">
        <v>650608.6</v>
      </c>
      <c r="O6" s="68" t="n">
        <v>667672.43</v>
      </c>
      <c r="P6" s="650" t="n">
        <v>692169.38</v>
      </c>
      <c r="Q6" s="68" t="n">
        <v>694078.75</v>
      </c>
      <c r="R6" s="68" t="n">
        <v>736512.42</v>
      </c>
      <c r="S6" s="68" t="n">
        <v>757141.92</v>
      </c>
      <c r="T6" s="68" t="n">
        <v>767743.2</v>
      </c>
      <c r="U6" s="68" t="n">
        <v>773405.11</v>
      </c>
      <c r="V6" s="68" t="n">
        <v>782725.17883566</v>
      </c>
      <c r="W6" s="68" t="n">
        <v>812152.47</v>
      </c>
      <c r="X6" s="68" t="n">
        <v>848835.68</v>
      </c>
      <c r="Y6" s="68" t="n">
        <v>862951.13169702</v>
      </c>
      <c r="Z6" s="68" t="n">
        <v>882932.01522123</v>
      </c>
      <c r="AA6" s="68" t="n">
        <v>899913.40178182</v>
      </c>
      <c r="AB6" s="68" t="n">
        <v>908223.51399702</v>
      </c>
      <c r="AC6" s="68" t="n">
        <v>920337.92</v>
      </c>
      <c r="AD6" s="68" t="n">
        <v>922928.63</v>
      </c>
      <c r="AE6" s="68" t="n">
        <v>949904.48</v>
      </c>
      <c r="AF6" s="68" t="n">
        <v>977888.90550878</v>
      </c>
      <c r="AG6" s="68" t="n">
        <v>988640.4</v>
      </c>
      <c r="AH6" s="68" t="n">
        <v>998184.89</v>
      </c>
      <c r="AI6" s="68" t="n">
        <v>1034038.59</v>
      </c>
      <c r="AJ6" s="68" t="n">
        <v>1039345.72</v>
      </c>
      <c r="AK6" s="68" t="n">
        <v>1053313.67259719</v>
      </c>
      <c r="AL6" s="68" t="n">
        <v>1053341.83</v>
      </c>
      <c r="AM6" s="68" t="n">
        <v>1067992.76</v>
      </c>
      <c r="AN6" s="68" t="n">
        <v>1103327.87</v>
      </c>
      <c r="AO6" s="68" t="n">
        <v>1131468.18</v>
      </c>
      <c r="AP6" s="68" t="n">
        <v>1190068.64</v>
      </c>
      <c r="AQ6" s="68" t="n">
        <v>1208493.06</v>
      </c>
      <c r="AR6" s="651" t="n">
        <v>1233011.34</v>
      </c>
      <c r="AS6" s="652"/>
      <c r="AT6" s="653" t="n">
        <v>0.117538470228256</v>
      </c>
      <c r="AU6" s="652"/>
      <c r="AV6" s="653" t="n">
        <v>0.117538470228256</v>
      </c>
    </row>
    <row r="7" customFormat="false" ht="20.1" hidden="false" customHeight="true" outlineLevel="0" collapsed="false">
      <c r="A7" s="42"/>
      <c r="B7" s="42" t="s">
        <v>1</v>
      </c>
      <c r="C7" s="36"/>
      <c r="E7" s="1"/>
      <c r="F7" s="1"/>
      <c r="G7" s="1" t="s">
        <v>386</v>
      </c>
      <c r="H7" s="364"/>
      <c r="I7" s="68" t="n">
        <v>637383.04</v>
      </c>
      <c r="J7" s="68" t="n">
        <v>645550.3</v>
      </c>
      <c r="K7" s="68" t="n">
        <v>652239.75</v>
      </c>
      <c r="L7" s="68" t="n">
        <v>674810.09</v>
      </c>
      <c r="M7" s="68" t="n">
        <v>663818.3</v>
      </c>
      <c r="N7" s="68" t="n">
        <v>683792.9</v>
      </c>
      <c r="O7" s="68" t="n">
        <v>683213.84</v>
      </c>
      <c r="P7" s="650" t="n">
        <v>704574.21</v>
      </c>
      <c r="Q7" s="68" t="n">
        <v>699878.29</v>
      </c>
      <c r="R7" s="68" t="n">
        <v>723926.98</v>
      </c>
      <c r="S7" s="68" t="n">
        <v>752051.1</v>
      </c>
      <c r="T7" s="68" t="n">
        <v>755363.02</v>
      </c>
      <c r="U7" s="68" t="n">
        <v>747634.81</v>
      </c>
      <c r="V7" s="68" t="n">
        <v>741810.87142081</v>
      </c>
      <c r="W7" s="68" t="n">
        <v>753604.35</v>
      </c>
      <c r="X7" s="68" t="n">
        <v>804221.88</v>
      </c>
      <c r="Y7" s="68" t="n">
        <v>822517.98000832</v>
      </c>
      <c r="Z7" s="68" t="n">
        <v>848976.61357668</v>
      </c>
      <c r="AA7" s="68" t="n">
        <v>897737.51328124</v>
      </c>
      <c r="AB7" s="68" t="n">
        <v>922137.39794706</v>
      </c>
      <c r="AC7" s="68" t="n">
        <v>929337.85</v>
      </c>
      <c r="AD7" s="68" t="n">
        <v>956608.25</v>
      </c>
      <c r="AE7" s="68" t="n">
        <v>976226.95</v>
      </c>
      <c r="AF7" s="68" t="n">
        <v>1002240.24306553</v>
      </c>
      <c r="AG7" s="68" t="n">
        <v>1023284.62</v>
      </c>
      <c r="AH7" s="68" t="n">
        <v>1048619.8</v>
      </c>
      <c r="AI7" s="68" t="n">
        <v>1070434.59</v>
      </c>
      <c r="AJ7" s="68" t="n">
        <v>1095318.46</v>
      </c>
      <c r="AK7" s="68" t="n">
        <v>1110999.81320206</v>
      </c>
      <c r="AL7" s="68" t="n">
        <v>1151066.65</v>
      </c>
      <c r="AM7" s="68" t="n">
        <v>1190490.86</v>
      </c>
      <c r="AN7" s="68" t="n">
        <v>1190774.47</v>
      </c>
      <c r="AO7" s="68" t="n">
        <v>1206267.72</v>
      </c>
      <c r="AP7" s="68" t="n">
        <v>1246391.18</v>
      </c>
      <c r="AQ7" s="68" t="n">
        <v>1304898.95</v>
      </c>
      <c r="AR7" s="651" t="n">
        <v>1331992.43</v>
      </c>
      <c r="AS7" s="652"/>
      <c r="AT7" s="653" t="n">
        <v>0.118593372261332</v>
      </c>
      <c r="AU7" s="652"/>
      <c r="AV7" s="653" t="n">
        <v>0.118593372261332</v>
      </c>
    </row>
    <row r="8" s="43" customFormat="true" ht="20.1" hidden="false" customHeight="true" outlineLevel="0" collapsed="false">
      <c r="A8" s="41"/>
      <c r="B8" s="42" t="s">
        <v>5</v>
      </c>
      <c r="C8" s="29"/>
      <c r="E8" s="1"/>
      <c r="F8" s="1"/>
      <c r="G8" s="1" t="s">
        <v>387</v>
      </c>
      <c r="H8" s="654"/>
      <c r="I8" s="68" t="n">
        <v>69630.13</v>
      </c>
      <c r="J8" s="68" t="n">
        <v>56644.71</v>
      </c>
      <c r="K8" s="68" t="n">
        <v>42719.27</v>
      </c>
      <c r="L8" s="68" t="n">
        <v>43972.87</v>
      </c>
      <c r="M8" s="68" t="n">
        <v>43006.27</v>
      </c>
      <c r="N8" s="68" t="n">
        <v>41001.04</v>
      </c>
      <c r="O8" s="68" t="n">
        <v>35261.45</v>
      </c>
      <c r="P8" s="650" t="n">
        <v>73044</v>
      </c>
      <c r="Q8" s="68" t="n">
        <v>79158.93</v>
      </c>
      <c r="R8" s="68" t="n">
        <v>83609.04</v>
      </c>
      <c r="S8" s="68" t="n">
        <v>93041.63</v>
      </c>
      <c r="T8" s="68" t="n">
        <v>112748.44</v>
      </c>
      <c r="U8" s="68" t="n">
        <v>117013.23</v>
      </c>
      <c r="V8" s="68" t="n">
        <v>114767.5671536</v>
      </c>
      <c r="W8" s="68" t="n">
        <v>115342.85</v>
      </c>
      <c r="X8" s="68" t="n">
        <v>155215.63</v>
      </c>
      <c r="Y8" s="68" t="n">
        <v>153359.03044075</v>
      </c>
      <c r="Z8" s="68" t="n">
        <v>153163.94125289</v>
      </c>
      <c r="AA8" s="68" t="n">
        <v>150987.47661843</v>
      </c>
      <c r="AB8" s="68" t="n">
        <v>168764.38177269</v>
      </c>
      <c r="AC8" s="68" t="n">
        <v>153421.58</v>
      </c>
      <c r="AD8" s="68" t="n">
        <v>143301.69</v>
      </c>
      <c r="AE8" s="68" t="n">
        <v>129968.89</v>
      </c>
      <c r="AF8" s="68" t="n">
        <v>138863.64866439</v>
      </c>
      <c r="AG8" s="68" t="n">
        <v>128276.4</v>
      </c>
      <c r="AH8" s="68" t="n">
        <v>108142.7</v>
      </c>
      <c r="AI8" s="68" t="n">
        <v>95658.56</v>
      </c>
      <c r="AJ8" s="68" t="n">
        <v>93345.27</v>
      </c>
      <c r="AK8" s="68" t="n">
        <v>83413.73743812</v>
      </c>
      <c r="AL8" s="68" t="n">
        <v>56785.37</v>
      </c>
      <c r="AM8" s="68" t="n">
        <v>41824.73</v>
      </c>
      <c r="AN8" s="68" t="n">
        <v>45880.68</v>
      </c>
      <c r="AO8" s="68" t="n">
        <v>40053.89</v>
      </c>
      <c r="AP8" s="68" t="n">
        <v>41872.97</v>
      </c>
      <c r="AQ8" s="68" t="n">
        <v>45957.01</v>
      </c>
      <c r="AR8" s="651" t="n">
        <v>52344.69</v>
      </c>
      <c r="AS8" s="652"/>
      <c r="AT8" s="653" t="n">
        <v>0.140887406202349</v>
      </c>
      <c r="AU8" s="652"/>
      <c r="AV8" s="653" t="n">
        <v>0.140887406202349</v>
      </c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</row>
    <row r="9" s="43" customFormat="true" ht="20.1" hidden="false" customHeight="true" outlineLevel="0" collapsed="false">
      <c r="A9" s="41"/>
      <c r="B9" s="44" t="s">
        <v>7</v>
      </c>
      <c r="C9" s="45"/>
      <c r="E9" s="1"/>
      <c r="F9" s="1"/>
      <c r="G9" s="1" t="s">
        <v>388</v>
      </c>
      <c r="H9" s="654"/>
      <c r="I9" s="68" t="n">
        <v>18467.07</v>
      </c>
      <c r="J9" s="68" t="n">
        <v>18231.88</v>
      </c>
      <c r="K9" s="68" t="n">
        <v>18017.6</v>
      </c>
      <c r="L9" s="68" t="n">
        <v>17354.39</v>
      </c>
      <c r="M9" s="68" t="n">
        <v>17008.11</v>
      </c>
      <c r="N9" s="68" t="n">
        <v>16680.8</v>
      </c>
      <c r="O9" s="68" t="n">
        <v>16164.21</v>
      </c>
      <c r="P9" s="650" t="n">
        <v>15341.38</v>
      </c>
      <c r="Q9" s="68" t="n">
        <v>14888.43</v>
      </c>
      <c r="R9" s="68" t="n">
        <v>14559.93</v>
      </c>
      <c r="S9" s="68" t="n">
        <v>14016.58</v>
      </c>
      <c r="T9" s="68" t="n">
        <v>13250.51</v>
      </c>
      <c r="U9" s="68" t="n">
        <v>12806.48</v>
      </c>
      <c r="V9" s="68" t="n">
        <v>12451.22991617</v>
      </c>
      <c r="W9" s="68" t="n">
        <v>11910.5</v>
      </c>
      <c r="X9" s="68" t="n">
        <v>11179.47</v>
      </c>
      <c r="Y9" s="68" t="n">
        <v>10780.02890888</v>
      </c>
      <c r="Z9" s="68" t="n">
        <v>10494.77214634</v>
      </c>
      <c r="AA9" s="68" t="n">
        <v>10031.24001436</v>
      </c>
      <c r="AB9" s="68" t="n">
        <v>9452.37997887</v>
      </c>
      <c r="AC9" s="68" t="n">
        <v>9117.43</v>
      </c>
      <c r="AD9" s="68" t="n">
        <v>8872.79</v>
      </c>
      <c r="AE9" s="68" t="n">
        <v>8467.14</v>
      </c>
      <c r="AF9" s="68" t="n">
        <v>7937.28165358</v>
      </c>
      <c r="AG9" s="68" t="n">
        <v>7646.24</v>
      </c>
      <c r="AH9" s="68" t="n">
        <v>7437.46</v>
      </c>
      <c r="AI9" s="68" t="n">
        <v>7092.97</v>
      </c>
      <c r="AJ9" s="68" t="n">
        <v>6639.99</v>
      </c>
      <c r="AK9" s="68" t="n">
        <v>6411.95094569</v>
      </c>
      <c r="AL9" s="68" t="n">
        <v>6230.5</v>
      </c>
      <c r="AM9" s="68" t="n">
        <v>5906.05</v>
      </c>
      <c r="AN9" s="68" t="n">
        <v>5513.45</v>
      </c>
      <c r="AO9" s="68" t="n">
        <v>5291.22</v>
      </c>
      <c r="AP9" s="68" t="n">
        <v>5107.16</v>
      </c>
      <c r="AQ9" s="68" t="n">
        <v>4815.109</v>
      </c>
      <c r="AR9" s="651" t="n">
        <v>4437.55</v>
      </c>
      <c r="AS9" s="652"/>
      <c r="AT9" s="653" t="n">
        <v>-0.195140973437684</v>
      </c>
      <c r="AU9" s="652"/>
      <c r="AV9" s="653" t="n">
        <v>-0.195140973437684</v>
      </c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</row>
    <row r="10" customFormat="false" ht="20.1" hidden="false" customHeight="true" outlineLevel="0" collapsed="false">
      <c r="A10" s="41"/>
      <c r="B10" s="44" t="s">
        <v>9</v>
      </c>
      <c r="C10" s="45"/>
      <c r="E10" s="1"/>
      <c r="F10" s="1" t="s">
        <v>389</v>
      </c>
      <c r="G10" s="364"/>
      <c r="H10" s="364"/>
      <c r="I10" s="68" t="n">
        <v>31222.04</v>
      </c>
      <c r="J10" s="68" t="n">
        <v>31179.82</v>
      </c>
      <c r="K10" s="68" t="n">
        <v>30437.19</v>
      </c>
      <c r="L10" s="68" t="n">
        <v>27093.31</v>
      </c>
      <c r="M10" s="68" t="n">
        <v>27569.22</v>
      </c>
      <c r="N10" s="68" t="n">
        <v>28161.82</v>
      </c>
      <c r="O10" s="68" t="n">
        <v>24801.66</v>
      </c>
      <c r="P10" s="650" t="n">
        <v>22785.43</v>
      </c>
      <c r="Q10" s="68" t="n">
        <v>22926.13</v>
      </c>
      <c r="R10" s="68" t="n">
        <v>22780.62</v>
      </c>
      <c r="S10" s="68" t="n">
        <v>24044.91</v>
      </c>
      <c r="T10" s="68" t="n">
        <v>24506.94</v>
      </c>
      <c r="U10" s="68" t="n">
        <v>24581.67</v>
      </c>
      <c r="V10" s="68" t="n">
        <v>23634.86442137</v>
      </c>
      <c r="W10" s="68" t="n">
        <v>26015.97</v>
      </c>
      <c r="X10" s="68" t="n">
        <v>24431.8</v>
      </c>
      <c r="Y10" s="68" t="n">
        <v>22401.982238</v>
      </c>
      <c r="Z10" s="68" t="n">
        <v>19992.48032904</v>
      </c>
      <c r="AA10" s="68" t="n">
        <v>16436.69601401</v>
      </c>
      <c r="AB10" s="68" t="n">
        <v>18042.17530999</v>
      </c>
      <c r="AC10" s="68" t="n">
        <v>15817.02650968</v>
      </c>
      <c r="AD10" s="68" t="n">
        <v>16207.56</v>
      </c>
      <c r="AE10" s="68" t="n">
        <v>15984.95</v>
      </c>
      <c r="AF10" s="68" t="n">
        <v>14867.30029394</v>
      </c>
      <c r="AG10" s="68" t="n">
        <v>14237.1</v>
      </c>
      <c r="AH10" s="68" t="n">
        <v>15571.11</v>
      </c>
      <c r="AI10" s="68" t="n">
        <v>15838.97</v>
      </c>
      <c r="AJ10" s="68" t="n">
        <v>16149.02</v>
      </c>
      <c r="AK10" s="68" t="n">
        <v>16797</v>
      </c>
      <c r="AL10" s="68" t="n">
        <v>19232.06</v>
      </c>
      <c r="AM10" s="68" t="n">
        <v>21693.2</v>
      </c>
      <c r="AN10" s="68" t="n">
        <v>21246.17</v>
      </c>
      <c r="AO10" s="68" t="n">
        <v>25653.41</v>
      </c>
      <c r="AP10" s="68" t="n">
        <v>27475.03</v>
      </c>
      <c r="AQ10" s="68" t="n">
        <v>28452.28</v>
      </c>
      <c r="AR10" s="651" t="n">
        <v>27141.49</v>
      </c>
      <c r="AS10" s="652"/>
      <c r="AT10" s="653" t="n">
        <v>0.277476834648316</v>
      </c>
      <c r="AU10" s="652"/>
      <c r="AV10" s="653" t="n">
        <v>0.277476834648316</v>
      </c>
    </row>
    <row r="11" customFormat="false" ht="20.1" hidden="false" customHeight="true" outlineLevel="0" collapsed="false">
      <c r="A11" s="41"/>
      <c r="B11" s="44" t="s">
        <v>11</v>
      </c>
      <c r="C11" s="45"/>
      <c r="E11" s="1"/>
      <c r="F11" s="1" t="s">
        <v>390</v>
      </c>
      <c r="G11" s="364"/>
      <c r="H11" s="364"/>
      <c r="I11" s="68" t="n">
        <v>133938.07</v>
      </c>
      <c r="J11" s="68" t="n">
        <v>106947.97</v>
      </c>
      <c r="K11" s="68" t="n">
        <v>120790.03</v>
      </c>
      <c r="L11" s="68" t="n">
        <v>112931.94</v>
      </c>
      <c r="M11" s="68" t="n">
        <v>128797.89</v>
      </c>
      <c r="N11" s="68" t="n">
        <v>117683.89</v>
      </c>
      <c r="O11" s="68" t="n">
        <v>111320.86</v>
      </c>
      <c r="P11" s="650" t="n">
        <v>118184.27</v>
      </c>
      <c r="Q11" s="68" t="n">
        <v>115878.13</v>
      </c>
      <c r="R11" s="68" t="n">
        <v>123653.41</v>
      </c>
      <c r="S11" s="68" t="n">
        <v>117160.44</v>
      </c>
      <c r="T11" s="68" t="n">
        <v>142715.44</v>
      </c>
      <c r="U11" s="68" t="n">
        <v>128547.58</v>
      </c>
      <c r="V11" s="68" t="n">
        <v>157791.36</v>
      </c>
      <c r="W11" s="68" t="n">
        <v>165932.27</v>
      </c>
      <c r="X11" s="68" t="n">
        <v>136361.97</v>
      </c>
      <c r="Y11" s="68" t="n">
        <v>198121.09</v>
      </c>
      <c r="Z11" s="68" t="n">
        <v>171097.24</v>
      </c>
      <c r="AA11" s="68" t="n">
        <v>181896.17</v>
      </c>
      <c r="AB11" s="68" t="n">
        <v>185352.96</v>
      </c>
      <c r="AC11" s="68" t="n">
        <v>170851.28</v>
      </c>
      <c r="AD11" s="68" t="n">
        <v>227362.34</v>
      </c>
      <c r="AE11" s="68" t="n">
        <v>204962.29</v>
      </c>
      <c r="AF11" s="68" t="n">
        <v>218719.07363763</v>
      </c>
      <c r="AG11" s="68" t="n">
        <v>196702.25</v>
      </c>
      <c r="AH11" s="68" t="n">
        <v>231473.77</v>
      </c>
      <c r="AI11" s="68" t="n">
        <v>290991.94</v>
      </c>
      <c r="AJ11" s="68" t="n">
        <v>269813.94</v>
      </c>
      <c r="AK11" s="68" t="n">
        <v>190555</v>
      </c>
      <c r="AL11" s="68" t="n">
        <v>262320.21</v>
      </c>
      <c r="AM11" s="68" t="n">
        <v>317969.05</v>
      </c>
      <c r="AN11" s="68" t="n">
        <v>268563.14</v>
      </c>
      <c r="AO11" s="68" t="n">
        <v>261285.65</v>
      </c>
      <c r="AP11" s="68" t="n">
        <v>272008.86</v>
      </c>
      <c r="AQ11" s="68" t="n">
        <v>238591.1</v>
      </c>
      <c r="AR11" s="651" t="n">
        <v>229881.69</v>
      </c>
      <c r="AS11" s="652"/>
      <c r="AT11" s="653" t="n">
        <v>-0.144031120577455</v>
      </c>
      <c r="AU11" s="652"/>
      <c r="AV11" s="653" t="n">
        <v>-0.144031120577455</v>
      </c>
    </row>
    <row r="12" customFormat="false" ht="20.1" hidden="false" customHeight="true" outlineLevel="0" collapsed="false">
      <c r="A12" s="41"/>
      <c r="B12" s="44" t="s">
        <v>13</v>
      </c>
      <c r="C12" s="29"/>
      <c r="E12" s="1"/>
      <c r="G12" s="1" t="s">
        <v>391</v>
      </c>
      <c r="I12" s="68" t="n">
        <v>33215.39</v>
      </c>
      <c r="J12" s="68" t="n">
        <v>33283.59</v>
      </c>
      <c r="K12" s="68" t="n">
        <v>33190.08</v>
      </c>
      <c r="L12" s="68" t="n">
        <v>34633.17</v>
      </c>
      <c r="M12" s="68" t="n">
        <v>32697.72</v>
      </c>
      <c r="N12" s="68" t="n">
        <v>32290.34</v>
      </c>
      <c r="O12" s="68" t="n">
        <v>33112.28</v>
      </c>
      <c r="P12" s="650" t="n">
        <v>36572.57</v>
      </c>
      <c r="Q12" s="68" t="n">
        <v>33594.56</v>
      </c>
      <c r="R12" s="68" t="n">
        <v>34838.93</v>
      </c>
      <c r="S12" s="68" t="n">
        <v>36629.29</v>
      </c>
      <c r="T12" s="68" t="n">
        <v>41262.18</v>
      </c>
      <c r="U12" s="68" t="n">
        <v>41327.59</v>
      </c>
      <c r="V12" s="68" t="n">
        <v>43020.56386186</v>
      </c>
      <c r="W12" s="68" t="n">
        <v>48071.67</v>
      </c>
      <c r="X12" s="68" t="n">
        <v>50053.41</v>
      </c>
      <c r="Y12" s="68" t="n">
        <v>50390.23247967</v>
      </c>
      <c r="Z12" s="68" t="n">
        <v>52476.83291004</v>
      </c>
      <c r="AA12" s="68" t="n">
        <v>54673.88007345</v>
      </c>
      <c r="AB12" s="68" t="n">
        <v>58273.22420832</v>
      </c>
      <c r="AC12" s="68" t="n">
        <v>57318.54934</v>
      </c>
      <c r="AD12" s="68" t="n">
        <v>58891.35</v>
      </c>
      <c r="AE12" s="68" t="n">
        <v>60275.83</v>
      </c>
      <c r="AF12" s="68" t="n">
        <v>63892.22265957</v>
      </c>
      <c r="AG12" s="68" t="n">
        <v>62460.45</v>
      </c>
      <c r="AH12" s="68" t="n">
        <v>64574.27</v>
      </c>
      <c r="AI12" s="68" t="n">
        <v>65563.79</v>
      </c>
      <c r="AJ12" s="68" t="n">
        <v>70474.11</v>
      </c>
      <c r="AK12" s="68" t="n">
        <v>67264</v>
      </c>
      <c r="AL12" s="68" t="n">
        <v>68484.61</v>
      </c>
      <c r="AM12" s="68" t="n">
        <v>74252.19</v>
      </c>
      <c r="AN12" s="68" t="n">
        <v>75492.3</v>
      </c>
      <c r="AO12" s="68" t="n">
        <v>70000.08</v>
      </c>
      <c r="AP12" s="68" t="n">
        <v>69922.81</v>
      </c>
      <c r="AQ12" s="68" t="n">
        <v>74116.8</v>
      </c>
      <c r="AR12" s="651" t="n">
        <v>73817.51</v>
      </c>
      <c r="AS12" s="652"/>
      <c r="AT12" s="653" t="n">
        <v>-0.0221849115737632</v>
      </c>
      <c r="AU12" s="652"/>
      <c r="AV12" s="653" t="n">
        <v>-0.0221849115737632</v>
      </c>
    </row>
    <row r="13" customFormat="false" ht="20.1" hidden="false" customHeight="true" outlineLevel="0" collapsed="false">
      <c r="A13" s="41"/>
      <c r="B13" s="44" t="s">
        <v>15</v>
      </c>
      <c r="C13" s="29"/>
      <c r="E13" s="649" t="s">
        <v>392</v>
      </c>
      <c r="F13" s="1"/>
      <c r="H13" s="654"/>
      <c r="I13" s="68" t="n">
        <v>25047.8900000004</v>
      </c>
      <c r="J13" s="68" t="n">
        <v>24915.3999999999</v>
      </c>
      <c r="K13" s="68" t="n">
        <v>25525.3300000001</v>
      </c>
      <c r="L13" s="68" t="n">
        <v>21560.48</v>
      </c>
      <c r="M13" s="68" t="n">
        <v>21755.8100000001</v>
      </c>
      <c r="N13" s="650" t="n">
        <v>22473.1300000004</v>
      </c>
      <c r="O13" s="650" t="n">
        <v>19468.1799999997</v>
      </c>
      <c r="P13" s="650" t="n">
        <v>21619.1299999997</v>
      </c>
      <c r="Q13" s="68" t="n">
        <v>18169.8799999997</v>
      </c>
      <c r="R13" s="68" t="n">
        <v>18692.3399999999</v>
      </c>
      <c r="S13" s="68" t="n">
        <v>16946.51</v>
      </c>
      <c r="T13" s="68" t="n">
        <v>17178.7499999998</v>
      </c>
      <c r="U13" s="68" t="n">
        <v>17181.4199999999</v>
      </c>
      <c r="V13" s="68" t="n">
        <v>16100.0717476099</v>
      </c>
      <c r="W13" s="68" t="n">
        <v>15118.3899999999</v>
      </c>
      <c r="X13" s="68" t="n">
        <v>19975.55</v>
      </c>
      <c r="Y13" s="68" t="n">
        <v>17173.5580985402</v>
      </c>
      <c r="Z13" s="68" t="n">
        <v>15961.20994102</v>
      </c>
      <c r="AA13" s="68" t="n">
        <v>14309.5703239101</v>
      </c>
      <c r="AB13" s="68" t="n">
        <v>13437.4890056304</v>
      </c>
      <c r="AC13" s="68" t="n">
        <v>12888.26145445</v>
      </c>
      <c r="AD13" s="68" t="n">
        <v>13695.6502917497</v>
      </c>
      <c r="AE13" s="68" t="n">
        <v>13841.1473866198</v>
      </c>
      <c r="AF13" s="68" t="n">
        <v>14477.6586315096</v>
      </c>
      <c r="AG13" s="68" t="n">
        <v>16480.1100000003</v>
      </c>
      <c r="AH13" s="68" t="n">
        <v>15342.4199999999</v>
      </c>
      <c r="AI13" s="68" t="n">
        <v>15355.8055797904</v>
      </c>
      <c r="AJ13" s="68" t="n">
        <v>16352.6400000001</v>
      </c>
      <c r="AK13" s="68" t="n">
        <v>16222.8548901598</v>
      </c>
      <c r="AL13" s="68" t="n">
        <v>15687.3566457001</v>
      </c>
      <c r="AM13" s="68" t="n">
        <v>14756.02</v>
      </c>
      <c r="AN13" s="68" t="n">
        <v>12505.8200000003</v>
      </c>
      <c r="AO13" s="68" t="n">
        <v>11938.9600000004</v>
      </c>
      <c r="AP13" s="68" t="n">
        <v>12335.2399999998</v>
      </c>
      <c r="AQ13" s="68" t="n">
        <v>12658.3089999994</v>
      </c>
      <c r="AR13" s="651" t="n">
        <v>14204.2399999998</v>
      </c>
      <c r="AS13" s="652"/>
      <c r="AT13" s="653" t="n">
        <v>0.135810366693221</v>
      </c>
      <c r="AU13" s="652"/>
      <c r="AV13" s="653" t="n">
        <v>0.135810366693221</v>
      </c>
    </row>
    <row r="14" customFormat="false" ht="20.1" hidden="false" customHeight="true" outlineLevel="0" collapsed="false">
      <c r="A14" s="41"/>
      <c r="B14" s="44" t="s">
        <v>17</v>
      </c>
      <c r="C14" s="45"/>
      <c r="D14" s="12"/>
      <c r="E14" s="649" t="s">
        <v>393</v>
      </c>
      <c r="F14" s="1"/>
      <c r="H14" s="655"/>
      <c r="I14" s="68" t="n">
        <v>1485770.37</v>
      </c>
      <c r="J14" s="68" t="n">
        <v>1465839</v>
      </c>
      <c r="K14" s="68" t="n">
        <v>1487899.21</v>
      </c>
      <c r="L14" s="68" t="n">
        <v>1501003.66</v>
      </c>
      <c r="M14" s="68" t="n">
        <v>1505423.7</v>
      </c>
      <c r="N14" s="68" t="n">
        <v>1515455.92</v>
      </c>
      <c r="O14" s="68" t="n">
        <v>1518966.27</v>
      </c>
      <c r="P14" s="650" t="n">
        <v>1604479.54</v>
      </c>
      <c r="Q14" s="68" t="n">
        <v>1608638.78</v>
      </c>
      <c r="R14" s="68" t="n">
        <v>1686350.06</v>
      </c>
      <c r="S14" s="68" t="n">
        <v>1740510.07</v>
      </c>
      <c r="T14" s="68" t="n">
        <v>1799148.8</v>
      </c>
      <c r="U14" s="68" t="n">
        <v>1786807.46</v>
      </c>
      <c r="V14" s="68" t="n">
        <v>1817081</v>
      </c>
      <c r="W14" s="68" t="n">
        <v>1869840.02</v>
      </c>
      <c r="X14" s="68" t="n">
        <v>1960270.88</v>
      </c>
      <c r="Y14" s="68" t="n">
        <v>2052957.68519443</v>
      </c>
      <c r="Z14" s="68" t="n">
        <v>2070695.85258516</v>
      </c>
      <c r="AA14" s="68" t="n">
        <v>2142692.92738595</v>
      </c>
      <c r="AB14" s="68" t="n">
        <v>2198535.32</v>
      </c>
      <c r="AC14" s="68" t="n">
        <v>2185994.82505523</v>
      </c>
      <c r="AD14" s="68" t="n">
        <v>2261585.60970825</v>
      </c>
      <c r="AE14" s="68" t="n">
        <v>2271673.55261338</v>
      </c>
      <c r="AF14" s="68" t="n">
        <v>2346038.79419234</v>
      </c>
      <c r="AG14" s="68" t="n">
        <v>2342306.9</v>
      </c>
      <c r="AH14" s="68" t="n">
        <v>2394087.31</v>
      </c>
      <c r="AI14" s="68" t="n">
        <v>2498699.81442021</v>
      </c>
      <c r="AJ14" s="68" t="n">
        <v>2504259.76</v>
      </c>
      <c r="AK14" s="68" t="n">
        <v>2445268.3192929</v>
      </c>
      <c r="AL14" s="68" t="n">
        <v>2533289.2633543</v>
      </c>
      <c r="AM14" s="68" t="n">
        <v>2631120.63</v>
      </c>
      <c r="AN14" s="68" t="n">
        <v>2622799.96</v>
      </c>
      <c r="AO14" s="189" t="n">
        <v>2658081.11</v>
      </c>
      <c r="AP14" s="189" t="n">
        <v>2770588.6</v>
      </c>
      <c r="AQ14" s="189" t="n">
        <v>2818549.2</v>
      </c>
      <c r="AR14" s="656" t="n">
        <v>2864604.95</v>
      </c>
      <c r="AS14" s="68" t="n">
        <v>0</v>
      </c>
      <c r="AT14" s="653" t="n">
        <v>0.0921934549671108</v>
      </c>
      <c r="AU14" s="652"/>
      <c r="AV14" s="653" t="n">
        <v>0.0921934549671108</v>
      </c>
    </row>
    <row r="15" customFormat="false" ht="20.1" hidden="false" customHeight="true" outlineLevel="0" collapsed="false">
      <c r="A15" s="41"/>
      <c r="B15" s="44" t="s">
        <v>19</v>
      </c>
      <c r="C15" s="55"/>
      <c r="D15" s="12"/>
      <c r="E15" s="657" t="s">
        <v>35</v>
      </c>
      <c r="F15" s="658"/>
      <c r="G15" s="659"/>
      <c r="H15" s="659"/>
      <c r="I15" s="660" t="n">
        <v>1454195.6</v>
      </c>
      <c r="J15" s="660" t="n">
        <v>1433654.83</v>
      </c>
      <c r="K15" s="660" t="n">
        <v>1455672.7119477</v>
      </c>
      <c r="L15" s="660" t="n">
        <v>1461567.14429653</v>
      </c>
      <c r="M15" s="660" t="n">
        <v>1463425.38090377</v>
      </c>
      <c r="N15" s="660" t="n">
        <v>1478312.75763809</v>
      </c>
      <c r="O15" s="660" t="n">
        <v>1472302.18535569</v>
      </c>
      <c r="P15" s="660" t="n">
        <v>1551000.16799267</v>
      </c>
      <c r="Q15" s="660" t="n">
        <v>1552434.07251467</v>
      </c>
      <c r="R15" s="660" t="n">
        <v>1597406.13636656</v>
      </c>
      <c r="S15" s="660" t="n">
        <v>1648403.76679194</v>
      </c>
      <c r="T15" s="660" t="n">
        <v>1704092.75597339</v>
      </c>
      <c r="U15" s="660" t="n">
        <v>1685280.54662467</v>
      </c>
      <c r="V15" s="660" t="n">
        <v>1707765.88014775</v>
      </c>
      <c r="W15" s="660" t="n">
        <v>1751774.64059192</v>
      </c>
      <c r="X15" s="660" t="n">
        <v>1831453.16563447</v>
      </c>
      <c r="Y15" s="660" t="n">
        <v>1912579.14105356</v>
      </c>
      <c r="Z15" s="660" t="n">
        <v>1919770.06357515</v>
      </c>
      <c r="AA15" s="660" t="n">
        <v>1980850.27140219</v>
      </c>
      <c r="AB15" s="660" t="n">
        <v>2032325.41700199</v>
      </c>
      <c r="AC15" s="660" t="n">
        <v>2012512.412476</v>
      </c>
      <c r="AD15" s="660" t="n">
        <v>2078451.6530997</v>
      </c>
      <c r="AE15" s="660" t="n">
        <v>2085639.21200788</v>
      </c>
      <c r="AF15" s="660" t="n">
        <v>2149197.7442263</v>
      </c>
      <c r="AG15" s="660" t="n">
        <v>2087331.5</v>
      </c>
      <c r="AH15" s="660" t="n">
        <v>2181590.68</v>
      </c>
      <c r="AI15" s="660" t="n">
        <v>2277573.44</v>
      </c>
      <c r="AJ15" s="660" t="n">
        <v>2289515.92</v>
      </c>
      <c r="AK15" s="660" t="n">
        <v>2225430.26</v>
      </c>
      <c r="AL15" s="660" t="n">
        <v>2307469.25507353</v>
      </c>
      <c r="AM15" s="660" t="n">
        <v>2409052.86</v>
      </c>
      <c r="AN15" s="660" t="n">
        <v>2386623.3818247</v>
      </c>
      <c r="AO15" s="68" t="n">
        <v>2424583</v>
      </c>
      <c r="AP15" s="68" t="n">
        <v>2529458</v>
      </c>
      <c r="AQ15" s="68" t="n">
        <v>2578467.12</v>
      </c>
      <c r="AR15" s="651" t="n">
        <v>2622774.3</v>
      </c>
      <c r="AS15" s="652"/>
      <c r="AT15" s="653" t="n">
        <v>0.0989477099628306</v>
      </c>
      <c r="AU15" s="652"/>
      <c r="AV15" s="653" t="n">
        <v>0.0989477099628306</v>
      </c>
    </row>
    <row r="16" customFormat="false" ht="20.1" hidden="false" customHeight="true" outlineLevel="0" collapsed="false">
      <c r="A16" s="41"/>
      <c r="B16" s="44" t="s">
        <v>21</v>
      </c>
      <c r="C16" s="55"/>
      <c r="D16" s="12"/>
      <c r="E16" s="1"/>
      <c r="F16" s="1" t="s">
        <v>384</v>
      </c>
      <c r="G16" s="1"/>
      <c r="H16" s="1"/>
      <c r="I16" s="68" t="n">
        <v>1291445.28</v>
      </c>
      <c r="J16" s="68" t="n">
        <v>1298528.5</v>
      </c>
      <c r="K16" s="68" t="n">
        <v>1307327.43668039</v>
      </c>
      <c r="L16" s="68" t="n">
        <v>1324873.27059082</v>
      </c>
      <c r="M16" s="68" t="n">
        <v>1313371.7804568</v>
      </c>
      <c r="N16" s="68" t="n">
        <v>1337485.898302</v>
      </c>
      <c r="O16" s="68" t="n">
        <v>1344233.47029809</v>
      </c>
      <c r="P16" s="650" t="n">
        <v>1418568.97044104</v>
      </c>
      <c r="Q16" s="68" t="n">
        <v>1420630.95956234</v>
      </c>
      <c r="R16" s="68" t="n">
        <v>1459377.04840729</v>
      </c>
      <c r="S16" s="68" t="n">
        <v>1514782.37573321</v>
      </c>
      <c r="T16" s="68" t="n">
        <v>1542071.00520758</v>
      </c>
      <c r="U16" s="68" t="n">
        <v>1536932.19672051</v>
      </c>
      <c r="V16" s="68" t="n">
        <v>1529732.33309459</v>
      </c>
      <c r="W16" s="68" t="n">
        <v>1563596.7072799</v>
      </c>
      <c r="X16" s="68" t="n">
        <v>1674950.79896207</v>
      </c>
      <c r="Y16" s="68" t="n">
        <v>1695651.49329978</v>
      </c>
      <c r="Z16" s="68" t="n">
        <v>1731673.93645515</v>
      </c>
      <c r="AA16" s="68" t="n">
        <v>1786944.39014175</v>
      </c>
      <c r="AB16" s="68" t="n">
        <v>1832064.98850888</v>
      </c>
      <c r="AC16" s="68" t="n">
        <v>1828626.36286451</v>
      </c>
      <c r="AD16" s="68" t="n">
        <v>1837652.54552134</v>
      </c>
      <c r="AE16" s="68" t="n">
        <v>1867988.92699765</v>
      </c>
      <c r="AF16" s="68" t="n">
        <v>1918537.85766974</v>
      </c>
      <c r="AG16" s="68" t="n">
        <v>1933664.66</v>
      </c>
      <c r="AH16" s="68" t="n">
        <v>1937914.06</v>
      </c>
      <c r="AI16" s="68" t="n">
        <v>1975577.55</v>
      </c>
      <c r="AJ16" s="68" t="n">
        <v>2007335.95</v>
      </c>
      <c r="AK16" s="68" t="n">
        <v>2025000.94</v>
      </c>
      <c r="AL16" s="68" t="n">
        <v>2036266.3735929</v>
      </c>
      <c r="AM16" s="68" t="n">
        <v>2079355.42</v>
      </c>
      <c r="AN16" s="68" t="n">
        <v>2112869.97180002</v>
      </c>
      <c r="AO16" s="68" t="n">
        <v>2157806</v>
      </c>
      <c r="AP16" s="68" t="n">
        <v>2241100</v>
      </c>
      <c r="AQ16" s="68" t="n">
        <v>2322423.67</v>
      </c>
      <c r="AR16" s="651" t="n">
        <v>2373693.68</v>
      </c>
      <c r="AS16" s="652"/>
      <c r="AT16" s="653" t="n">
        <v>0.123445224590786</v>
      </c>
      <c r="AU16" s="652"/>
      <c r="AV16" s="653" t="n">
        <v>0.123445224590786</v>
      </c>
    </row>
    <row r="17" customFormat="false" ht="20.1" hidden="false" customHeight="true" outlineLevel="0" collapsed="false">
      <c r="A17" s="41"/>
      <c r="B17" s="44" t="s">
        <v>23</v>
      </c>
      <c r="C17" s="55"/>
      <c r="D17" s="12"/>
      <c r="E17" s="1"/>
      <c r="F17" s="1"/>
      <c r="G17" s="1" t="s">
        <v>385</v>
      </c>
      <c r="H17" s="1"/>
      <c r="I17" s="68" t="n">
        <v>599678.17</v>
      </c>
      <c r="J17" s="68" t="n">
        <v>611751.5</v>
      </c>
      <c r="K17" s="68" t="n">
        <v>628493.51943442</v>
      </c>
      <c r="L17" s="68" t="n">
        <v>625169.42456891</v>
      </c>
      <c r="M17" s="68" t="n">
        <v>624160.90697472</v>
      </c>
      <c r="N17" s="68" t="n">
        <v>629719.20279059</v>
      </c>
      <c r="O17" s="68" t="n">
        <v>646620.81922261</v>
      </c>
      <c r="P17" s="650" t="n">
        <v>664083.69868687</v>
      </c>
      <c r="Q17" s="68" t="n">
        <v>664988.39542931</v>
      </c>
      <c r="R17" s="68" t="n">
        <v>681326.00258115</v>
      </c>
      <c r="S17" s="68" t="n">
        <v>699523.25583004</v>
      </c>
      <c r="T17" s="68" t="n">
        <v>703784.08164911</v>
      </c>
      <c r="U17" s="68" t="n">
        <v>702119.6489511</v>
      </c>
      <c r="V17" s="68" t="n">
        <v>704522.12443992</v>
      </c>
      <c r="W17" s="68" t="n">
        <v>728708.37646051</v>
      </c>
      <c r="X17" s="68" t="n">
        <v>753419.29197176</v>
      </c>
      <c r="Y17" s="68" t="n">
        <v>759232.40449663</v>
      </c>
      <c r="Z17" s="68" t="n">
        <v>770598.966694</v>
      </c>
      <c r="AA17" s="68" t="n">
        <v>780821.55663488</v>
      </c>
      <c r="AB17" s="68" t="n">
        <v>787154.81848284</v>
      </c>
      <c r="AC17" s="68" t="n">
        <v>792574.83350602</v>
      </c>
      <c r="AD17" s="68" t="n">
        <v>786130.42057771</v>
      </c>
      <c r="AE17" s="68" t="n">
        <v>811561.58522032</v>
      </c>
      <c r="AF17" s="68" t="n">
        <v>829839.20943263</v>
      </c>
      <c r="AG17" s="68" t="n">
        <v>835764.67</v>
      </c>
      <c r="AH17" s="68" t="n">
        <v>835589.74</v>
      </c>
      <c r="AI17" s="68" t="n">
        <v>865317.74</v>
      </c>
      <c r="AJ17" s="68" t="n">
        <v>875612.27</v>
      </c>
      <c r="AK17" s="68" t="n">
        <v>886878.36</v>
      </c>
      <c r="AL17" s="68" t="n">
        <v>885383.46</v>
      </c>
      <c r="AM17" s="68" t="n">
        <v>904131.44</v>
      </c>
      <c r="AN17" s="68" t="n">
        <v>934571.21120859</v>
      </c>
      <c r="AO17" s="68" t="n">
        <v>968710</v>
      </c>
      <c r="AP17" s="68" t="n">
        <v>1011070</v>
      </c>
      <c r="AQ17" s="68" t="n">
        <v>1031475.59</v>
      </c>
      <c r="AR17" s="651" t="n">
        <v>1051529.59</v>
      </c>
      <c r="AS17" s="652"/>
      <c r="AT17" s="653" t="n">
        <v>0.125146567098038</v>
      </c>
      <c r="AU17" s="652"/>
      <c r="AV17" s="653" t="n">
        <v>0.125146567098038</v>
      </c>
    </row>
    <row r="18" customFormat="false" ht="20.1" hidden="false" customHeight="true" outlineLevel="0" collapsed="false">
      <c r="A18" s="41"/>
      <c r="B18" s="44" t="s">
        <v>25</v>
      </c>
      <c r="C18" s="55"/>
      <c r="D18" s="12"/>
      <c r="E18" s="1"/>
      <c r="F18" s="1"/>
      <c r="G18" s="1" t="s">
        <v>386</v>
      </c>
      <c r="H18" s="364"/>
      <c r="I18" s="68" t="n">
        <v>603669.91</v>
      </c>
      <c r="J18" s="68" t="n">
        <v>611900.41</v>
      </c>
      <c r="K18" s="68" t="n">
        <v>618097.04213682</v>
      </c>
      <c r="L18" s="68" t="n">
        <v>638376.58855326</v>
      </c>
      <c r="M18" s="68" t="n">
        <v>628590.49184063</v>
      </c>
      <c r="N18" s="68" t="n">
        <v>646784.80157658</v>
      </c>
      <c r="O18" s="68" t="n">
        <v>646192.22294959</v>
      </c>
      <c r="P18" s="650" t="n">
        <v>666099.89938372</v>
      </c>
      <c r="Q18" s="68" t="n">
        <v>661595.20847671</v>
      </c>
      <c r="R18" s="68" t="n">
        <v>679882.0770625</v>
      </c>
      <c r="S18" s="68" t="n">
        <v>708200.90691498</v>
      </c>
      <c r="T18" s="68" t="n">
        <v>712287.96717478</v>
      </c>
      <c r="U18" s="68" t="n">
        <v>704992.83668853</v>
      </c>
      <c r="V18" s="68" t="n">
        <v>697991.4115849</v>
      </c>
      <c r="W18" s="68" t="n">
        <v>707634.97921693</v>
      </c>
      <c r="X18" s="68" t="n">
        <v>755136.40742154</v>
      </c>
      <c r="Y18" s="68" t="n">
        <v>772280.02945352</v>
      </c>
      <c r="Z18" s="68" t="n">
        <v>797416.25636192</v>
      </c>
      <c r="AA18" s="68" t="n">
        <v>845104.11687408</v>
      </c>
      <c r="AB18" s="68" t="n">
        <v>866693.40827448</v>
      </c>
      <c r="AC18" s="68" t="n">
        <v>873512.52121372</v>
      </c>
      <c r="AD18" s="68" t="n">
        <v>899347.64360077</v>
      </c>
      <c r="AE18" s="68" t="n">
        <v>917991.30876916</v>
      </c>
      <c r="AF18" s="68" t="n">
        <v>941897.71791914</v>
      </c>
      <c r="AG18" s="68" t="n">
        <v>961977.35</v>
      </c>
      <c r="AH18" s="68" t="n">
        <v>986744.15</v>
      </c>
      <c r="AI18" s="68" t="n">
        <v>1007508.29</v>
      </c>
      <c r="AJ18" s="68" t="n">
        <v>1031738.45</v>
      </c>
      <c r="AK18" s="68" t="n">
        <v>1048296.89</v>
      </c>
      <c r="AL18" s="68" t="n">
        <v>1087867.0435929</v>
      </c>
      <c r="AM18" s="68" t="n">
        <v>1127493.2</v>
      </c>
      <c r="AN18" s="68" t="n">
        <v>1126904.62471428</v>
      </c>
      <c r="AO18" s="68" t="n">
        <v>1143751</v>
      </c>
      <c r="AP18" s="68" t="n">
        <v>1183050</v>
      </c>
      <c r="AQ18" s="68" t="n">
        <v>1240175.98</v>
      </c>
      <c r="AR18" s="651" t="n">
        <v>1265381.85</v>
      </c>
      <c r="AS18" s="652"/>
      <c r="AT18" s="653" t="n">
        <v>0.122882826326878</v>
      </c>
      <c r="AU18" s="652"/>
      <c r="AV18" s="653" t="n">
        <v>0.122882826326878</v>
      </c>
    </row>
    <row r="19" customFormat="false" ht="20.1" hidden="false" customHeight="true" outlineLevel="0" collapsed="false">
      <c r="A19" s="41"/>
      <c r="B19" s="44" t="s">
        <v>27</v>
      </c>
      <c r="C19" s="55"/>
      <c r="D19" s="12"/>
      <c r="E19" s="1"/>
      <c r="F19" s="1"/>
      <c r="G19" s="1" t="s">
        <v>387</v>
      </c>
      <c r="H19" s="654"/>
      <c r="I19" s="68" t="n">
        <v>69630.13</v>
      </c>
      <c r="J19" s="68" t="n">
        <v>56644.71</v>
      </c>
      <c r="K19" s="68" t="n">
        <v>42719.27001099</v>
      </c>
      <c r="L19" s="68" t="n">
        <v>43972.87066445</v>
      </c>
      <c r="M19" s="68" t="n">
        <v>43612.26672698</v>
      </c>
      <c r="N19" s="68" t="n">
        <v>44301.09565051</v>
      </c>
      <c r="O19" s="68" t="n">
        <v>35256.22134528</v>
      </c>
      <c r="P19" s="650" t="n">
        <v>73043.9955034</v>
      </c>
      <c r="Q19" s="68" t="n">
        <v>79158.92963251</v>
      </c>
      <c r="R19" s="68" t="n">
        <v>83609.0414798</v>
      </c>
      <c r="S19" s="68" t="n">
        <v>93041.6329857</v>
      </c>
      <c r="T19" s="68" t="n">
        <v>112748.4422442</v>
      </c>
      <c r="U19" s="68" t="n">
        <v>117013.23255434</v>
      </c>
      <c r="V19" s="68" t="n">
        <v>114767.5671536</v>
      </c>
      <c r="W19" s="68" t="n">
        <v>115342.85404823</v>
      </c>
      <c r="X19" s="68" t="n">
        <v>155215.63142899</v>
      </c>
      <c r="Y19" s="68" t="n">
        <v>153359.03044075</v>
      </c>
      <c r="Z19" s="68" t="n">
        <v>153163.94125289</v>
      </c>
      <c r="AA19" s="68" t="n">
        <v>150987.47661843</v>
      </c>
      <c r="AB19" s="68" t="n">
        <v>168764.38177269</v>
      </c>
      <c r="AC19" s="68" t="n">
        <v>153421.58009015</v>
      </c>
      <c r="AD19" s="68" t="n">
        <v>143301.69259044</v>
      </c>
      <c r="AE19" s="68" t="n">
        <v>129968.88858266</v>
      </c>
      <c r="AF19" s="68" t="n">
        <v>138863.64866439</v>
      </c>
      <c r="AG19" s="68" t="n">
        <v>128276.4</v>
      </c>
      <c r="AH19" s="68" t="n">
        <v>108142.7</v>
      </c>
      <c r="AI19" s="68" t="n">
        <v>95658.56</v>
      </c>
      <c r="AJ19" s="68" t="n">
        <v>93345.27</v>
      </c>
      <c r="AK19" s="68" t="n">
        <v>83413.74</v>
      </c>
      <c r="AL19" s="68" t="n">
        <v>56785.37</v>
      </c>
      <c r="AM19" s="68" t="n">
        <v>41824.73</v>
      </c>
      <c r="AN19" s="68" t="n">
        <v>45880.68054908</v>
      </c>
      <c r="AO19" s="68" t="n">
        <v>40054</v>
      </c>
      <c r="AP19" s="68" t="n">
        <v>41873</v>
      </c>
      <c r="AQ19" s="68" t="n">
        <v>45957.01</v>
      </c>
      <c r="AR19" s="651" t="n">
        <v>52344.69</v>
      </c>
      <c r="AS19" s="652"/>
      <c r="AT19" s="653" t="n">
        <v>0.140887392548706</v>
      </c>
      <c r="AU19" s="652"/>
      <c r="AV19" s="653" t="n">
        <v>0.140887392548706</v>
      </c>
    </row>
    <row r="20" customFormat="false" ht="20.1" hidden="false" customHeight="true" outlineLevel="0" collapsed="false">
      <c r="A20" s="41"/>
      <c r="B20" s="72" t="s">
        <v>29</v>
      </c>
      <c r="C20" s="55"/>
      <c r="D20" s="12"/>
      <c r="E20" s="1"/>
      <c r="F20" s="1"/>
      <c r="G20" s="1" t="s">
        <v>388</v>
      </c>
      <c r="H20" s="654"/>
      <c r="I20" s="68" t="n">
        <v>18467.07</v>
      </c>
      <c r="J20" s="68" t="n">
        <v>18231.88</v>
      </c>
      <c r="K20" s="68" t="n">
        <v>18017.60509816</v>
      </c>
      <c r="L20" s="68" t="n">
        <v>17354.3868042</v>
      </c>
      <c r="M20" s="68" t="n">
        <v>17008.11491447</v>
      </c>
      <c r="N20" s="68" t="n">
        <v>16680.79828432</v>
      </c>
      <c r="O20" s="68" t="n">
        <v>16164.20678061</v>
      </c>
      <c r="P20" s="650" t="n">
        <v>15341.37686705</v>
      </c>
      <c r="Q20" s="68" t="n">
        <v>14888.42602381</v>
      </c>
      <c r="R20" s="68" t="n">
        <v>14559.92728384</v>
      </c>
      <c r="S20" s="68" t="n">
        <v>14016.58000249</v>
      </c>
      <c r="T20" s="68" t="n">
        <v>13250.51413949</v>
      </c>
      <c r="U20" s="68" t="n">
        <v>12806.47852654</v>
      </c>
      <c r="V20" s="68" t="n">
        <v>12451.22991617</v>
      </c>
      <c r="W20" s="68" t="n">
        <v>11910.49755423</v>
      </c>
      <c r="X20" s="68" t="n">
        <v>11179.46813978</v>
      </c>
      <c r="Y20" s="68" t="n">
        <v>10780.02890888</v>
      </c>
      <c r="Z20" s="68" t="n">
        <v>10494.77214634</v>
      </c>
      <c r="AA20" s="68" t="n">
        <v>10031.24001436</v>
      </c>
      <c r="AB20" s="68" t="n">
        <v>9452.37997887</v>
      </c>
      <c r="AC20" s="68" t="n">
        <v>9117.42805462</v>
      </c>
      <c r="AD20" s="68" t="n">
        <v>8872.78875242</v>
      </c>
      <c r="AE20" s="68" t="n">
        <v>8467.14442551</v>
      </c>
      <c r="AF20" s="68" t="n">
        <v>7937.28165358</v>
      </c>
      <c r="AG20" s="68" t="n">
        <v>7646.23</v>
      </c>
      <c r="AH20" s="68" t="n">
        <v>7437.46</v>
      </c>
      <c r="AI20" s="68" t="n">
        <v>7092.96</v>
      </c>
      <c r="AJ20" s="68" t="n">
        <v>6639.99</v>
      </c>
      <c r="AK20" s="68" t="n">
        <v>6411.95</v>
      </c>
      <c r="AL20" s="68" t="n">
        <v>6230.5</v>
      </c>
      <c r="AM20" s="68" t="n">
        <v>5906.04</v>
      </c>
      <c r="AN20" s="68" t="n">
        <v>5513.45532807</v>
      </c>
      <c r="AO20" s="68" t="n">
        <v>5291</v>
      </c>
      <c r="AP20" s="68" t="n">
        <v>5107</v>
      </c>
      <c r="AQ20" s="68" t="n">
        <v>4815.09</v>
      </c>
      <c r="AR20" s="651" t="n">
        <v>4437.55</v>
      </c>
      <c r="AS20" s="652"/>
      <c r="AT20" s="653" t="n">
        <v>-0.195141751233999</v>
      </c>
      <c r="AU20" s="652"/>
      <c r="AV20" s="653" t="n">
        <v>-0.195141751233999</v>
      </c>
    </row>
    <row r="21" customFormat="false" ht="20.1" hidden="false" customHeight="true" outlineLevel="0" collapsed="false">
      <c r="A21" s="41"/>
      <c r="B21" s="44" t="s">
        <v>31</v>
      </c>
      <c r="C21" s="55"/>
      <c r="D21" s="12"/>
      <c r="E21" s="1"/>
      <c r="F21" s="1" t="s">
        <v>389</v>
      </c>
      <c r="G21" s="364"/>
      <c r="H21" s="364"/>
      <c r="I21" s="68" t="n">
        <v>31222.04</v>
      </c>
      <c r="J21" s="68" t="n">
        <v>31179.82</v>
      </c>
      <c r="K21" s="68" t="n">
        <v>30437.18702449</v>
      </c>
      <c r="L21" s="68" t="n">
        <v>27093.31439246</v>
      </c>
      <c r="M21" s="68" t="n">
        <v>27569.2178961</v>
      </c>
      <c r="N21" s="68" t="n">
        <v>28161.82295166</v>
      </c>
      <c r="O21" s="68" t="n">
        <v>24801.66146448</v>
      </c>
      <c r="P21" s="650" t="n">
        <v>22785.4307529</v>
      </c>
      <c r="Q21" s="68" t="n">
        <v>22926.13519805</v>
      </c>
      <c r="R21" s="68" t="n">
        <v>22779.79550275</v>
      </c>
      <c r="S21" s="68" t="n">
        <v>24044.28967965</v>
      </c>
      <c r="T21" s="68" t="n">
        <v>24506.39215748</v>
      </c>
      <c r="U21" s="68" t="n">
        <v>24574.19493357</v>
      </c>
      <c r="V21" s="68" t="n">
        <v>23620.76569557</v>
      </c>
      <c r="W21" s="68" t="n">
        <v>25968.60699456</v>
      </c>
      <c r="X21" s="68" t="n">
        <v>24309.57177222</v>
      </c>
      <c r="Y21" s="68" t="n">
        <v>22198.97642698</v>
      </c>
      <c r="Z21" s="68" t="n">
        <v>19793.49163593</v>
      </c>
      <c r="AA21" s="68" t="n">
        <v>16024.46788175</v>
      </c>
      <c r="AB21" s="68" t="n">
        <v>17529.15669747</v>
      </c>
      <c r="AC21" s="68" t="n">
        <v>15381.31806788</v>
      </c>
      <c r="AD21" s="68" t="n">
        <v>15774.27232793</v>
      </c>
      <c r="AE21" s="68" t="n">
        <v>15548.85322472</v>
      </c>
      <c r="AF21" s="68" t="n">
        <v>14459.76171907</v>
      </c>
      <c r="AG21" s="68" t="n">
        <v>13975.75</v>
      </c>
      <c r="AH21" s="68" t="n">
        <v>15433.01</v>
      </c>
      <c r="AI21" s="68" t="n">
        <v>15636.24</v>
      </c>
      <c r="AJ21" s="68" t="n">
        <v>15929.1</v>
      </c>
      <c r="AK21" s="68" t="n">
        <v>16478.84</v>
      </c>
      <c r="AL21" s="68" t="n">
        <v>17168.73148063</v>
      </c>
      <c r="AM21" s="68" t="n">
        <v>19404.7</v>
      </c>
      <c r="AN21" s="68" t="n">
        <v>18003.80979859</v>
      </c>
      <c r="AO21" s="68" t="n">
        <v>16564</v>
      </c>
      <c r="AP21" s="68" t="n">
        <v>23386</v>
      </c>
      <c r="AQ21" s="68" t="n">
        <v>23417.26</v>
      </c>
      <c r="AR21" s="651" t="n">
        <v>22524.23</v>
      </c>
      <c r="AS21" s="652"/>
      <c r="AT21" s="653" t="n">
        <v>0.251081312898786</v>
      </c>
      <c r="AU21" s="652"/>
      <c r="AV21" s="653" t="n">
        <v>0.251081312898786</v>
      </c>
    </row>
    <row r="22" customFormat="false" ht="20.1" hidden="false" customHeight="true" outlineLevel="0" collapsed="false">
      <c r="A22" s="41"/>
      <c r="B22" s="44" t="s">
        <v>32</v>
      </c>
      <c r="C22" s="55"/>
      <c r="D22" s="12"/>
      <c r="E22" s="1"/>
      <c r="F22" s="1" t="s">
        <v>390</v>
      </c>
      <c r="G22" s="364"/>
      <c r="H22" s="364"/>
      <c r="I22" s="68" t="n">
        <v>131528.28</v>
      </c>
      <c r="J22" s="68" t="n">
        <v>103946.51</v>
      </c>
      <c r="K22" s="68" t="n">
        <v>117908.08824282</v>
      </c>
      <c r="L22" s="68" t="n">
        <v>109600.55931325</v>
      </c>
      <c r="M22" s="68" t="n">
        <v>122484.38255087</v>
      </c>
      <c r="N22" s="68" t="n">
        <v>112665.03638443</v>
      </c>
      <c r="O22" s="68" t="n">
        <v>103267.05359312</v>
      </c>
      <c r="P22" s="650" t="n">
        <v>109645.76679873</v>
      </c>
      <c r="Q22" s="68" t="n">
        <v>108876.97775428</v>
      </c>
      <c r="R22" s="68" t="n">
        <v>115249.29245652</v>
      </c>
      <c r="S22" s="68" t="n">
        <v>109577.10137908</v>
      </c>
      <c r="T22" s="68" t="n">
        <v>137515.35860833</v>
      </c>
      <c r="U22" s="68" t="n">
        <v>123774.15497059</v>
      </c>
      <c r="V22" s="68" t="n">
        <v>154412.78135759</v>
      </c>
      <c r="W22" s="68" t="n">
        <v>162209.32631746</v>
      </c>
      <c r="X22" s="68" t="n">
        <v>132192.79490018</v>
      </c>
      <c r="Y22" s="68" t="n">
        <v>194728.6713268</v>
      </c>
      <c r="Z22" s="68" t="n">
        <v>168302.63548407</v>
      </c>
      <c r="AA22" s="68" t="n">
        <v>177881.41337869</v>
      </c>
      <c r="AB22" s="68" t="n">
        <v>182731.27179564</v>
      </c>
      <c r="AC22" s="68" t="n">
        <v>168504.73154361</v>
      </c>
      <c r="AD22" s="68" t="n">
        <v>225024.83525043</v>
      </c>
      <c r="AE22" s="68" t="n">
        <v>202101.43178551</v>
      </c>
      <c r="AF22" s="68" t="n">
        <v>216200.12483749</v>
      </c>
      <c r="AG22" s="68" t="n">
        <v>139691.09</v>
      </c>
      <c r="AH22" s="68" t="n">
        <v>228243.61</v>
      </c>
      <c r="AI22" s="68" t="n">
        <v>286359.65</v>
      </c>
      <c r="AJ22" s="68" t="n">
        <v>266250.87</v>
      </c>
      <c r="AK22" s="68" t="n">
        <v>183950.48</v>
      </c>
      <c r="AL22" s="68" t="n">
        <v>254034.15</v>
      </c>
      <c r="AM22" s="68" t="n">
        <v>310292.74</v>
      </c>
      <c r="AN22" s="68" t="n">
        <v>255749.60022609</v>
      </c>
      <c r="AO22" s="68" t="n">
        <v>250213</v>
      </c>
      <c r="AP22" s="68" t="n">
        <v>264972</v>
      </c>
      <c r="AQ22" s="68" t="n">
        <v>232626.19</v>
      </c>
      <c r="AR22" s="651" t="n">
        <v>226556.39</v>
      </c>
      <c r="AS22" s="652"/>
      <c r="AT22" s="653" t="n">
        <v>-0.114147627993484</v>
      </c>
      <c r="AU22" s="652"/>
      <c r="AV22" s="653" t="n">
        <v>-0.114147627993484</v>
      </c>
    </row>
    <row r="23" customFormat="false" ht="20.1" hidden="false" customHeight="true" outlineLevel="0" collapsed="false">
      <c r="A23" s="41"/>
      <c r="B23" s="44" t="s">
        <v>33</v>
      </c>
      <c r="C23" s="55"/>
      <c r="D23" s="12"/>
      <c r="E23" s="1"/>
      <c r="G23" s="1" t="s">
        <v>391</v>
      </c>
      <c r="I23" s="68" t="n">
        <v>33216.47</v>
      </c>
      <c r="J23" s="68" t="n">
        <v>33297.73</v>
      </c>
      <c r="K23" s="68" t="n">
        <v>33206.76060853</v>
      </c>
      <c r="L23" s="68" t="n">
        <v>34656.04187414</v>
      </c>
      <c r="M23" s="68" t="n">
        <v>32706.56735062</v>
      </c>
      <c r="N23" s="68" t="n">
        <v>32304.32022507</v>
      </c>
      <c r="O23" s="68" t="n">
        <v>33135.94663712</v>
      </c>
      <c r="P23" s="650" t="n">
        <v>36607.7620853</v>
      </c>
      <c r="Q23" s="68" t="n">
        <v>33630.58848402</v>
      </c>
      <c r="R23" s="68" t="n">
        <v>34882.4815391</v>
      </c>
      <c r="S23" s="68" t="n">
        <v>36686.01689619</v>
      </c>
      <c r="T23" s="68" t="n">
        <v>41331.79585177</v>
      </c>
      <c r="U23" s="68" t="n">
        <v>41379.99568881</v>
      </c>
      <c r="V23" s="68" t="n">
        <v>43072.32939951</v>
      </c>
      <c r="W23" s="68" t="n">
        <v>48139.83872289</v>
      </c>
      <c r="X23" s="68" t="n">
        <v>50126.64401327</v>
      </c>
      <c r="Y23" s="68" t="n">
        <v>50444.54968325</v>
      </c>
      <c r="Z23" s="68" t="n">
        <v>52541.71431317</v>
      </c>
      <c r="AA23" s="68" t="n">
        <v>54729.02110043</v>
      </c>
      <c r="AB23" s="68" t="n">
        <v>58361.91645367</v>
      </c>
      <c r="AC23" s="68" t="n">
        <v>57371.64844611</v>
      </c>
      <c r="AD23" s="68" t="n">
        <v>58954.69847408</v>
      </c>
      <c r="AE23" s="68" t="n">
        <v>60344.17330757</v>
      </c>
      <c r="AF23" s="68" t="n">
        <v>63984.06238943</v>
      </c>
      <c r="AG23" s="68" t="n">
        <v>62515.58</v>
      </c>
      <c r="AH23" s="68" t="n">
        <v>64635.04</v>
      </c>
      <c r="AI23" s="68" t="n">
        <v>65629.29</v>
      </c>
      <c r="AJ23" s="68" t="n">
        <v>70576.88</v>
      </c>
      <c r="AK23" s="68" t="n">
        <v>67341.71</v>
      </c>
      <c r="AL23" s="68" t="n">
        <v>68605.37</v>
      </c>
      <c r="AM23" s="68" t="n">
        <v>74367.61</v>
      </c>
      <c r="AN23" s="68" t="n">
        <v>75610.21426656</v>
      </c>
      <c r="AO23" s="68" t="n">
        <v>70065</v>
      </c>
      <c r="AP23" s="68" t="n">
        <v>70040</v>
      </c>
      <c r="AQ23" s="68" t="n">
        <v>74211.73</v>
      </c>
      <c r="AR23" s="651" t="n">
        <v>73910.8</v>
      </c>
      <c r="AS23" s="652"/>
      <c r="AT23" s="653" t="n">
        <v>-0.0224759879739105</v>
      </c>
      <c r="AU23" s="652"/>
      <c r="AV23" s="653" t="n">
        <v>-0.0224759879739105</v>
      </c>
    </row>
    <row r="24" customFormat="false" ht="20.1" hidden="false" customHeight="true" outlineLevel="0" collapsed="false">
      <c r="A24" s="41"/>
      <c r="B24" s="44" t="s">
        <v>34</v>
      </c>
      <c r="C24" s="55"/>
      <c r="D24" s="12"/>
      <c r="E24" s="649" t="s">
        <v>392</v>
      </c>
      <c r="F24" s="1"/>
      <c r="G24" s="654"/>
      <c r="H24" s="654"/>
      <c r="I24" s="68" t="n">
        <v>24293.43</v>
      </c>
      <c r="J24" s="68" t="n">
        <v>25821.56</v>
      </c>
      <c r="K24" s="68" t="n">
        <v>26707.35639046</v>
      </c>
      <c r="L24" s="68" t="n">
        <v>23238.60215372</v>
      </c>
      <c r="M24" s="68" t="n">
        <v>23684.45929623</v>
      </c>
      <c r="N24" s="68" t="n">
        <v>24749.9996799</v>
      </c>
      <c r="O24" s="68" t="n">
        <v>21953.0663518</v>
      </c>
      <c r="P24" s="650" t="n">
        <v>21968.26450359</v>
      </c>
      <c r="Q24" s="68" t="n">
        <v>20559.12906736</v>
      </c>
      <c r="R24" s="68" t="n">
        <v>19476.17667103</v>
      </c>
      <c r="S24" s="68" t="n">
        <v>17793.09341962</v>
      </c>
      <c r="T24" s="68" t="n">
        <v>19877.22123519</v>
      </c>
      <c r="U24" s="68" t="n">
        <v>19470.58759358</v>
      </c>
      <c r="V24" s="68" t="n">
        <v>19126.74145777</v>
      </c>
      <c r="W24" s="68" t="n">
        <v>18538.52698776</v>
      </c>
      <c r="X24" s="68" t="n">
        <v>23730.827996</v>
      </c>
      <c r="Y24" s="68" t="n">
        <v>21230.03779047</v>
      </c>
      <c r="Z24" s="68" t="n">
        <v>20276.37251561</v>
      </c>
      <c r="AA24" s="68" t="n">
        <v>18773.80821194</v>
      </c>
      <c r="AB24" s="68" t="n">
        <v>17589.07823831</v>
      </c>
      <c r="AC24" s="68" t="n">
        <v>16719.09172432</v>
      </c>
      <c r="AD24" s="68" t="n">
        <v>17347.46259214</v>
      </c>
      <c r="AE24" s="68" t="n">
        <v>17486.25750718</v>
      </c>
      <c r="AF24" s="68" t="n">
        <v>17829.01158548</v>
      </c>
      <c r="AG24" s="68" t="n">
        <v>13972.69</v>
      </c>
      <c r="AH24" s="68" t="n">
        <v>12715.3</v>
      </c>
      <c r="AI24" s="68" t="n">
        <v>12652.85</v>
      </c>
      <c r="AJ24" s="68" t="n">
        <v>19457.21</v>
      </c>
      <c r="AK24" s="68" t="n">
        <v>13284.93</v>
      </c>
      <c r="AL24" s="68" t="n">
        <v>13641.41</v>
      </c>
      <c r="AM24" s="68" t="n">
        <v>11762</v>
      </c>
      <c r="AN24" s="68" t="n">
        <v>9158.754101</v>
      </c>
      <c r="AO24" s="68" t="n">
        <v>8831</v>
      </c>
      <c r="AP24" s="68" t="n">
        <v>9151</v>
      </c>
      <c r="AQ24" s="68" t="n">
        <v>9133.35</v>
      </c>
      <c r="AR24" s="651" t="n">
        <v>9774.05</v>
      </c>
      <c r="AS24" s="652"/>
      <c r="AT24" s="653" t="n">
        <v>0.0671811790353469</v>
      </c>
      <c r="AU24" s="652"/>
      <c r="AV24" s="653" t="n">
        <v>0.0671811790353469</v>
      </c>
    </row>
    <row r="25" customFormat="false" ht="20.1" hidden="false" customHeight="true" outlineLevel="0" collapsed="false">
      <c r="A25" s="41"/>
      <c r="B25" s="42" t="s">
        <v>35</v>
      </c>
      <c r="C25" s="55"/>
      <c r="D25" s="12"/>
      <c r="E25" s="649" t="s">
        <v>393</v>
      </c>
      <c r="F25" s="1"/>
      <c r="G25" s="654"/>
      <c r="H25" s="654"/>
      <c r="I25" s="68" t="n">
        <v>1429902.17</v>
      </c>
      <c r="J25" s="68" t="n">
        <v>1407833.27</v>
      </c>
      <c r="K25" s="68" t="n">
        <v>1428965.35555724</v>
      </c>
      <c r="L25" s="68" t="n">
        <v>1438328.54214281</v>
      </c>
      <c r="M25" s="68" t="n">
        <v>1439740.92160754</v>
      </c>
      <c r="N25" s="68" t="n">
        <v>1453562.75795819</v>
      </c>
      <c r="O25" s="68" t="n">
        <v>1450349.11900389</v>
      </c>
      <c r="P25" s="650" t="n">
        <v>1529031.90348908</v>
      </c>
      <c r="Q25" s="68" t="n">
        <v>1531874.94344731</v>
      </c>
      <c r="R25" s="68" t="n">
        <v>1577929.95969553</v>
      </c>
      <c r="S25" s="68" t="n">
        <v>1630610.67337232</v>
      </c>
      <c r="T25" s="68" t="n">
        <v>1684215.5347382</v>
      </c>
      <c r="U25" s="68" t="n">
        <v>1665809.95903109</v>
      </c>
      <c r="V25" s="68" t="n">
        <v>1688639.13868998</v>
      </c>
      <c r="W25" s="68" t="n">
        <v>1733236.11360416</v>
      </c>
      <c r="X25" s="68" t="n">
        <v>1807722.33763847</v>
      </c>
      <c r="Y25" s="68" t="n">
        <v>1891349.10326309</v>
      </c>
      <c r="Z25" s="68" t="n">
        <v>1899493.69105954</v>
      </c>
      <c r="AA25" s="68" t="n">
        <v>1962076.46319025</v>
      </c>
      <c r="AB25" s="68" t="n">
        <v>2014736.33876368</v>
      </c>
      <c r="AC25" s="68" t="n">
        <v>1995793.32075168</v>
      </c>
      <c r="AD25" s="68" t="n">
        <v>2061104.19050756</v>
      </c>
      <c r="AE25" s="68" t="n">
        <v>2068152.9545007</v>
      </c>
      <c r="AF25" s="68" t="n">
        <v>2131368.73264082</v>
      </c>
      <c r="AG25" s="68" t="n">
        <v>2073359</v>
      </c>
      <c r="AH25" s="68" t="n">
        <v>2168875.39</v>
      </c>
      <c r="AI25" s="68" t="n">
        <v>2264920.59</v>
      </c>
      <c r="AJ25" s="68" t="n">
        <v>2270058.71</v>
      </c>
      <c r="AK25" s="68" t="n">
        <v>2212145.33</v>
      </c>
      <c r="AL25" s="68" t="n">
        <v>2293827.84507353</v>
      </c>
      <c r="AM25" s="68" t="n">
        <v>2397290.86</v>
      </c>
      <c r="AN25" s="68" t="n">
        <v>2377464.6277237</v>
      </c>
      <c r="AO25" s="68" t="n">
        <v>2415752</v>
      </c>
      <c r="AP25" s="68" t="n">
        <v>2520307</v>
      </c>
      <c r="AQ25" s="189" t="n">
        <v>2569333.77</v>
      </c>
      <c r="AR25" s="656" t="n">
        <v>2613000.25</v>
      </c>
      <c r="AS25" s="652"/>
      <c r="AT25" s="653" t="n">
        <v>0.0990700847994588</v>
      </c>
      <c r="AU25" s="652"/>
      <c r="AV25" s="653" t="n">
        <v>0.0990700847994588</v>
      </c>
    </row>
    <row r="26" customFormat="false" ht="20.1" hidden="false" customHeight="true" outlineLevel="0" collapsed="false">
      <c r="A26" s="41"/>
      <c r="B26" s="44" t="s">
        <v>13</v>
      </c>
      <c r="C26" s="55"/>
      <c r="D26" s="12"/>
      <c r="E26" s="661" t="s">
        <v>38</v>
      </c>
      <c r="F26" s="178"/>
      <c r="G26" s="178"/>
      <c r="H26" s="178"/>
      <c r="I26" s="179" t="n">
        <v>41723.22</v>
      </c>
      <c r="J26" s="179" t="n">
        <v>42100.15</v>
      </c>
      <c r="K26" s="179" t="n">
        <v>41952.44</v>
      </c>
      <c r="L26" s="179" t="n">
        <v>42954.63</v>
      </c>
      <c r="M26" s="179" t="n">
        <v>44833</v>
      </c>
      <c r="N26" s="179" t="n">
        <v>43185.75</v>
      </c>
      <c r="O26" s="179" t="n">
        <v>46090.84</v>
      </c>
      <c r="P26" s="662" t="n">
        <v>50394.7</v>
      </c>
      <c r="Q26" s="179" t="n">
        <v>41404.77</v>
      </c>
      <c r="R26" s="179" t="n">
        <v>44855.77</v>
      </c>
      <c r="S26" s="179" t="n">
        <v>52994.04</v>
      </c>
      <c r="T26" s="179" t="n">
        <v>55492.28</v>
      </c>
      <c r="U26" s="179" t="n">
        <v>55382.61</v>
      </c>
      <c r="V26" s="179" t="n">
        <v>57252.8</v>
      </c>
      <c r="W26" s="179" t="n">
        <v>61498.72</v>
      </c>
      <c r="X26" s="179" t="n">
        <v>68516.77</v>
      </c>
      <c r="Y26" s="179" t="n">
        <v>70573.25</v>
      </c>
      <c r="Z26" s="179" t="n">
        <v>73653.29</v>
      </c>
      <c r="AA26" s="179" t="n">
        <v>77904.95</v>
      </c>
      <c r="AB26" s="179" t="n">
        <v>82820.3</v>
      </c>
      <c r="AC26" s="179" t="n">
        <v>83314.76</v>
      </c>
      <c r="AD26" s="179" t="n">
        <v>84178.56</v>
      </c>
      <c r="AE26" s="179" t="n">
        <v>87249.18</v>
      </c>
      <c r="AF26" s="179" t="n">
        <v>89976.07</v>
      </c>
      <c r="AG26" s="179" t="n">
        <v>89933.10705799</v>
      </c>
      <c r="AH26" s="179" t="n">
        <v>95844.98128</v>
      </c>
      <c r="AI26" s="179" t="n">
        <v>97832</v>
      </c>
      <c r="AJ26" s="179" t="n">
        <v>96774.94508</v>
      </c>
      <c r="AK26" s="179" t="n">
        <v>95987</v>
      </c>
      <c r="AL26" s="179" t="n">
        <v>95904</v>
      </c>
      <c r="AM26" s="179" t="n">
        <v>96363</v>
      </c>
      <c r="AN26" s="179" t="n">
        <v>100082.77281</v>
      </c>
      <c r="AO26" s="179" t="n">
        <v>101367.99125</v>
      </c>
      <c r="AP26" s="179" t="n">
        <v>103410.56968</v>
      </c>
      <c r="AQ26" s="189" t="n">
        <v>102669.61618</v>
      </c>
      <c r="AR26" s="656" t="n">
        <v>103771.70724</v>
      </c>
      <c r="AS26" s="652"/>
      <c r="AT26" s="653" t="n">
        <v>0.0368588352063666</v>
      </c>
      <c r="AU26" s="652"/>
      <c r="AV26" s="653" t="n">
        <v>0.0368588352063666</v>
      </c>
    </row>
    <row r="27" customFormat="false" ht="20.1" hidden="false" customHeight="true" outlineLevel="0" collapsed="false">
      <c r="A27" s="41"/>
      <c r="B27" s="44" t="s">
        <v>15</v>
      </c>
      <c r="C27" s="55"/>
      <c r="D27" s="12"/>
      <c r="E27" s="663" t="s">
        <v>39</v>
      </c>
      <c r="F27" s="664"/>
      <c r="G27" s="664"/>
      <c r="H27" s="664"/>
      <c r="I27" s="665" t="n">
        <v>160.86</v>
      </c>
      <c r="J27" s="665" t="n">
        <v>228.24</v>
      </c>
      <c r="K27" s="665" t="n">
        <v>339.93</v>
      </c>
      <c r="L27" s="665" t="n">
        <v>609.07</v>
      </c>
      <c r="M27" s="665" t="n">
        <v>1013.78</v>
      </c>
      <c r="N27" s="665" t="n">
        <v>1528.07</v>
      </c>
      <c r="O27" s="665" t="n">
        <v>1950.18</v>
      </c>
      <c r="P27" s="666" t="n">
        <v>2908.81</v>
      </c>
      <c r="Q27" s="665" t="n">
        <v>3807.75</v>
      </c>
      <c r="R27" s="665" t="n">
        <v>4812.23</v>
      </c>
      <c r="S27" s="665" t="n">
        <v>4929.8</v>
      </c>
      <c r="T27" s="665" t="n">
        <v>6315.72</v>
      </c>
      <c r="U27" s="665" t="n">
        <v>7440.49</v>
      </c>
      <c r="V27" s="665" t="n">
        <v>8769.2</v>
      </c>
      <c r="W27" s="665" t="n">
        <v>10732.27</v>
      </c>
      <c r="X27" s="665" t="n">
        <v>12798.85</v>
      </c>
      <c r="Y27" s="665" t="n">
        <v>13673.62</v>
      </c>
      <c r="Z27" s="665" t="n">
        <v>14669.66</v>
      </c>
      <c r="AA27" s="665" t="n">
        <v>16389.59</v>
      </c>
      <c r="AB27" s="665" t="n">
        <v>18893.3</v>
      </c>
      <c r="AC27" s="665" t="n">
        <v>19936.27247311</v>
      </c>
      <c r="AD27" s="665" t="n">
        <v>21793.47</v>
      </c>
      <c r="AE27" s="665" t="n">
        <v>22486.35</v>
      </c>
      <c r="AF27" s="665" t="n">
        <v>23087.57</v>
      </c>
      <c r="AG27" s="665" t="n">
        <v>23920.35</v>
      </c>
      <c r="AH27" s="665" t="n">
        <v>24022.059727</v>
      </c>
      <c r="AI27" s="665" t="n">
        <v>24275.64</v>
      </c>
      <c r="AJ27" s="665" t="n">
        <v>25448.7626008</v>
      </c>
      <c r="AK27" s="665" t="n">
        <v>25098.86437267</v>
      </c>
      <c r="AL27" s="665" t="n">
        <v>25706.22476406</v>
      </c>
      <c r="AM27" s="665" t="n">
        <v>25109.47708707</v>
      </c>
      <c r="AN27" s="665" t="n">
        <v>25088.73175227</v>
      </c>
      <c r="AO27" s="667" t="n">
        <v>24661.71719512</v>
      </c>
      <c r="AP27" s="668" t="n">
        <v>24873.88122309</v>
      </c>
      <c r="AQ27" s="669" t="n">
        <v>24842.87111059</v>
      </c>
      <c r="AR27" s="670" t="n">
        <v>25445.86012817</v>
      </c>
      <c r="AS27" s="652"/>
      <c r="AT27" s="653" t="n">
        <v>0.0142346125514172</v>
      </c>
      <c r="AU27" s="652"/>
      <c r="AV27" s="653" t="n">
        <v>0.0142346125514172</v>
      </c>
    </row>
    <row r="28" customFormat="false" ht="20.1" hidden="false" customHeight="true" outlineLevel="0" collapsed="false">
      <c r="A28" s="41"/>
      <c r="B28" s="44" t="s">
        <v>36</v>
      </c>
      <c r="C28" s="55"/>
      <c r="D28" s="12"/>
      <c r="E28" s="671" t="s">
        <v>394</v>
      </c>
      <c r="F28" s="672"/>
      <c r="G28" s="672"/>
      <c r="H28" s="672"/>
      <c r="I28" s="673"/>
      <c r="J28" s="673"/>
      <c r="K28" s="673"/>
      <c r="L28" s="673"/>
      <c r="M28" s="673"/>
      <c r="N28" s="673"/>
      <c r="O28" s="673"/>
      <c r="P28" s="674"/>
      <c r="Q28" s="673"/>
      <c r="R28" s="675" t="n">
        <v>16745.78</v>
      </c>
      <c r="S28" s="675" t="n">
        <v>17472.64</v>
      </c>
      <c r="T28" s="675" t="n">
        <v>17472.64</v>
      </c>
      <c r="U28" s="675" t="n">
        <v>28297.67</v>
      </c>
      <c r="V28" s="675" t="n">
        <v>31665.73</v>
      </c>
      <c r="W28" s="675" t="n">
        <v>32542.09</v>
      </c>
      <c r="X28" s="675" t="n">
        <v>36330.96</v>
      </c>
      <c r="Y28" s="675" t="n">
        <v>39545.02</v>
      </c>
      <c r="Z28" s="675" t="n">
        <v>43403.1</v>
      </c>
      <c r="AA28" s="675" t="n">
        <v>45100.89</v>
      </c>
      <c r="AB28" s="675" t="n">
        <v>39324.44</v>
      </c>
      <c r="AC28" s="675" t="n">
        <v>43057.15</v>
      </c>
      <c r="AD28" s="675" t="n">
        <v>48034.54</v>
      </c>
      <c r="AE28" s="675" t="n">
        <v>43031.03</v>
      </c>
      <c r="AF28" s="675" t="n">
        <v>48425.34</v>
      </c>
      <c r="AG28" s="675" t="n">
        <v>46280.01</v>
      </c>
      <c r="AH28" s="675" t="n">
        <v>52613</v>
      </c>
      <c r="AI28" s="675" t="n">
        <v>57727</v>
      </c>
      <c r="AJ28" s="675" t="n">
        <v>54038.44705312</v>
      </c>
      <c r="AK28" s="675" t="n">
        <v>59781.87953521</v>
      </c>
      <c r="AL28" s="675" t="n">
        <v>63421.0602553</v>
      </c>
      <c r="AM28" s="675" t="n">
        <v>59691</v>
      </c>
      <c r="AN28" s="675" t="n">
        <v>63043</v>
      </c>
      <c r="AO28" s="676" t="n">
        <v>53080</v>
      </c>
      <c r="AP28" s="676" t="n">
        <v>60920.01383528</v>
      </c>
      <c r="AQ28" s="677" t="n">
        <v>62195.08807349</v>
      </c>
      <c r="AR28" s="678" t="n">
        <v>62381</v>
      </c>
      <c r="AS28" s="652"/>
      <c r="AT28" s="653" t="n">
        <v>-0.010500769316181</v>
      </c>
      <c r="AU28" s="652"/>
      <c r="AV28" s="653" t="n">
        <v>-0.010500769316181</v>
      </c>
    </row>
    <row r="29" customFormat="false" ht="20.1" hidden="false" customHeight="true" outlineLevel="0" collapsed="false">
      <c r="A29" s="41"/>
      <c r="B29" s="44" t="s">
        <v>37</v>
      </c>
      <c r="C29" s="55"/>
      <c r="D29" s="1"/>
      <c r="E29" s="657" t="s">
        <v>128</v>
      </c>
      <c r="F29" s="659"/>
      <c r="G29" s="659"/>
      <c r="H29" s="659"/>
      <c r="I29" s="660" t="n">
        <v>13156.43780945</v>
      </c>
      <c r="J29" s="660" t="n">
        <v>13344.69033997</v>
      </c>
      <c r="K29" s="660" t="n">
        <v>13621.24719356</v>
      </c>
      <c r="L29" s="660" t="n">
        <v>14596.46412469</v>
      </c>
      <c r="M29" s="660" t="n">
        <v>14652.20119552</v>
      </c>
      <c r="N29" s="660" t="n">
        <v>14847.81760157</v>
      </c>
      <c r="O29" s="660" t="n">
        <v>15100.46871633</v>
      </c>
      <c r="P29" s="679" t="n">
        <v>17129.16328127</v>
      </c>
      <c r="Q29" s="660" t="n">
        <v>17859.28582809</v>
      </c>
      <c r="R29" s="660" t="n">
        <v>18754.13750699</v>
      </c>
      <c r="S29" s="660" t="n">
        <v>19485.96754997</v>
      </c>
      <c r="T29" s="660" t="n">
        <v>19816.69876098</v>
      </c>
      <c r="U29" s="660" t="n">
        <v>19951.99955299</v>
      </c>
      <c r="V29" s="660" t="n">
        <v>19992.65997393</v>
      </c>
      <c r="W29" s="660" t="n">
        <v>20679.1952427</v>
      </c>
      <c r="X29" s="660" t="n">
        <v>23468.03002131</v>
      </c>
      <c r="Y29" s="660" t="n">
        <v>25854.04877779</v>
      </c>
      <c r="Z29" s="660" t="n">
        <v>27468.69731265</v>
      </c>
      <c r="AA29" s="660" t="n">
        <v>28731.70934596</v>
      </c>
      <c r="AB29" s="660" t="n">
        <v>30281.59090056</v>
      </c>
      <c r="AC29" s="660" t="n">
        <v>31349.38184305</v>
      </c>
      <c r="AD29" s="660" t="n">
        <v>33774.69792258</v>
      </c>
      <c r="AE29" s="660" t="n">
        <v>37017.41174052</v>
      </c>
      <c r="AF29" s="660" t="n">
        <v>38566.09739807</v>
      </c>
      <c r="AG29" s="660" t="n">
        <v>40552.32422752</v>
      </c>
      <c r="AH29" s="660" t="n">
        <v>42740.4106758</v>
      </c>
      <c r="AI29" s="660" t="n">
        <v>43326.8606033</v>
      </c>
      <c r="AJ29" s="660" t="n">
        <v>41684.25802031</v>
      </c>
      <c r="AK29" s="660" t="n">
        <v>42317.08246463</v>
      </c>
      <c r="AL29" s="660" t="n">
        <v>42129.34035847</v>
      </c>
      <c r="AM29" s="660" t="n">
        <v>42407.97097635</v>
      </c>
      <c r="AN29" s="660" t="n">
        <v>43525.54514096</v>
      </c>
      <c r="AO29" s="179" t="n">
        <v>44652</v>
      </c>
      <c r="AP29" s="179" t="n">
        <v>47372.21043003</v>
      </c>
      <c r="AQ29" s="189" t="n">
        <v>48193.39902049</v>
      </c>
      <c r="AR29" s="656" t="n">
        <v>49004</v>
      </c>
      <c r="AS29" s="652"/>
      <c r="AT29" s="653" t="n">
        <v>0.12586757595563</v>
      </c>
      <c r="AU29" s="652"/>
      <c r="AV29" s="653" t="n">
        <v>0.12586757595563</v>
      </c>
    </row>
    <row r="30" customFormat="false" ht="20.1" hidden="false" customHeight="true" outlineLevel="0" collapsed="false">
      <c r="A30" s="41"/>
      <c r="B30" s="42" t="s">
        <v>38</v>
      </c>
      <c r="C30" s="55"/>
      <c r="D30" s="1"/>
      <c r="E30" s="661" t="s">
        <v>155</v>
      </c>
      <c r="F30" s="178"/>
      <c r="G30" s="178"/>
      <c r="H30" s="178"/>
      <c r="I30" s="680"/>
      <c r="J30" s="680"/>
      <c r="K30" s="680"/>
      <c r="L30" s="680"/>
      <c r="M30" s="680"/>
      <c r="N30" s="680"/>
      <c r="O30" s="680"/>
      <c r="P30" s="681"/>
      <c r="Q30" s="680"/>
      <c r="R30" s="179" t="n">
        <v>6640.16</v>
      </c>
      <c r="S30" s="179" t="n">
        <v>6540.97</v>
      </c>
      <c r="T30" s="179" t="n">
        <v>6693.41</v>
      </c>
      <c r="U30" s="179" t="n">
        <v>7069.94</v>
      </c>
      <c r="V30" s="179" t="n">
        <v>7229.39</v>
      </c>
      <c r="W30" s="179" t="n">
        <v>7395.99</v>
      </c>
      <c r="X30" s="179" t="n">
        <v>7428.73</v>
      </c>
      <c r="Y30" s="179" t="n">
        <v>7669.92</v>
      </c>
      <c r="Z30" s="179" t="n">
        <v>7495.21</v>
      </c>
      <c r="AA30" s="179" t="n">
        <v>7795.27</v>
      </c>
      <c r="AB30" s="179" t="n">
        <v>8121.73</v>
      </c>
      <c r="AC30" s="179" t="n">
        <v>8429.81</v>
      </c>
      <c r="AD30" s="179" t="n">
        <v>8772.06</v>
      </c>
      <c r="AE30" s="179" t="n">
        <v>9807.47</v>
      </c>
      <c r="AF30" s="179" t="n">
        <v>10873.68</v>
      </c>
      <c r="AG30" s="179" t="n">
        <v>11616.54</v>
      </c>
      <c r="AH30" s="179" t="n">
        <v>11868.91</v>
      </c>
      <c r="AI30" s="179" t="n">
        <v>12546</v>
      </c>
      <c r="AJ30" s="179" t="n">
        <v>12584.74</v>
      </c>
      <c r="AK30" s="179" t="n">
        <v>12207.44</v>
      </c>
      <c r="AL30" s="179" t="n">
        <v>12794.35</v>
      </c>
      <c r="AM30" s="179" t="n">
        <v>12671.11</v>
      </c>
      <c r="AN30" s="179" t="n">
        <v>12988.09</v>
      </c>
      <c r="AO30" s="179" t="n">
        <v>13332.74</v>
      </c>
      <c r="AP30" s="179" t="n">
        <v>13591.46</v>
      </c>
      <c r="AQ30" s="189" t="n">
        <v>14331.47</v>
      </c>
      <c r="AR30" s="656" t="n">
        <v>14883</v>
      </c>
      <c r="AS30" s="652"/>
      <c r="AT30" s="653" t="n">
        <v>0.145895970847138</v>
      </c>
      <c r="AU30" s="652"/>
      <c r="AV30" s="653" t="n">
        <v>0.145895970847138</v>
      </c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</row>
    <row r="31" customFormat="false" ht="20.1" hidden="false" customHeight="true" outlineLevel="0" collapsed="false">
      <c r="A31" s="41"/>
      <c r="B31" s="42" t="s">
        <v>39</v>
      </c>
      <c r="C31" s="55"/>
      <c r="D31" s="1"/>
      <c r="E31" s="671"/>
      <c r="F31" s="672"/>
      <c r="G31" s="672"/>
      <c r="H31" s="672"/>
      <c r="I31" s="682"/>
      <c r="J31" s="682"/>
      <c r="K31" s="682"/>
      <c r="L31" s="682"/>
      <c r="M31" s="682"/>
      <c r="N31" s="682"/>
      <c r="O31" s="682"/>
      <c r="P31" s="682"/>
      <c r="Q31" s="682"/>
      <c r="R31" s="682"/>
      <c r="S31" s="682"/>
      <c r="T31" s="682"/>
      <c r="U31" s="682"/>
      <c r="V31" s="682"/>
      <c r="W31" s="682"/>
      <c r="X31" s="682"/>
      <c r="Y31" s="682"/>
      <c r="Z31" s="682"/>
      <c r="AA31" s="682"/>
      <c r="AB31" s="682"/>
      <c r="AC31" s="682"/>
      <c r="AD31" s="682"/>
      <c r="AE31" s="682"/>
      <c r="AF31" s="682"/>
      <c r="AG31" s="682"/>
      <c r="AH31" s="682"/>
      <c r="AI31" s="682"/>
      <c r="AJ31" s="682"/>
      <c r="AK31" s="682"/>
      <c r="AL31" s="682"/>
      <c r="AM31" s="682"/>
      <c r="AN31" s="682"/>
      <c r="AO31" s="683"/>
      <c r="AP31" s="660"/>
      <c r="AQ31" s="68"/>
      <c r="AR31" s="651"/>
      <c r="AT31" s="653"/>
      <c r="AV31" s="653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</row>
    <row r="32" s="11" customFormat="true" ht="20.1" hidden="false" customHeight="true" outlineLevel="0" collapsed="false">
      <c r="A32" s="41"/>
      <c r="B32" s="42" t="s">
        <v>40</v>
      </c>
      <c r="C32" s="9"/>
      <c r="D32" s="1"/>
      <c r="E32" s="10"/>
      <c r="F32" s="3"/>
      <c r="G32" s="3"/>
      <c r="H32" s="3"/>
      <c r="I32" s="76"/>
      <c r="J32" s="76"/>
      <c r="K32" s="76"/>
      <c r="L32" s="76"/>
      <c r="M32" s="76"/>
      <c r="N32" s="76"/>
      <c r="O32" s="76"/>
      <c r="P32" s="650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</row>
    <row r="33" s="11" customFormat="true" ht="20.1" hidden="false" customHeight="true" outlineLevel="0" collapsed="false">
      <c r="A33" s="41"/>
      <c r="B33" s="42" t="s">
        <v>41</v>
      </c>
      <c r="C33" s="9"/>
      <c r="D33" s="1"/>
      <c r="E33" s="10"/>
      <c r="F33" s="3"/>
      <c r="G33" s="3"/>
      <c r="H33" s="3"/>
      <c r="I33" s="76"/>
      <c r="J33" s="76"/>
      <c r="K33" s="76"/>
      <c r="L33" s="76"/>
      <c r="M33" s="76"/>
      <c r="N33" s="76"/>
      <c r="O33" s="76"/>
      <c r="P33" s="650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</row>
    <row r="34" s="11" customFormat="true" ht="20.1" hidden="false" customHeight="true" outlineLevel="0" collapsed="false">
      <c r="A34" s="41"/>
      <c r="B34" s="42" t="s">
        <v>42</v>
      </c>
      <c r="C34" s="9"/>
      <c r="D34" s="30"/>
      <c r="E34" s="10"/>
      <c r="F34" s="3"/>
      <c r="G34" s="3"/>
      <c r="H34" s="3"/>
      <c r="I34" s="76"/>
      <c r="J34" s="76"/>
      <c r="K34" s="76"/>
      <c r="L34" s="76"/>
      <c r="M34" s="76"/>
      <c r="N34" s="76"/>
      <c r="O34" s="76"/>
      <c r="P34" s="650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</row>
    <row r="35" s="3" customFormat="true" ht="20.1" hidden="true" customHeight="true" outlineLevel="0" collapsed="false">
      <c r="A35" s="41"/>
      <c r="B35" s="42" t="s">
        <v>43</v>
      </c>
      <c r="C35" s="9"/>
      <c r="D35" s="76"/>
      <c r="E35" s="76"/>
      <c r="F35" s="684" t="s">
        <v>395</v>
      </c>
      <c r="I35" s="76"/>
      <c r="J35" s="76"/>
      <c r="K35" s="76"/>
      <c r="L35" s="76"/>
      <c r="M35" s="76"/>
      <c r="N35" s="76"/>
      <c r="O35" s="76"/>
      <c r="P35" s="650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684" t="s">
        <v>395</v>
      </c>
    </row>
    <row r="36" s="3" customFormat="true" ht="20.1" hidden="true" customHeight="true" outlineLevel="0" collapsed="false">
      <c r="A36" s="41"/>
      <c r="B36" s="42" t="s">
        <v>44</v>
      </c>
      <c r="C36" s="9"/>
      <c r="D36" s="684" t="s">
        <v>396</v>
      </c>
      <c r="E36" s="76"/>
      <c r="I36" s="76"/>
      <c r="J36" s="76"/>
      <c r="K36" s="76"/>
      <c r="L36" s="76"/>
      <c r="M36" s="76"/>
      <c r="N36" s="76"/>
      <c r="O36" s="76"/>
      <c r="P36" s="650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684" t="s">
        <v>396</v>
      </c>
      <c r="AE36" s="76"/>
      <c r="AG36" s="3" t="n">
        <v>245424756</v>
      </c>
      <c r="AH36" s="3" t="n">
        <v>251110520</v>
      </c>
      <c r="AI36" s="540" t="n">
        <v>257630285.442021</v>
      </c>
      <c r="AJ36" s="540" t="n">
        <v>259258654</v>
      </c>
      <c r="AK36" s="540" t="n">
        <v>253511063</v>
      </c>
      <c r="AL36" s="540" t="n">
        <v>262539419.66854</v>
      </c>
      <c r="AM36" s="540" t="n">
        <v>272923834</v>
      </c>
      <c r="AN36" s="3" t="n">
        <v>269281837</v>
      </c>
      <c r="AO36" s="3" t="n">
        <v>279212201</v>
      </c>
      <c r="AP36" s="3" t="n">
        <v>292663911</v>
      </c>
      <c r="AQ36" s="3" t="n">
        <v>295579359</v>
      </c>
      <c r="AR36" s="3" t="n">
        <v>301630802</v>
      </c>
    </row>
    <row r="37" s="3" customFormat="true" ht="20.1" hidden="true" customHeight="true" outlineLevel="0" collapsed="false">
      <c r="A37" s="41"/>
      <c r="B37" s="44" t="s">
        <v>45</v>
      </c>
      <c r="C37" s="9"/>
      <c r="D37" s="684" t="s">
        <v>397</v>
      </c>
      <c r="E37" s="684"/>
      <c r="F37" s="684"/>
      <c r="I37" s="684"/>
      <c r="J37" s="684"/>
      <c r="K37" s="684"/>
      <c r="L37" s="684"/>
      <c r="M37" s="684"/>
      <c r="N37" s="684"/>
      <c r="O37" s="684"/>
      <c r="P37" s="650"/>
      <c r="Q37" s="684"/>
      <c r="R37" s="684"/>
      <c r="S37" s="684"/>
      <c r="T37" s="684"/>
      <c r="U37" s="684"/>
      <c r="V37" s="684"/>
      <c r="W37" s="684"/>
      <c r="X37" s="684"/>
      <c r="Y37" s="684"/>
      <c r="Z37" s="684"/>
      <c r="AA37" s="684"/>
      <c r="AB37" s="684"/>
      <c r="AC37" s="684"/>
      <c r="AD37" s="684" t="s">
        <v>397</v>
      </c>
      <c r="AE37" s="684"/>
      <c r="AF37" s="684"/>
      <c r="AG37" s="3" t="n">
        <v>11211875</v>
      </c>
      <c r="AH37" s="3" t="n">
        <v>11719954</v>
      </c>
      <c r="AI37" s="3" t="n">
        <v>7777800</v>
      </c>
      <c r="AJ37" s="3" t="n">
        <v>8850674</v>
      </c>
      <c r="AK37" s="3" t="n">
        <v>9002622</v>
      </c>
      <c r="AL37" s="3" t="n">
        <v>9229161.564214</v>
      </c>
      <c r="AM37" s="3" t="n">
        <v>9829720</v>
      </c>
      <c r="AN37" s="3" t="n">
        <v>7019107</v>
      </c>
      <c r="AO37" s="3" t="n">
        <v>13422246</v>
      </c>
      <c r="AP37" s="3" t="n">
        <v>15621837</v>
      </c>
      <c r="AQ37" s="3" t="n">
        <v>13739881</v>
      </c>
      <c r="AR37" s="3" t="n">
        <v>15185519</v>
      </c>
    </row>
    <row r="38" s="3" customFormat="true" ht="12.75" hidden="true" customHeight="true" outlineLevel="0" collapsed="false">
      <c r="A38" s="41"/>
      <c r="B38" s="44" t="s">
        <v>46</v>
      </c>
      <c r="C38" s="9"/>
      <c r="D38" s="76" t="s">
        <v>398</v>
      </c>
      <c r="E38" s="684"/>
      <c r="F38" s="684"/>
      <c r="I38" s="684"/>
      <c r="J38" s="684"/>
      <c r="K38" s="684"/>
      <c r="L38" s="684"/>
      <c r="M38" s="684"/>
      <c r="N38" s="684"/>
      <c r="O38" s="684"/>
      <c r="P38" s="650"/>
      <c r="Q38" s="684"/>
      <c r="R38" s="684"/>
      <c r="S38" s="684"/>
      <c r="T38" s="684"/>
      <c r="U38" s="684"/>
      <c r="V38" s="684"/>
      <c r="W38" s="684"/>
      <c r="X38" s="684"/>
      <c r="Y38" s="684"/>
      <c r="Z38" s="684"/>
      <c r="AA38" s="684"/>
      <c r="AB38" s="684"/>
      <c r="AC38" s="684"/>
      <c r="AD38" s="76" t="s">
        <v>398</v>
      </c>
      <c r="AE38" s="684"/>
      <c r="AF38" s="684"/>
      <c r="AG38" s="3" t="n">
        <v>-17809</v>
      </c>
      <c r="AH38" s="3" t="n">
        <v>-18165</v>
      </c>
      <c r="AI38" s="3" t="n">
        <v>-17496</v>
      </c>
      <c r="AJ38" s="3" t="n">
        <v>-17996</v>
      </c>
      <c r="AK38" s="3" t="n">
        <v>-18390.92929</v>
      </c>
      <c r="AL38" s="3" t="n">
        <v>-18668.231104</v>
      </c>
      <c r="AM38" s="3" t="n">
        <v>-17949</v>
      </c>
      <c r="AN38" s="3" t="n">
        <v>-17266</v>
      </c>
      <c r="AO38" s="3" t="n">
        <v>-18156</v>
      </c>
      <c r="AP38" s="3" t="n">
        <v>-16786</v>
      </c>
      <c r="AQ38" s="3" t="n">
        <v>-15442</v>
      </c>
      <c r="AR38" s="3" t="n">
        <v>-15212</v>
      </c>
      <c r="AX38" s="540"/>
    </row>
    <row r="39" s="3" customFormat="true" ht="12.75" hidden="true" customHeight="true" outlineLevel="0" collapsed="false">
      <c r="A39" s="41"/>
      <c r="B39" s="44" t="s">
        <v>47</v>
      </c>
      <c r="C39" s="9"/>
      <c r="D39" s="684" t="s">
        <v>393</v>
      </c>
      <c r="E39" s="684"/>
      <c r="F39" s="684"/>
      <c r="I39" s="684"/>
      <c r="J39" s="684"/>
      <c r="K39" s="684"/>
      <c r="L39" s="684"/>
      <c r="M39" s="684"/>
      <c r="N39" s="684"/>
      <c r="O39" s="684"/>
      <c r="P39" s="650"/>
      <c r="Q39" s="684"/>
      <c r="R39" s="684"/>
      <c r="S39" s="684"/>
      <c r="T39" s="684"/>
      <c r="U39" s="684"/>
      <c r="V39" s="684"/>
      <c r="W39" s="684"/>
      <c r="X39" s="684"/>
      <c r="Y39" s="684"/>
      <c r="Z39" s="684"/>
      <c r="AA39" s="684"/>
      <c r="AB39" s="684"/>
      <c r="AC39" s="684"/>
      <c r="AD39" s="684" t="s">
        <v>393</v>
      </c>
      <c r="AE39" s="684"/>
      <c r="AF39" s="684"/>
      <c r="AG39" s="3" t="n">
        <v>234230690</v>
      </c>
      <c r="AH39" s="3" t="n">
        <v>239408731</v>
      </c>
      <c r="AI39" s="3" t="n">
        <v>249869981.442021</v>
      </c>
      <c r="AJ39" s="3" t="n">
        <v>250425976</v>
      </c>
      <c r="AK39" s="3" t="n">
        <v>244526831.92929</v>
      </c>
      <c r="AL39" s="3" t="n">
        <v>253328926.33543</v>
      </c>
      <c r="AM39" s="3" t="n">
        <v>263112063</v>
      </c>
      <c r="AN39" s="3" t="n">
        <v>262279996</v>
      </c>
      <c r="AO39" s="3" t="n">
        <v>265808111</v>
      </c>
      <c r="AP39" s="3" t="n">
        <v>277058860</v>
      </c>
      <c r="AQ39" s="3" t="n">
        <v>281854920</v>
      </c>
      <c r="AR39" s="3" t="n">
        <v>286460495</v>
      </c>
    </row>
    <row r="40" s="3" customFormat="true" ht="12.75" hidden="true" customHeight="true" outlineLevel="0" collapsed="false">
      <c r="A40" s="41"/>
      <c r="B40" s="60"/>
      <c r="C40" s="9"/>
      <c r="D40" s="30"/>
      <c r="E40" s="10"/>
      <c r="I40" s="684"/>
      <c r="J40" s="684"/>
      <c r="K40" s="684"/>
      <c r="L40" s="684"/>
      <c r="M40" s="684"/>
      <c r="N40" s="684"/>
      <c r="O40" s="684"/>
      <c r="P40" s="650"/>
      <c r="Q40" s="684"/>
      <c r="R40" s="684"/>
      <c r="S40" s="684"/>
      <c r="T40" s="684"/>
      <c r="U40" s="684"/>
      <c r="V40" s="684"/>
      <c r="W40" s="684"/>
      <c r="X40" s="684"/>
      <c r="Y40" s="684"/>
      <c r="Z40" s="684"/>
      <c r="AA40" s="684"/>
      <c r="AB40" s="684"/>
      <c r="AC40" s="684"/>
      <c r="AD40" s="684"/>
      <c r="AE40" s="684"/>
      <c r="AF40" s="684"/>
    </row>
    <row r="41" s="3" customFormat="true" ht="12.75" hidden="true" customHeight="true" outlineLevel="0" collapsed="false">
      <c r="A41" s="41"/>
      <c r="B41" s="60"/>
      <c r="C41" s="9"/>
      <c r="D41" s="10"/>
      <c r="E41" s="10"/>
      <c r="I41" s="684"/>
      <c r="J41" s="684"/>
      <c r="K41" s="684"/>
      <c r="L41" s="684"/>
      <c r="M41" s="684"/>
      <c r="N41" s="684"/>
      <c r="O41" s="684"/>
      <c r="P41" s="650"/>
      <c r="Q41" s="684"/>
      <c r="R41" s="684"/>
      <c r="S41" s="684"/>
      <c r="T41" s="684"/>
      <c r="U41" s="684"/>
      <c r="V41" s="684"/>
      <c r="W41" s="684"/>
      <c r="X41" s="684"/>
      <c r="Y41" s="684"/>
      <c r="Z41" s="684"/>
      <c r="AA41" s="684"/>
      <c r="AB41" s="684"/>
      <c r="AC41" s="684"/>
      <c r="AD41" s="684"/>
      <c r="AE41" s="684"/>
      <c r="AF41" s="684"/>
    </row>
    <row r="42" s="3" customFormat="true" ht="12.75" hidden="true" customHeight="true" outlineLevel="0" collapsed="false">
      <c r="A42" s="41"/>
      <c r="B42" s="61"/>
      <c r="C42" s="9"/>
      <c r="D42" s="10"/>
      <c r="E42" s="10"/>
      <c r="I42" s="11"/>
      <c r="J42" s="11"/>
      <c r="K42" s="11"/>
      <c r="L42" s="11"/>
      <c r="M42" s="11"/>
      <c r="N42" s="11"/>
      <c r="O42" s="11"/>
      <c r="P42" s="648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  <row r="43" s="3" customFormat="true" ht="12.75" hidden="false" customHeight="true" outlineLevel="0" collapsed="false">
      <c r="A43" s="41"/>
      <c r="B43" s="61"/>
      <c r="C43" s="9"/>
      <c r="D43" s="10"/>
      <c r="E43" s="10"/>
      <c r="I43" s="11"/>
      <c r="J43" s="11"/>
      <c r="K43" s="11"/>
      <c r="L43" s="11"/>
      <c r="M43" s="11"/>
      <c r="N43" s="11"/>
      <c r="O43" s="11"/>
      <c r="P43" s="648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="3" customFormat="true" ht="12.75" hidden="false" customHeight="true" outlineLevel="0" collapsed="false">
      <c r="A44" s="41"/>
      <c r="B44" s="61"/>
      <c r="C44" s="9"/>
      <c r="D44" s="10"/>
      <c r="E44" s="10"/>
      <c r="I44" s="11"/>
      <c r="J44" s="11"/>
      <c r="K44" s="11"/>
      <c r="L44" s="11"/>
      <c r="M44" s="11"/>
      <c r="N44" s="11"/>
      <c r="O44" s="11"/>
      <c r="P44" s="648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="3" customFormat="true" ht="12.75" hidden="false" customHeight="true" outlineLevel="0" collapsed="false">
      <c r="A45" s="41"/>
      <c r="B45" s="61"/>
      <c r="C45" s="9"/>
      <c r="D45" s="10"/>
      <c r="E45" s="10"/>
      <c r="I45" s="11"/>
      <c r="J45" s="11"/>
      <c r="K45" s="11"/>
      <c r="L45" s="11"/>
      <c r="M45" s="11"/>
      <c r="N45" s="11"/>
      <c r="O45" s="11"/>
      <c r="P45" s="648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</row>
    <row r="46" s="3" customFormat="true" ht="12.75" hidden="false" customHeight="true" outlineLevel="0" collapsed="false">
      <c r="A46" s="41"/>
      <c r="B46" s="61"/>
      <c r="C46" s="9"/>
      <c r="D46" s="10"/>
      <c r="E46" s="10"/>
      <c r="I46" s="11"/>
      <c r="J46" s="11"/>
      <c r="K46" s="11"/>
      <c r="L46" s="11"/>
      <c r="M46" s="11"/>
      <c r="N46" s="11"/>
      <c r="O46" s="11"/>
      <c r="P46" s="648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="3" customFormat="true" ht="12.75" hidden="false" customHeight="true" outlineLevel="0" collapsed="false">
      <c r="A47" s="41"/>
      <c r="B47" s="61"/>
      <c r="C47" s="9"/>
      <c r="D47" s="10"/>
      <c r="E47" s="10"/>
      <c r="I47" s="11"/>
      <c r="J47" s="11"/>
      <c r="K47" s="11"/>
      <c r="L47" s="11"/>
      <c r="M47" s="11"/>
      <c r="N47" s="11"/>
      <c r="O47" s="11"/>
      <c r="P47" s="648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</row>
    <row r="48" s="3" customFormat="true" ht="12.75" hidden="false" customHeight="true" outlineLevel="0" collapsed="false">
      <c r="A48" s="41"/>
      <c r="B48" s="61"/>
      <c r="C48" s="9"/>
      <c r="D48" s="10"/>
      <c r="E48" s="10"/>
      <c r="I48" s="11"/>
      <c r="J48" s="11"/>
      <c r="K48" s="11"/>
      <c r="L48" s="11"/>
      <c r="M48" s="11"/>
      <c r="N48" s="11"/>
      <c r="O48" s="11"/>
      <c r="P48" s="648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</row>
    <row r="49" s="3" customFormat="true" ht="12.75" hidden="false" customHeight="true" outlineLevel="0" collapsed="false">
      <c r="A49" s="41"/>
      <c r="B49" s="61"/>
      <c r="C49" s="9"/>
      <c r="D49" s="10"/>
      <c r="E49" s="10"/>
      <c r="I49" s="11"/>
      <c r="J49" s="11"/>
      <c r="K49" s="11"/>
      <c r="L49" s="11"/>
      <c r="M49" s="11"/>
      <c r="N49" s="11"/>
      <c r="O49" s="11"/>
      <c r="P49" s="648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</row>
    <row r="50" s="3" customFormat="true" ht="12.75" hidden="false" customHeight="true" outlineLevel="0" collapsed="false">
      <c r="A50" s="41"/>
      <c r="B50" s="61"/>
      <c r="C50" s="9"/>
      <c r="D50" s="10"/>
      <c r="E50" s="10"/>
      <c r="I50" s="11"/>
      <c r="J50" s="11"/>
      <c r="K50" s="11"/>
      <c r="L50" s="11"/>
      <c r="M50" s="11"/>
      <c r="N50" s="11"/>
      <c r="O50" s="11"/>
      <c r="P50" s="648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</row>
    <row r="51" s="3" customFormat="true" ht="12.75" hidden="false" customHeight="true" outlineLevel="0" collapsed="false">
      <c r="A51" s="41"/>
      <c r="B51" s="61"/>
      <c r="C51" s="9"/>
      <c r="D51" s="10"/>
      <c r="E51" s="10"/>
      <c r="I51" s="11"/>
      <c r="J51" s="11"/>
      <c r="K51" s="11"/>
      <c r="L51" s="11"/>
      <c r="M51" s="11"/>
      <c r="N51" s="11"/>
      <c r="O51" s="11"/>
      <c r="P51" s="648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</row>
    <row r="52" s="3" customFormat="true" ht="12.75" hidden="false" customHeight="true" outlineLevel="0" collapsed="false">
      <c r="A52" s="41"/>
      <c r="B52" s="61"/>
      <c r="C52" s="9"/>
      <c r="D52" s="10"/>
      <c r="E52" s="10"/>
      <c r="I52" s="11"/>
      <c r="J52" s="11"/>
      <c r="K52" s="11"/>
      <c r="L52" s="11"/>
      <c r="M52" s="11"/>
      <c r="N52" s="11"/>
      <c r="O52" s="11"/>
      <c r="P52" s="648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</row>
    <row r="53" s="3" customFormat="true" ht="12.75" hidden="false" customHeight="true" outlineLevel="0" collapsed="false">
      <c r="A53" s="41"/>
      <c r="B53" s="61"/>
      <c r="C53" s="9"/>
      <c r="D53" s="10"/>
      <c r="E53" s="10"/>
      <c r="I53" s="11"/>
      <c r="J53" s="11"/>
      <c r="K53" s="11"/>
      <c r="L53" s="11"/>
      <c r="M53" s="11"/>
      <c r="N53" s="11"/>
      <c r="O53" s="11"/>
      <c r="P53" s="648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</row>
    <row r="54" s="3" customFormat="true" ht="12.75" hidden="false" customHeight="true" outlineLevel="0" collapsed="false">
      <c r="A54" s="41"/>
      <c r="B54" s="61"/>
      <c r="C54" s="9"/>
      <c r="D54" s="10"/>
      <c r="E54" s="10"/>
      <c r="I54" s="11"/>
      <c r="J54" s="11"/>
      <c r="K54" s="11"/>
      <c r="L54" s="11"/>
      <c r="M54" s="11"/>
      <c r="N54" s="11"/>
      <c r="O54" s="11"/>
      <c r="P54" s="648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</row>
    <row r="55" s="3" customFormat="true" ht="12.75" hidden="false" customHeight="true" outlineLevel="0" collapsed="false">
      <c r="A55" s="41"/>
      <c r="B55" s="61"/>
      <c r="C55" s="9"/>
      <c r="D55" s="10"/>
      <c r="E55" s="10"/>
      <c r="I55" s="11"/>
      <c r="J55" s="11"/>
      <c r="K55" s="11"/>
      <c r="L55" s="11"/>
      <c r="M55" s="11"/>
      <c r="N55" s="11"/>
      <c r="O55" s="11"/>
      <c r="P55" s="648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</row>
    <row r="56" s="3" customFormat="true" ht="12.75" hidden="false" customHeight="true" outlineLevel="0" collapsed="false">
      <c r="A56" s="41"/>
      <c r="B56" s="61"/>
      <c r="C56" s="9"/>
      <c r="D56" s="10"/>
      <c r="E56" s="10"/>
      <c r="I56" s="11"/>
      <c r="J56" s="11"/>
      <c r="K56" s="11"/>
      <c r="L56" s="11"/>
      <c r="M56" s="11"/>
      <c r="N56" s="11"/>
      <c r="O56" s="11"/>
      <c r="P56" s="648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</row>
    <row r="57" s="3" customFormat="true" ht="12.75" hidden="false" customHeight="true" outlineLevel="0" collapsed="false">
      <c r="A57" s="41"/>
      <c r="B57" s="61"/>
      <c r="C57" s="9"/>
      <c r="D57" s="10"/>
      <c r="E57" s="10"/>
      <c r="I57" s="11"/>
      <c r="J57" s="11"/>
      <c r="K57" s="11"/>
      <c r="L57" s="11"/>
      <c r="M57" s="11"/>
      <c r="N57" s="11"/>
      <c r="O57" s="11"/>
      <c r="P57" s="648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</row>
    <row r="58" s="3" customFormat="true" ht="12.75" hidden="false" customHeight="true" outlineLevel="0" collapsed="false">
      <c r="A58" s="41"/>
      <c r="B58" s="61"/>
      <c r="C58" s="9"/>
      <c r="D58" s="10"/>
      <c r="E58" s="10"/>
      <c r="I58" s="11"/>
      <c r="J58" s="11"/>
      <c r="K58" s="11"/>
      <c r="L58" s="11"/>
      <c r="M58" s="11"/>
      <c r="N58" s="11"/>
      <c r="O58" s="11"/>
      <c r="P58" s="648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</row>
    <row r="59" s="3" customFormat="true" ht="12.75" hidden="false" customHeight="true" outlineLevel="0" collapsed="false">
      <c r="A59" s="41"/>
      <c r="B59" s="61"/>
      <c r="C59" s="9"/>
      <c r="D59" s="10"/>
      <c r="E59" s="10"/>
      <c r="I59" s="11"/>
      <c r="J59" s="11"/>
      <c r="K59" s="11"/>
      <c r="L59" s="11"/>
      <c r="M59" s="11"/>
      <c r="N59" s="11"/>
      <c r="O59" s="11"/>
      <c r="P59" s="648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</row>
    <row r="60" s="3" customFormat="true" ht="12.75" hidden="false" customHeight="true" outlineLevel="0" collapsed="false">
      <c r="A60" s="41"/>
      <c r="B60" s="61"/>
      <c r="C60" s="9"/>
      <c r="D60" s="10"/>
      <c r="E60" s="10"/>
      <c r="I60" s="11"/>
      <c r="J60" s="11"/>
      <c r="K60" s="11"/>
      <c r="L60" s="11"/>
      <c r="M60" s="11"/>
      <c r="N60" s="11"/>
      <c r="O60" s="11"/>
      <c r="P60" s="648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s="3" customFormat="true" ht="12.75" hidden="false" customHeight="true" outlineLevel="0" collapsed="false">
      <c r="A61" s="41"/>
      <c r="B61" s="61"/>
      <c r="C61" s="9"/>
      <c r="D61" s="10"/>
      <c r="E61" s="10"/>
      <c r="I61" s="11"/>
      <c r="J61" s="11"/>
      <c r="K61" s="11"/>
      <c r="L61" s="11"/>
      <c r="M61" s="11"/>
      <c r="N61" s="11"/>
      <c r="O61" s="11"/>
      <c r="P61" s="648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</row>
    <row r="62" s="3" customFormat="true" ht="12.75" hidden="false" customHeight="true" outlineLevel="0" collapsed="false">
      <c r="A62" s="41"/>
      <c r="B62" s="61"/>
      <c r="C62" s="9"/>
      <c r="D62" s="10"/>
      <c r="E62" s="10"/>
      <c r="I62" s="11"/>
      <c r="J62" s="11"/>
      <c r="K62" s="11"/>
      <c r="L62" s="11"/>
      <c r="M62" s="11"/>
      <c r="N62" s="11"/>
      <c r="O62" s="11"/>
      <c r="P62" s="648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</row>
    <row r="63" s="3" customFormat="true" ht="12.75" hidden="false" customHeight="true" outlineLevel="0" collapsed="false">
      <c r="A63" s="41"/>
      <c r="B63" s="61"/>
      <c r="C63" s="9"/>
      <c r="D63" s="10"/>
      <c r="E63" s="10"/>
      <c r="I63" s="11"/>
      <c r="J63" s="11"/>
      <c r="K63" s="11"/>
      <c r="L63" s="11"/>
      <c r="M63" s="11"/>
      <c r="N63" s="11"/>
      <c r="O63" s="11"/>
      <c r="P63" s="648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</row>
    <row r="64" s="3" customFormat="true" ht="12.75" hidden="false" customHeight="true" outlineLevel="0" collapsed="false">
      <c r="A64" s="41"/>
      <c r="B64" s="61"/>
      <c r="C64" s="9"/>
      <c r="D64" s="10"/>
      <c r="E64" s="10"/>
      <c r="I64" s="11"/>
      <c r="J64" s="11"/>
      <c r="K64" s="11"/>
      <c r="L64" s="11"/>
      <c r="M64" s="11"/>
      <c r="N64" s="11"/>
      <c r="O64" s="11"/>
      <c r="P64" s="648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</row>
    <row r="65" s="3" customFormat="true" ht="12.75" hidden="false" customHeight="true" outlineLevel="0" collapsed="false">
      <c r="A65" s="41"/>
      <c r="B65" s="61"/>
      <c r="C65" s="9"/>
      <c r="D65" s="10"/>
      <c r="E65" s="10"/>
      <c r="I65" s="11"/>
      <c r="J65" s="11"/>
      <c r="K65" s="11"/>
      <c r="L65" s="11"/>
      <c r="M65" s="11"/>
      <c r="N65" s="11"/>
      <c r="O65" s="11"/>
      <c r="P65" s="648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="3" customFormat="true" ht="12.75" hidden="false" customHeight="true" outlineLevel="0" collapsed="false">
      <c r="A66" s="41"/>
      <c r="B66" s="61"/>
      <c r="C66" s="9"/>
      <c r="D66" s="10"/>
      <c r="E66" s="10"/>
      <c r="I66" s="11"/>
      <c r="J66" s="11"/>
      <c r="K66" s="11"/>
      <c r="L66" s="11"/>
      <c r="M66" s="11"/>
      <c r="N66" s="11"/>
      <c r="O66" s="11"/>
      <c r="P66" s="648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="3" customFormat="true" ht="12.75" hidden="false" customHeight="true" outlineLevel="0" collapsed="false">
      <c r="A67" s="41"/>
      <c r="B67" s="61"/>
      <c r="C67" s="9"/>
      <c r="D67" s="10"/>
      <c r="E67" s="10"/>
      <c r="I67" s="11"/>
      <c r="J67" s="11"/>
      <c r="K67" s="11"/>
      <c r="L67" s="11"/>
      <c r="M67" s="11"/>
      <c r="N67" s="11"/>
      <c r="O67" s="11"/>
      <c r="P67" s="648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="3" customFormat="true" ht="12.75" hidden="false" customHeight="true" outlineLevel="0" collapsed="false">
      <c r="A68" s="41"/>
      <c r="B68" s="61"/>
      <c r="C68" s="9"/>
      <c r="D68" s="10"/>
      <c r="E68" s="10"/>
      <c r="I68" s="11"/>
      <c r="J68" s="11"/>
      <c r="K68" s="11"/>
      <c r="L68" s="11"/>
      <c r="M68" s="11"/>
      <c r="N68" s="11"/>
      <c r="O68" s="11"/>
      <c r="P68" s="648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</row>
    <row r="69" s="3" customFormat="true" ht="12.75" hidden="false" customHeight="true" outlineLevel="0" collapsed="false">
      <c r="A69" s="41"/>
      <c r="B69" s="61"/>
      <c r="C69" s="9"/>
      <c r="D69" s="10"/>
      <c r="E69" s="10"/>
      <c r="I69" s="11"/>
      <c r="J69" s="11"/>
      <c r="K69" s="11"/>
      <c r="L69" s="11"/>
      <c r="M69" s="11"/>
      <c r="N69" s="11"/>
      <c r="O69" s="11"/>
      <c r="P69" s="648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</row>
    <row r="70" s="3" customFormat="true" ht="12.75" hidden="false" customHeight="true" outlineLevel="0" collapsed="false">
      <c r="A70" s="41"/>
      <c r="B70" s="61"/>
      <c r="C70" s="9"/>
      <c r="D70" s="10"/>
      <c r="E70" s="10"/>
      <c r="I70" s="11"/>
      <c r="J70" s="11"/>
      <c r="K70" s="11"/>
      <c r="L70" s="11"/>
      <c r="M70" s="11"/>
      <c r="N70" s="11"/>
      <c r="O70" s="11"/>
      <c r="P70" s="648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</row>
    <row r="71" s="3" customFormat="true" ht="12.75" hidden="false" customHeight="true" outlineLevel="0" collapsed="false">
      <c r="A71" s="41"/>
      <c r="B71" s="61"/>
      <c r="C71" s="9"/>
      <c r="D71" s="10"/>
      <c r="E71" s="10"/>
      <c r="I71" s="11"/>
      <c r="J71" s="11"/>
      <c r="K71" s="11"/>
      <c r="L71" s="11"/>
      <c r="M71" s="11"/>
      <c r="N71" s="11"/>
      <c r="O71" s="11"/>
      <c r="P71" s="648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</row>
    <row r="72" s="3" customFormat="true" ht="12.75" hidden="false" customHeight="true" outlineLevel="0" collapsed="false">
      <c r="A72" s="41"/>
      <c r="B72" s="61"/>
      <c r="C72" s="9"/>
      <c r="D72" s="10"/>
      <c r="E72" s="10"/>
      <c r="I72" s="11"/>
      <c r="J72" s="11"/>
      <c r="K72" s="11"/>
      <c r="L72" s="11"/>
      <c r="M72" s="11"/>
      <c r="N72" s="11"/>
      <c r="O72" s="11"/>
      <c r="P72" s="648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</row>
    <row r="73" s="3" customFormat="true" ht="12.75" hidden="false" customHeight="true" outlineLevel="0" collapsed="false">
      <c r="A73" s="41"/>
      <c r="B73" s="61"/>
      <c r="C73" s="9"/>
      <c r="D73" s="10"/>
      <c r="E73" s="10"/>
      <c r="I73" s="11"/>
      <c r="J73" s="11"/>
      <c r="K73" s="11"/>
      <c r="L73" s="11"/>
      <c r="M73" s="11"/>
      <c r="N73" s="11"/>
      <c r="O73" s="11"/>
      <c r="P73" s="648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</row>
    <row r="74" s="3" customFormat="true" ht="12.75" hidden="false" customHeight="true" outlineLevel="0" collapsed="false">
      <c r="A74" s="41"/>
      <c r="B74" s="61"/>
      <c r="C74" s="9"/>
      <c r="D74" s="10"/>
      <c r="E74" s="10"/>
      <c r="I74" s="11"/>
      <c r="J74" s="11"/>
      <c r="K74" s="11"/>
      <c r="L74" s="11"/>
      <c r="M74" s="11"/>
      <c r="N74" s="11"/>
      <c r="O74" s="11"/>
      <c r="P74" s="648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</row>
    <row r="75" s="3" customFormat="true" ht="12.75" hidden="false" customHeight="true" outlineLevel="0" collapsed="false">
      <c r="A75" s="41"/>
      <c r="B75" s="61"/>
      <c r="C75" s="9"/>
      <c r="D75" s="10"/>
      <c r="E75" s="10"/>
      <c r="I75" s="11"/>
      <c r="J75" s="11"/>
      <c r="K75" s="11"/>
      <c r="L75" s="11"/>
      <c r="M75" s="11"/>
      <c r="N75" s="11"/>
      <c r="O75" s="11"/>
      <c r="P75" s="648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</row>
    <row r="76" s="3" customFormat="true" ht="12.75" hidden="false" customHeight="true" outlineLevel="0" collapsed="false">
      <c r="A76" s="41"/>
      <c r="B76" s="61"/>
      <c r="C76" s="9"/>
      <c r="D76" s="10"/>
      <c r="E76" s="10"/>
      <c r="I76" s="11"/>
      <c r="J76" s="11"/>
      <c r="K76" s="11"/>
      <c r="L76" s="11"/>
      <c r="M76" s="11"/>
      <c r="N76" s="11"/>
      <c r="O76" s="11"/>
      <c r="P76" s="648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</row>
    <row r="77" s="3" customFormat="true" ht="12.75" hidden="false" customHeight="true" outlineLevel="0" collapsed="false">
      <c r="A77" s="41"/>
      <c r="B77" s="61"/>
      <c r="C77" s="9"/>
      <c r="D77" s="10"/>
      <c r="E77" s="10"/>
      <c r="I77" s="11"/>
      <c r="J77" s="11"/>
      <c r="K77" s="11"/>
      <c r="L77" s="11"/>
      <c r="M77" s="11"/>
      <c r="N77" s="11"/>
      <c r="O77" s="11"/>
      <c r="P77" s="648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</row>
    <row r="78" s="3" customFormat="true" ht="12.75" hidden="false" customHeight="true" outlineLevel="0" collapsed="false">
      <c r="A78" s="41"/>
      <c r="B78" s="61"/>
      <c r="C78" s="9"/>
      <c r="D78" s="10"/>
      <c r="E78" s="10"/>
      <c r="I78" s="11"/>
      <c r="J78" s="11"/>
      <c r="K78" s="11"/>
      <c r="L78" s="11"/>
      <c r="M78" s="11"/>
      <c r="N78" s="11"/>
      <c r="O78" s="11"/>
      <c r="P78" s="648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</row>
    <row r="79" s="3" customFormat="true" ht="12.75" hidden="false" customHeight="true" outlineLevel="0" collapsed="false">
      <c r="A79" s="41"/>
      <c r="B79" s="61"/>
      <c r="C79" s="9"/>
      <c r="D79" s="10"/>
      <c r="E79" s="10"/>
      <c r="I79" s="11"/>
      <c r="J79" s="11"/>
      <c r="K79" s="11"/>
      <c r="L79" s="11"/>
      <c r="M79" s="11"/>
      <c r="N79" s="11"/>
      <c r="O79" s="11"/>
      <c r="P79" s="648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</row>
    <row r="80" s="3" customFormat="true" ht="12.75" hidden="false" customHeight="true" outlineLevel="0" collapsed="false">
      <c r="A80" s="41"/>
      <c r="B80" s="61"/>
      <c r="C80" s="9"/>
      <c r="D80" s="10"/>
      <c r="E80" s="10"/>
      <c r="I80" s="11"/>
      <c r="J80" s="11"/>
      <c r="K80" s="11"/>
      <c r="L80" s="11"/>
      <c r="M80" s="11"/>
      <c r="N80" s="11"/>
      <c r="O80" s="11"/>
      <c r="P80" s="648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</row>
    <row r="81" s="3" customFormat="true" ht="12.75" hidden="false" customHeight="true" outlineLevel="0" collapsed="false">
      <c r="A81" s="41"/>
      <c r="B81" s="61"/>
      <c r="C81" s="9"/>
      <c r="D81" s="10"/>
      <c r="E81" s="10"/>
      <c r="I81" s="11"/>
      <c r="J81" s="11"/>
      <c r="K81" s="11"/>
      <c r="L81" s="11"/>
      <c r="M81" s="11"/>
      <c r="N81" s="11"/>
      <c r="O81" s="11"/>
      <c r="P81" s="648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</row>
    <row r="82" s="3" customFormat="true" ht="12.75" hidden="false" customHeight="true" outlineLevel="0" collapsed="false">
      <c r="A82" s="41"/>
      <c r="B82" s="61"/>
      <c r="C82" s="9"/>
      <c r="D82" s="10"/>
      <c r="E82" s="10"/>
      <c r="I82" s="11"/>
      <c r="J82" s="11"/>
      <c r="K82" s="11"/>
      <c r="L82" s="11"/>
      <c r="M82" s="11"/>
      <c r="N82" s="11"/>
      <c r="O82" s="11"/>
      <c r="P82" s="648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</row>
    <row r="83" s="3" customFormat="true" ht="12.75" hidden="false" customHeight="true" outlineLevel="0" collapsed="false">
      <c r="A83" s="41"/>
      <c r="B83" s="61"/>
      <c r="C83" s="9"/>
      <c r="D83" s="10"/>
      <c r="E83" s="10"/>
      <c r="I83" s="11"/>
      <c r="J83" s="11"/>
      <c r="K83" s="11"/>
      <c r="L83" s="11"/>
      <c r="M83" s="11"/>
      <c r="N83" s="11"/>
      <c r="O83" s="11"/>
      <c r="P83" s="648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</row>
    <row r="84" s="3" customFormat="true" ht="12.75" hidden="false" customHeight="true" outlineLevel="0" collapsed="false">
      <c r="A84" s="41"/>
      <c r="B84" s="61"/>
      <c r="C84" s="9"/>
      <c r="D84" s="10"/>
      <c r="E84" s="10"/>
      <c r="I84" s="11"/>
      <c r="J84" s="11"/>
      <c r="K84" s="11"/>
      <c r="L84" s="11"/>
      <c r="M84" s="11"/>
      <c r="N84" s="11"/>
      <c r="O84" s="11"/>
      <c r="P84" s="648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</row>
    <row r="85" s="3" customFormat="true" ht="12.75" hidden="false" customHeight="true" outlineLevel="0" collapsed="false">
      <c r="A85" s="41"/>
      <c r="B85" s="61"/>
      <c r="C85" s="9"/>
      <c r="D85" s="10"/>
      <c r="E85" s="10"/>
      <c r="I85" s="11"/>
      <c r="J85" s="11"/>
      <c r="K85" s="11"/>
      <c r="L85" s="11"/>
      <c r="M85" s="11"/>
      <c r="N85" s="11"/>
      <c r="O85" s="11"/>
      <c r="P85" s="648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</row>
    <row r="86" s="3" customFormat="true" ht="12.75" hidden="false" customHeight="true" outlineLevel="0" collapsed="false">
      <c r="A86" s="41"/>
      <c r="B86" s="61"/>
      <c r="C86" s="9"/>
      <c r="D86" s="10"/>
      <c r="E86" s="10"/>
      <c r="I86" s="11"/>
      <c r="J86" s="11"/>
      <c r="K86" s="11"/>
      <c r="L86" s="11"/>
      <c r="M86" s="11"/>
      <c r="N86" s="11"/>
      <c r="O86" s="11"/>
      <c r="P86" s="648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</row>
    <row r="87" s="3" customFormat="true" ht="12.75" hidden="false" customHeight="true" outlineLevel="0" collapsed="false">
      <c r="B87" s="8"/>
      <c r="C87" s="9"/>
      <c r="D87" s="10"/>
      <c r="E87" s="10"/>
      <c r="I87" s="11"/>
      <c r="J87" s="11"/>
      <c r="K87" s="11"/>
      <c r="L87" s="11"/>
      <c r="M87" s="11"/>
      <c r="N87" s="11"/>
      <c r="O87" s="11"/>
      <c r="P87" s="648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</row>
    <row r="88" s="3" customFormat="true" ht="12.75" hidden="false" customHeight="true" outlineLevel="0" collapsed="false">
      <c r="B88" s="8"/>
      <c r="C88" s="9"/>
      <c r="D88" s="10"/>
      <c r="E88" s="10"/>
      <c r="I88" s="11"/>
      <c r="J88" s="11"/>
      <c r="K88" s="11"/>
      <c r="L88" s="11"/>
      <c r="M88" s="11"/>
      <c r="N88" s="11"/>
      <c r="O88" s="11"/>
      <c r="P88" s="648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</row>
    <row r="89" s="3" customFormat="true" ht="12.75" hidden="false" customHeight="true" outlineLevel="0" collapsed="false">
      <c r="B89" s="8"/>
      <c r="C89" s="9"/>
      <c r="D89" s="10"/>
      <c r="E89" s="10"/>
      <c r="I89" s="11"/>
      <c r="J89" s="11"/>
      <c r="K89" s="11"/>
      <c r="L89" s="11"/>
      <c r="M89" s="11"/>
      <c r="N89" s="11"/>
      <c r="O89" s="11"/>
      <c r="P89" s="648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</row>
    <row r="90" s="3" customFormat="true" ht="12.75" hidden="false" customHeight="true" outlineLevel="0" collapsed="false">
      <c r="B90" s="8"/>
      <c r="C90" s="9"/>
      <c r="D90" s="10"/>
      <c r="E90" s="10"/>
      <c r="I90" s="11"/>
      <c r="J90" s="11"/>
      <c r="K90" s="11"/>
      <c r="L90" s="11"/>
      <c r="M90" s="11"/>
      <c r="N90" s="11"/>
      <c r="O90" s="11"/>
      <c r="P90" s="648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</row>
    <row r="91" s="3" customFormat="true" ht="12.75" hidden="false" customHeight="true" outlineLevel="0" collapsed="false">
      <c r="B91" s="8"/>
      <c r="C91" s="9"/>
      <c r="D91" s="10"/>
      <c r="E91" s="10"/>
      <c r="I91" s="11"/>
      <c r="J91" s="11"/>
      <c r="K91" s="11"/>
      <c r="L91" s="11"/>
      <c r="M91" s="11"/>
      <c r="N91" s="11"/>
      <c r="O91" s="11"/>
      <c r="P91" s="648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s="3" customFormat="true" ht="12.75" hidden="false" customHeight="true" outlineLevel="0" collapsed="false">
      <c r="B92" s="8"/>
      <c r="C92" s="9"/>
      <c r="D92" s="10"/>
      <c r="E92" s="10"/>
      <c r="I92" s="11"/>
      <c r="J92" s="11"/>
      <c r="K92" s="11"/>
      <c r="L92" s="11"/>
      <c r="M92" s="11"/>
      <c r="N92" s="11"/>
      <c r="O92" s="11"/>
      <c r="P92" s="648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</row>
    <row r="93" s="3" customFormat="true" ht="12.75" hidden="false" customHeight="true" outlineLevel="0" collapsed="false">
      <c r="B93" s="8"/>
      <c r="C93" s="9"/>
      <c r="D93" s="10"/>
      <c r="E93" s="10"/>
      <c r="I93" s="11"/>
      <c r="J93" s="11"/>
      <c r="K93" s="11"/>
      <c r="L93" s="11"/>
      <c r="M93" s="11"/>
      <c r="N93" s="11"/>
      <c r="O93" s="11"/>
      <c r="P93" s="648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</row>
    <row r="94" s="3" customFormat="true" ht="12.75" hidden="false" customHeight="true" outlineLevel="0" collapsed="false">
      <c r="B94" s="8"/>
      <c r="C94" s="9"/>
      <c r="D94" s="10"/>
      <c r="E94" s="10"/>
      <c r="I94" s="11"/>
      <c r="J94" s="11"/>
      <c r="K94" s="11"/>
      <c r="L94" s="11"/>
      <c r="M94" s="11"/>
      <c r="N94" s="11"/>
      <c r="O94" s="11"/>
      <c r="P94" s="648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</row>
    <row r="95" s="3" customFormat="true" ht="12.75" hidden="false" customHeight="true" outlineLevel="0" collapsed="false">
      <c r="B95" s="8"/>
      <c r="C95" s="9"/>
      <c r="D95" s="10"/>
      <c r="E95" s="10"/>
      <c r="I95" s="11"/>
      <c r="J95" s="11"/>
      <c r="K95" s="11"/>
      <c r="L95" s="11"/>
      <c r="M95" s="11"/>
      <c r="N95" s="11"/>
      <c r="O95" s="11"/>
      <c r="P95" s="648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</row>
    <row r="96" s="3" customFormat="true" ht="12.75" hidden="false" customHeight="true" outlineLevel="0" collapsed="false">
      <c r="B96" s="8"/>
      <c r="C96" s="9"/>
      <c r="D96" s="10"/>
      <c r="E96" s="10"/>
      <c r="I96" s="11"/>
      <c r="J96" s="11"/>
      <c r="K96" s="11"/>
      <c r="L96" s="11"/>
      <c r="M96" s="11"/>
      <c r="N96" s="11"/>
      <c r="O96" s="11"/>
      <c r="P96" s="648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</row>
    <row r="97" s="3" customFormat="true" ht="12.75" hidden="false" customHeight="true" outlineLevel="0" collapsed="false">
      <c r="B97" s="8"/>
      <c r="C97" s="9"/>
      <c r="D97" s="10"/>
      <c r="E97" s="10"/>
      <c r="I97" s="11"/>
      <c r="J97" s="11"/>
      <c r="K97" s="11"/>
      <c r="L97" s="11"/>
      <c r="M97" s="11"/>
      <c r="N97" s="11"/>
      <c r="O97" s="11"/>
      <c r="P97" s="648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</row>
    <row r="98" s="3" customFormat="true" ht="12.75" hidden="false" customHeight="true" outlineLevel="0" collapsed="false">
      <c r="B98" s="8"/>
      <c r="C98" s="9"/>
      <c r="D98" s="10"/>
      <c r="E98" s="10"/>
      <c r="I98" s="11"/>
      <c r="J98" s="11"/>
      <c r="K98" s="11"/>
      <c r="L98" s="11"/>
      <c r="M98" s="11"/>
      <c r="N98" s="11"/>
      <c r="O98" s="11"/>
      <c r="P98" s="648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</row>
    <row r="99" s="3" customFormat="true" ht="12.75" hidden="false" customHeight="true" outlineLevel="0" collapsed="false">
      <c r="B99" s="8"/>
      <c r="C99" s="9"/>
      <c r="D99" s="10"/>
      <c r="E99" s="10"/>
      <c r="I99" s="11"/>
      <c r="J99" s="11"/>
      <c r="K99" s="11"/>
      <c r="L99" s="11"/>
      <c r="M99" s="11"/>
      <c r="N99" s="11"/>
      <c r="O99" s="11"/>
      <c r="P99" s="648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V95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100" zoomScalePageLayoutView="80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11.1"/>
    <col collapsed="false" customWidth="true" hidden="true" outlineLevel="0" max="32" min="9" style="11" width="10.66"/>
    <col collapsed="false" customWidth="true" hidden="false" outlineLevel="0" max="44" min="33" style="11" width="10.66"/>
    <col collapsed="false" customWidth="true" hidden="false" outlineLevel="0" max="45" min="45" style="11" width="2"/>
    <col collapsed="false" customWidth="false" hidden="false" outlineLevel="0" max="46" min="46" style="3" width="7.1"/>
    <col collapsed="false" customWidth="true" hidden="false" outlineLevel="0" max="47" min="47" style="3" width="1.78"/>
    <col collapsed="false" customWidth="false" hidden="false" outlineLevel="0" max="49" min="48" style="3" width="7.1"/>
    <col collapsed="false" customWidth="true" hidden="false" outlineLevel="0" max="50" min="50" style="3" width="8.33"/>
    <col collapsed="false" customWidth="false" hidden="false" outlineLevel="0" max="74" min="51" style="3" width="7.1"/>
    <col collapsed="false" customWidth="false" hidden="false" outlineLevel="0" max="1024" min="75" style="12" width="7.1"/>
  </cols>
  <sheetData>
    <row r="1" s="13" customFormat="true" ht="36" hidden="false" customHeight="true" outlineLevel="0" collapsed="false">
      <c r="B1" s="14"/>
      <c r="C1" s="14"/>
      <c r="D1" s="16" t="s">
        <v>31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S1" s="263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</row>
    <row r="3" s="27" customFormat="true" ht="21" hidden="false" customHeight="true" outlineLevel="0" collapsed="false">
      <c r="A3" s="22"/>
      <c r="B3" s="23"/>
      <c r="C3" s="24"/>
      <c r="D3" s="423" t="s">
        <v>399</v>
      </c>
      <c r="E3" s="423"/>
      <c r="F3" s="423"/>
      <c r="G3" s="423"/>
      <c r="H3" s="423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147" t="s">
        <v>66</v>
      </c>
      <c r="AB3" s="147" t="s">
        <v>67</v>
      </c>
      <c r="AC3" s="147" t="s">
        <v>68</v>
      </c>
      <c r="AD3" s="147" t="s">
        <v>69</v>
      </c>
      <c r="AE3" s="147" t="s">
        <v>70</v>
      </c>
      <c r="AF3" s="147" t="s">
        <v>114</v>
      </c>
      <c r="AG3" s="147" t="s">
        <v>71</v>
      </c>
      <c r="AH3" s="147" t="s">
        <v>72</v>
      </c>
      <c r="AI3" s="147" t="s">
        <v>73</v>
      </c>
      <c r="AJ3" s="147" t="s">
        <v>74</v>
      </c>
      <c r="AK3" s="147" t="s">
        <v>75</v>
      </c>
      <c r="AL3" s="147" t="s">
        <v>76</v>
      </c>
      <c r="AM3" s="147" t="s">
        <v>77</v>
      </c>
      <c r="AN3" s="147" t="s">
        <v>78</v>
      </c>
      <c r="AO3" s="147" t="s">
        <v>79</v>
      </c>
      <c r="AP3" s="65" t="s">
        <v>80</v>
      </c>
      <c r="AQ3" s="65" t="s">
        <v>81</v>
      </c>
      <c r="AR3" s="65" t="s">
        <v>82</v>
      </c>
      <c r="AS3" s="26"/>
      <c r="AT3" s="26" t="s">
        <v>382</v>
      </c>
      <c r="AU3" s="26"/>
      <c r="AV3" s="26" t="s">
        <v>223</v>
      </c>
    </row>
    <row r="4" s="12" customFormat="true" ht="20.1" hidden="false" customHeight="true" outlineLevel="0" collapsed="false">
      <c r="A4" s="28" t="s">
        <v>2</v>
      </c>
      <c r="B4" s="62"/>
      <c r="C4" s="29"/>
      <c r="D4" s="10"/>
      <c r="E4" s="649" t="s">
        <v>337</v>
      </c>
      <c r="F4" s="101"/>
      <c r="G4" s="1"/>
      <c r="H4" s="1"/>
      <c r="I4" s="685" t="n">
        <v>1429745.07</v>
      </c>
      <c r="J4" s="685" t="n">
        <v>1426378.03</v>
      </c>
      <c r="K4" s="685" t="n">
        <v>1400359.37</v>
      </c>
      <c r="L4" s="685" t="n">
        <v>1426904.11</v>
      </c>
      <c r="M4" s="685" t="n">
        <v>1436273.51</v>
      </c>
      <c r="N4" s="685" t="n">
        <v>1471113.5</v>
      </c>
      <c r="O4" s="685" t="n">
        <v>314258.69</v>
      </c>
      <c r="P4" s="685" t="n">
        <v>1450788.09</v>
      </c>
      <c r="Q4" s="685" t="n">
        <v>1538314.11</v>
      </c>
      <c r="R4" s="685" t="n">
        <v>1578036.87</v>
      </c>
      <c r="S4" s="685" t="n">
        <v>1595216.15</v>
      </c>
      <c r="T4" s="685" t="n">
        <v>1621208.31</v>
      </c>
      <c r="U4" s="685" t="n">
        <v>1653113.3</v>
      </c>
      <c r="V4" s="685" t="n">
        <v>1717746.2</v>
      </c>
      <c r="W4" s="685" t="n">
        <v>1770314.3</v>
      </c>
      <c r="X4" s="685" t="n">
        <v>1802949.68</v>
      </c>
      <c r="Y4" s="685" t="n">
        <v>1861153.77</v>
      </c>
      <c r="Z4" s="685" t="n">
        <v>1853336.17</v>
      </c>
      <c r="AA4" s="685" t="n">
        <v>1940333.63</v>
      </c>
      <c r="AB4" s="685" t="n">
        <v>1964541.58</v>
      </c>
      <c r="AC4" s="685" t="n">
        <v>2011921.51</v>
      </c>
      <c r="AD4" s="685" t="n">
        <v>2053235.45</v>
      </c>
      <c r="AE4" s="685" t="n">
        <v>2073666.74</v>
      </c>
      <c r="AF4" s="685" t="n">
        <v>2093280.1467864</v>
      </c>
      <c r="AG4" s="685" t="n">
        <v>2166061.98</v>
      </c>
      <c r="AH4" s="685" t="n">
        <v>2234022.59</v>
      </c>
      <c r="AI4" s="685" t="n">
        <v>2338417.16</v>
      </c>
      <c r="AJ4" s="685" t="n">
        <v>2288946.98</v>
      </c>
      <c r="AK4" s="685" t="n">
        <v>2377071.62530152</v>
      </c>
      <c r="AL4" s="685" t="n">
        <v>2483376.46</v>
      </c>
      <c r="AM4" s="685" t="n">
        <v>2568546.67</v>
      </c>
      <c r="AN4" s="685" t="n">
        <v>2412640.59</v>
      </c>
      <c r="AO4" s="685" t="n">
        <v>2533044.28</v>
      </c>
      <c r="AP4" s="281" t="n">
        <v>2645149.81</v>
      </c>
      <c r="AQ4" s="281" t="n">
        <v>2732245.22</v>
      </c>
      <c r="AR4" s="282" t="n">
        <v>2784803.69</v>
      </c>
      <c r="AS4" s="68"/>
      <c r="AT4" s="653" t="n">
        <v>0.154255508069687</v>
      </c>
      <c r="AU4" s="652"/>
      <c r="AV4" s="653" t="n">
        <v>0.154255508069687</v>
      </c>
    </row>
    <row r="5" customFormat="false" ht="20.1" hidden="false" customHeight="true" outlineLevel="0" collapsed="false">
      <c r="A5" s="34"/>
      <c r="B5" s="35"/>
      <c r="C5" s="36"/>
      <c r="E5" s="1"/>
      <c r="F5" s="686" t="s">
        <v>400</v>
      </c>
      <c r="G5" s="1"/>
      <c r="H5" s="1"/>
      <c r="I5" s="68" t="n">
        <v>168673.02</v>
      </c>
      <c r="J5" s="68" t="n">
        <v>163192.39</v>
      </c>
      <c r="K5" s="68" t="n">
        <v>148078.35</v>
      </c>
      <c r="L5" s="68" t="n">
        <v>177045.69</v>
      </c>
      <c r="M5" s="68" t="n">
        <v>174578.15</v>
      </c>
      <c r="N5" s="68" t="n">
        <v>193282.35</v>
      </c>
      <c r="O5" s="68" t="n">
        <v>167070.42</v>
      </c>
      <c r="P5" s="68" t="n">
        <v>175357.39</v>
      </c>
      <c r="Q5" s="68" t="n">
        <v>200524.07</v>
      </c>
      <c r="R5" s="68" t="n">
        <v>202346.34</v>
      </c>
      <c r="S5" s="68" t="n">
        <v>190285.22</v>
      </c>
      <c r="T5" s="68" t="n">
        <v>208325.33</v>
      </c>
      <c r="U5" s="68" t="n">
        <v>242189.62</v>
      </c>
      <c r="V5" s="68" t="n">
        <v>281215.7</v>
      </c>
      <c r="W5" s="68" t="n">
        <v>325131.24</v>
      </c>
      <c r="X5" s="68" t="n">
        <v>307848.09</v>
      </c>
      <c r="Y5" s="68" t="n">
        <v>345878.56</v>
      </c>
      <c r="Z5" s="68" t="n">
        <v>329476.39</v>
      </c>
      <c r="AA5" s="68" t="n">
        <v>355190.28</v>
      </c>
      <c r="AB5" s="68" t="n">
        <v>346035.61</v>
      </c>
      <c r="AC5" s="68" t="n">
        <v>359532.38</v>
      </c>
      <c r="AD5" s="68" t="n">
        <v>360860.04</v>
      </c>
      <c r="AE5" s="68" t="n">
        <v>327835.95</v>
      </c>
      <c r="AF5" s="68" t="n">
        <v>361535.21925304</v>
      </c>
      <c r="AG5" s="68" t="n">
        <v>319339.41</v>
      </c>
      <c r="AH5" s="68" t="n">
        <v>338916.58</v>
      </c>
      <c r="AI5" s="68" t="n">
        <v>320841.68</v>
      </c>
      <c r="AJ5" s="68" t="n">
        <v>329885.6</v>
      </c>
      <c r="AK5" s="68" t="n">
        <v>341813.25213207</v>
      </c>
      <c r="AL5" s="68" t="n">
        <v>372713.1</v>
      </c>
      <c r="AM5" s="68" t="n">
        <v>356728.58</v>
      </c>
      <c r="AN5" s="68" t="n">
        <v>385502.93</v>
      </c>
      <c r="AO5" s="68" t="n">
        <v>407086.8</v>
      </c>
      <c r="AP5" s="252" t="n">
        <v>490978</v>
      </c>
      <c r="AQ5" s="252" t="n">
        <v>500444.82</v>
      </c>
      <c r="AR5" s="269" t="n">
        <v>535458.26</v>
      </c>
      <c r="AS5" s="68"/>
      <c r="AT5" s="653" t="n">
        <v>0.388986226382248</v>
      </c>
      <c r="AU5" s="652"/>
      <c r="AV5" s="653" t="n">
        <v>0.388986226382248</v>
      </c>
    </row>
    <row r="6" customFormat="false" ht="20.1" hidden="false" customHeight="true" outlineLevel="0" collapsed="false">
      <c r="A6" s="37" t="s">
        <v>4</v>
      </c>
      <c r="B6" s="38"/>
      <c r="C6" s="36"/>
      <c r="E6" s="1"/>
      <c r="F6" s="686" t="s">
        <v>401</v>
      </c>
      <c r="G6" s="1"/>
      <c r="H6" s="1"/>
      <c r="I6" s="68" t="n">
        <v>1252962.07</v>
      </c>
      <c r="J6" s="68" t="n">
        <v>1256020.5</v>
      </c>
      <c r="K6" s="68" t="n">
        <v>1243106.63</v>
      </c>
      <c r="L6" s="68" t="n">
        <v>1239755.39</v>
      </c>
      <c r="M6" s="68" t="n">
        <v>1253073.05</v>
      </c>
      <c r="N6" s="68" t="n">
        <v>1266614.87</v>
      </c>
      <c r="O6" s="68" t="n">
        <v>124869.66</v>
      </c>
      <c r="P6" s="68" t="n">
        <v>1259248.65</v>
      </c>
      <c r="Q6" s="68" t="n">
        <v>1322534.87</v>
      </c>
      <c r="R6" s="68" t="n">
        <v>1347060.87</v>
      </c>
      <c r="S6" s="68" t="n">
        <v>1387113.66</v>
      </c>
      <c r="T6" s="68" t="n">
        <v>1393821.97</v>
      </c>
      <c r="U6" s="68" t="n">
        <v>1389445.53</v>
      </c>
      <c r="V6" s="68" t="n">
        <v>1412153.06</v>
      </c>
      <c r="W6" s="68" t="n">
        <v>1420606.94</v>
      </c>
      <c r="X6" s="68" t="n">
        <v>1446751</v>
      </c>
      <c r="Y6" s="68" t="n">
        <v>1459996.47</v>
      </c>
      <c r="Z6" s="68" t="n">
        <v>1498300.76</v>
      </c>
      <c r="AA6" s="68" t="n">
        <v>1562723.69</v>
      </c>
      <c r="AB6" s="68" t="n">
        <v>1582337.06</v>
      </c>
      <c r="AC6" s="68" t="n">
        <v>1616626.25</v>
      </c>
      <c r="AD6" s="68" t="n">
        <v>1653644.01</v>
      </c>
      <c r="AE6" s="68" t="n">
        <v>1714222.38</v>
      </c>
      <c r="AF6" s="68" t="n">
        <v>1697241.98509619</v>
      </c>
      <c r="AG6" s="68" t="n">
        <v>1798870.26</v>
      </c>
      <c r="AH6" s="68" t="n">
        <v>1858252.68</v>
      </c>
      <c r="AI6" s="68" t="n">
        <v>1976608.08</v>
      </c>
      <c r="AJ6" s="68" t="n">
        <v>1912337.63</v>
      </c>
      <c r="AK6" s="68" t="n">
        <v>1983645.68909332</v>
      </c>
      <c r="AL6" s="68" t="n">
        <v>2059779.66</v>
      </c>
      <c r="AM6" s="68" t="n">
        <v>2165348.81</v>
      </c>
      <c r="AN6" s="68" t="n">
        <v>1968573.82</v>
      </c>
      <c r="AO6" s="68" t="n">
        <v>2047135.26</v>
      </c>
      <c r="AP6" s="252" t="n">
        <v>2066302.34</v>
      </c>
      <c r="AQ6" s="252" t="n">
        <v>2150418.75</v>
      </c>
      <c r="AR6" s="269" t="n">
        <v>2166895.52</v>
      </c>
      <c r="AS6" s="68"/>
      <c r="AT6" s="653" t="n">
        <v>0.10074384713701</v>
      </c>
      <c r="AU6" s="652"/>
      <c r="AV6" s="653" t="n">
        <v>0.10074384713701</v>
      </c>
    </row>
    <row r="7" customFormat="false" ht="20.1" hidden="false" customHeight="true" outlineLevel="0" collapsed="false">
      <c r="A7" s="42"/>
      <c r="B7" s="42" t="s">
        <v>1</v>
      </c>
      <c r="C7" s="29"/>
      <c r="E7" s="1"/>
      <c r="F7" s="686" t="s">
        <v>402</v>
      </c>
      <c r="H7" s="687"/>
      <c r="I7" s="68" t="n">
        <v>5108.67</v>
      </c>
      <c r="J7" s="68" t="n">
        <v>4684.04</v>
      </c>
      <c r="K7" s="68" t="n">
        <v>4861.95</v>
      </c>
      <c r="L7" s="68" t="n">
        <v>7686.34</v>
      </c>
      <c r="M7" s="68" t="n">
        <v>6079.29</v>
      </c>
      <c r="N7" s="68" t="n">
        <v>7359.11</v>
      </c>
      <c r="O7" s="68" t="n">
        <v>19405.56</v>
      </c>
      <c r="P7" s="68" t="n">
        <v>13724.97</v>
      </c>
      <c r="Q7" s="68" t="n">
        <v>12390.45</v>
      </c>
      <c r="R7" s="68" t="n">
        <v>13162.04</v>
      </c>
      <c r="S7" s="68" t="n">
        <v>2048.19</v>
      </c>
      <c r="T7" s="68" t="n">
        <v>3911.33</v>
      </c>
      <c r="U7" s="68" t="n">
        <v>5629.47</v>
      </c>
      <c r="V7" s="68" t="n">
        <v>5630.08</v>
      </c>
      <c r="W7" s="68" t="n">
        <v>6469.79</v>
      </c>
      <c r="X7" s="68" t="n">
        <v>32067.97</v>
      </c>
      <c r="Y7" s="68" t="n">
        <v>37937.09</v>
      </c>
      <c r="Z7" s="68" t="n">
        <v>2246.71</v>
      </c>
      <c r="AA7" s="68" t="n">
        <v>2292.9</v>
      </c>
      <c r="AB7" s="68" t="n">
        <v>12550.74</v>
      </c>
      <c r="AC7" s="68" t="n">
        <v>8569.31</v>
      </c>
      <c r="AD7" s="68" t="n">
        <v>10923.73</v>
      </c>
      <c r="AE7" s="68" t="n">
        <v>3552.9</v>
      </c>
      <c r="AF7" s="68" t="n">
        <v>3737.58723416</v>
      </c>
      <c r="AG7" s="68" t="n">
        <v>12669.91</v>
      </c>
      <c r="AH7" s="68" t="n">
        <v>1310.05</v>
      </c>
      <c r="AI7" s="68" t="n">
        <v>977.21</v>
      </c>
      <c r="AJ7" s="68" t="n">
        <v>6339.95</v>
      </c>
      <c r="AK7" s="68" t="n">
        <v>6328.2336369</v>
      </c>
      <c r="AL7" s="68" t="n">
        <v>6379.94</v>
      </c>
      <c r="AM7" s="68" t="n">
        <v>2401.79</v>
      </c>
      <c r="AN7" s="68" t="n">
        <v>15204.36</v>
      </c>
      <c r="AO7" s="68" t="n">
        <v>25209.13</v>
      </c>
      <c r="AP7" s="252" t="n">
        <v>28015.94</v>
      </c>
      <c r="AQ7" s="252" t="n">
        <v>20433.83</v>
      </c>
      <c r="AR7" s="269" t="n">
        <v>12263.99</v>
      </c>
      <c r="AS7" s="68"/>
      <c r="AT7" s="653" t="n">
        <v>-0.193389922364374</v>
      </c>
      <c r="AU7" s="652"/>
      <c r="AV7" s="653" t="n">
        <v>-0.193389922364374</v>
      </c>
    </row>
    <row r="8" s="43" customFormat="true" ht="20.1" hidden="false" customHeight="true" outlineLevel="0" collapsed="false">
      <c r="A8" s="41"/>
      <c r="B8" s="42" t="s">
        <v>5</v>
      </c>
      <c r="C8" s="45"/>
      <c r="E8" s="686"/>
      <c r="F8" s="686" t="s">
        <v>403</v>
      </c>
      <c r="H8" s="688"/>
      <c r="I8" s="68" t="n">
        <v>3001.31</v>
      </c>
      <c r="J8" s="68" t="n">
        <v>2481.1</v>
      </c>
      <c r="K8" s="68" t="n">
        <v>4312.44</v>
      </c>
      <c r="L8" s="68" t="n">
        <v>2416.69</v>
      </c>
      <c r="M8" s="68" t="n">
        <v>2543.02</v>
      </c>
      <c r="N8" s="68" t="n">
        <v>3857.17</v>
      </c>
      <c r="O8" s="68" t="n">
        <v>2913.05</v>
      </c>
      <c r="P8" s="68" t="n">
        <v>2457.08</v>
      </c>
      <c r="Q8" s="68" t="n">
        <v>2864.72</v>
      </c>
      <c r="R8" s="68" t="n">
        <v>15467.62</v>
      </c>
      <c r="S8" s="68" t="n">
        <v>15769.08</v>
      </c>
      <c r="T8" s="68" t="n">
        <v>15149.68</v>
      </c>
      <c r="U8" s="68" t="n">
        <v>15848.68</v>
      </c>
      <c r="V8" s="68" t="n">
        <v>18747.36</v>
      </c>
      <c r="W8" s="68" t="n">
        <v>18106.33</v>
      </c>
      <c r="X8" s="68" t="n">
        <v>16282.62</v>
      </c>
      <c r="Y8" s="68" t="n">
        <v>17341.65</v>
      </c>
      <c r="Z8" s="68" t="n">
        <v>23312.31</v>
      </c>
      <c r="AA8" s="68" t="n">
        <v>20126.76</v>
      </c>
      <c r="AB8" s="68" t="n">
        <v>23618.17</v>
      </c>
      <c r="AC8" s="68" t="n">
        <v>27193.57</v>
      </c>
      <c r="AD8" s="68" t="n">
        <v>27807.67</v>
      </c>
      <c r="AE8" s="68" t="n">
        <v>28055.51</v>
      </c>
      <c r="AF8" s="68" t="n">
        <v>30765.35520301</v>
      </c>
      <c r="AG8" s="68" t="n">
        <v>35182.4</v>
      </c>
      <c r="AH8" s="68" t="n">
        <v>35543.28</v>
      </c>
      <c r="AI8" s="68" t="n">
        <v>39990.19</v>
      </c>
      <c r="AJ8" s="68" t="n">
        <v>40383.8</v>
      </c>
      <c r="AK8" s="68" t="n">
        <v>45284.45043923</v>
      </c>
      <c r="AL8" s="68" t="n">
        <v>44503.76</v>
      </c>
      <c r="AM8" s="68" t="n">
        <v>44067.49</v>
      </c>
      <c r="AN8" s="68" t="n">
        <v>43359.48</v>
      </c>
      <c r="AO8" s="189" t="n">
        <v>53613.09</v>
      </c>
      <c r="AP8" s="689" t="n">
        <v>59853.53</v>
      </c>
      <c r="AQ8" s="689" t="n">
        <v>60947.82</v>
      </c>
      <c r="AR8" s="690" t="n">
        <v>70185.92</v>
      </c>
      <c r="AS8" s="68"/>
      <c r="AT8" s="653" t="n">
        <v>0.618698379224105</v>
      </c>
      <c r="AU8" s="652"/>
      <c r="AV8" s="653" t="n">
        <v>0.618698379224105</v>
      </c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</row>
    <row r="9" s="43" customFormat="true" ht="20.1" hidden="false" customHeight="true" outlineLevel="0" collapsed="false">
      <c r="A9" s="41"/>
      <c r="B9" s="44" t="s">
        <v>7</v>
      </c>
      <c r="C9" s="29"/>
      <c r="E9" s="691" t="s">
        <v>35</v>
      </c>
      <c r="F9" s="692"/>
      <c r="G9" s="693"/>
      <c r="H9" s="693"/>
      <c r="I9" s="694" t="n">
        <v>1427243.73</v>
      </c>
      <c r="J9" s="694" t="n">
        <v>1424880.73</v>
      </c>
      <c r="K9" s="694" t="n">
        <v>1397050.4</v>
      </c>
      <c r="L9" s="694" t="n">
        <v>1401607.99</v>
      </c>
      <c r="M9" s="694" t="n">
        <v>1434888.95</v>
      </c>
      <c r="N9" s="694" t="n">
        <v>1468957.16</v>
      </c>
      <c r="O9" s="694" t="n">
        <v>1462019.46</v>
      </c>
      <c r="P9" s="694" t="n">
        <v>1449191.72</v>
      </c>
      <c r="Q9" s="694" t="n">
        <v>1536372.58</v>
      </c>
      <c r="R9" s="694" t="n">
        <v>1556701.35</v>
      </c>
      <c r="S9" s="694" t="n">
        <v>1576072.2</v>
      </c>
      <c r="T9" s="694" t="n">
        <v>1614021.76</v>
      </c>
      <c r="U9" s="694" t="n">
        <v>1640104.1</v>
      </c>
      <c r="V9" s="694" t="n">
        <v>1703131.66</v>
      </c>
      <c r="W9" s="694" t="n">
        <v>1754003.27</v>
      </c>
      <c r="X9" s="694" t="n">
        <v>1785835.01</v>
      </c>
      <c r="Y9" s="694" t="n">
        <v>1844027.01</v>
      </c>
      <c r="Z9" s="694" t="n">
        <v>1828232.06</v>
      </c>
      <c r="AA9" s="694" t="n">
        <v>1917101.06</v>
      </c>
      <c r="AB9" s="694" t="n">
        <v>1942123.31</v>
      </c>
      <c r="AC9" s="694" t="n">
        <v>1984237.8</v>
      </c>
      <c r="AD9" s="694" t="n">
        <v>2023287.33</v>
      </c>
      <c r="AE9" s="694" t="n">
        <v>2042223.72</v>
      </c>
      <c r="AF9" s="694" t="n">
        <v>2057683.17</v>
      </c>
      <c r="AG9" s="694" t="n">
        <v>2126522.82</v>
      </c>
      <c r="AH9" s="694" t="n">
        <v>2192734.05</v>
      </c>
      <c r="AI9" s="694" t="n">
        <v>2289679.31</v>
      </c>
      <c r="AJ9" s="694" t="n">
        <v>2242304.81</v>
      </c>
      <c r="AK9" s="694" t="n">
        <v>2326274.27</v>
      </c>
      <c r="AL9" s="694" t="n">
        <v>2430681.17</v>
      </c>
      <c r="AM9" s="694" t="n">
        <v>2517600.28</v>
      </c>
      <c r="AN9" s="694" t="n">
        <v>2363844.33</v>
      </c>
      <c r="AO9" s="694" t="n">
        <v>2474142.99</v>
      </c>
      <c r="AP9" s="281" t="n">
        <v>2582944</v>
      </c>
      <c r="AQ9" s="281" t="n">
        <v>2664762.09</v>
      </c>
      <c r="AR9" s="282" t="n">
        <v>2702567.88</v>
      </c>
      <c r="AS9" s="68"/>
      <c r="AT9" s="653" t="n">
        <v>0.143293509518032</v>
      </c>
      <c r="AU9" s="652"/>
      <c r="AV9" s="653" t="n">
        <v>0.143293509518032</v>
      </c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</row>
    <row r="10" customFormat="false" ht="20.1" hidden="false" customHeight="true" outlineLevel="0" collapsed="false">
      <c r="A10" s="41"/>
      <c r="B10" s="44" t="s">
        <v>9</v>
      </c>
      <c r="C10" s="45"/>
      <c r="D10" s="1"/>
      <c r="E10" s="686" t="s">
        <v>404</v>
      </c>
      <c r="G10" s="687"/>
      <c r="H10" s="687"/>
      <c r="I10" s="68" t="n">
        <v>1410831.39</v>
      </c>
      <c r="J10" s="68" t="n">
        <v>1404719.42</v>
      </c>
      <c r="K10" s="68" t="n">
        <v>1367428.14</v>
      </c>
      <c r="L10" s="68" t="n">
        <v>1376642.95</v>
      </c>
      <c r="M10" s="68" t="n">
        <v>1413467.66</v>
      </c>
      <c r="N10" s="68" t="n">
        <v>1445733.72</v>
      </c>
      <c r="O10" s="68" t="n">
        <v>1424388.18</v>
      </c>
      <c r="P10" s="68" t="n">
        <v>1421485.36</v>
      </c>
      <c r="Q10" s="68" t="n">
        <v>1507213.21</v>
      </c>
      <c r="R10" s="68" t="n">
        <v>1531289.63</v>
      </c>
      <c r="S10" s="68" t="n">
        <v>1559317.29</v>
      </c>
      <c r="T10" s="68" t="n">
        <v>1595780.33</v>
      </c>
      <c r="U10" s="68" t="n">
        <v>1620234.32</v>
      </c>
      <c r="V10" s="68" t="n">
        <v>1681353.33</v>
      </c>
      <c r="W10" s="68" t="n">
        <v>1730828.98</v>
      </c>
      <c r="X10" s="68" t="n">
        <v>1733408.04</v>
      </c>
      <c r="Y10" s="68" t="n">
        <v>1780652.58</v>
      </c>
      <c r="Z10" s="68" t="n">
        <v>1801598.01</v>
      </c>
      <c r="AA10" s="68" t="n">
        <v>1890789.51</v>
      </c>
      <c r="AB10" s="68" t="n">
        <v>1909404.13</v>
      </c>
      <c r="AC10" s="68" t="n">
        <v>1950716.29</v>
      </c>
      <c r="AD10" s="68" t="n">
        <v>1987903.51</v>
      </c>
      <c r="AE10" s="68" t="n">
        <v>2016884.19</v>
      </c>
      <c r="AF10" s="68" t="n">
        <v>2022875.4</v>
      </c>
      <c r="AG10" s="68" t="n">
        <v>2082625.05</v>
      </c>
      <c r="AH10" s="68" t="n">
        <v>2165313.18</v>
      </c>
      <c r="AI10" s="68" t="n">
        <v>2258207.37</v>
      </c>
      <c r="AJ10" s="68" t="n">
        <v>2202563.12</v>
      </c>
      <c r="AK10" s="68" t="n">
        <v>2289135.69</v>
      </c>
      <c r="AL10" s="68" t="n">
        <v>2391880.62</v>
      </c>
      <c r="AM10" s="68" t="n">
        <v>2480619.03</v>
      </c>
      <c r="AN10" s="68" t="n">
        <v>2312967.53</v>
      </c>
      <c r="AO10" s="68" t="n">
        <v>2413286</v>
      </c>
      <c r="AP10" s="252" t="n">
        <v>2514492</v>
      </c>
      <c r="AQ10" s="252" t="n">
        <v>2599608.74</v>
      </c>
      <c r="AR10" s="269" t="n">
        <v>2640613.83</v>
      </c>
      <c r="AS10" s="68"/>
      <c r="AT10" s="653" t="n">
        <v>0.141656247115583</v>
      </c>
      <c r="AU10" s="652"/>
      <c r="AV10" s="653" t="n">
        <v>0.141656247115583</v>
      </c>
    </row>
    <row r="11" customFormat="false" ht="20.1" hidden="false" customHeight="true" outlineLevel="0" collapsed="false">
      <c r="A11" s="41"/>
      <c r="B11" s="44" t="s">
        <v>11</v>
      </c>
      <c r="C11" s="29"/>
      <c r="D11" s="1"/>
      <c r="E11" s="1" t="s">
        <v>402</v>
      </c>
      <c r="F11" s="1"/>
      <c r="I11" s="68" t="n">
        <v>5108.67</v>
      </c>
      <c r="J11" s="68" t="n">
        <v>4684.04</v>
      </c>
      <c r="K11" s="68" t="n">
        <v>4861.95</v>
      </c>
      <c r="L11" s="68" t="n">
        <v>7686.34</v>
      </c>
      <c r="M11" s="68" t="n">
        <v>6079.29</v>
      </c>
      <c r="N11" s="68" t="n">
        <v>7359.11</v>
      </c>
      <c r="O11" s="68" t="n">
        <v>19405.56</v>
      </c>
      <c r="P11" s="68" t="n">
        <v>13724.97</v>
      </c>
      <c r="Q11" s="68" t="n">
        <v>12390.45</v>
      </c>
      <c r="R11" s="68" t="n">
        <v>13162.04</v>
      </c>
      <c r="S11" s="68" t="n">
        <v>2048.19</v>
      </c>
      <c r="T11" s="68" t="n">
        <v>3911.33</v>
      </c>
      <c r="U11" s="68" t="n">
        <v>5629.47</v>
      </c>
      <c r="V11" s="68" t="n">
        <v>5630.08</v>
      </c>
      <c r="W11" s="68" t="n">
        <v>6469.79</v>
      </c>
      <c r="X11" s="68" t="n">
        <v>32067.97</v>
      </c>
      <c r="Y11" s="68" t="n">
        <v>37937.09</v>
      </c>
      <c r="Z11" s="68" t="n">
        <v>2246.71</v>
      </c>
      <c r="AA11" s="68" t="n">
        <v>2292.9</v>
      </c>
      <c r="AB11" s="68" t="n">
        <v>12550.74</v>
      </c>
      <c r="AC11" s="68" t="n">
        <v>8569.31</v>
      </c>
      <c r="AD11" s="68" t="n">
        <v>10923.73</v>
      </c>
      <c r="AE11" s="68" t="n">
        <v>3552.9</v>
      </c>
      <c r="AF11" s="68" t="n">
        <v>3737.59</v>
      </c>
      <c r="AG11" s="68" t="n">
        <v>12669.91</v>
      </c>
      <c r="AH11" s="68" t="n">
        <v>1310.04</v>
      </c>
      <c r="AI11" s="68" t="n">
        <v>977.2</v>
      </c>
      <c r="AJ11" s="68" t="n">
        <v>6339.95</v>
      </c>
      <c r="AK11" s="68" t="n">
        <v>6328.23</v>
      </c>
      <c r="AL11" s="68" t="n">
        <v>6379.94</v>
      </c>
      <c r="AM11" s="68" t="n">
        <v>2401.78</v>
      </c>
      <c r="AN11" s="68" t="n">
        <v>15204.36</v>
      </c>
      <c r="AO11" s="68" t="n">
        <v>25209.13</v>
      </c>
      <c r="AP11" s="151" t="n">
        <v>28016</v>
      </c>
      <c r="AQ11" s="151" t="n">
        <v>20433.83</v>
      </c>
      <c r="AR11" s="695" t="n">
        <v>12263.99</v>
      </c>
      <c r="AS11" s="68"/>
      <c r="AT11" s="653" t="n">
        <v>-0.193389922364374</v>
      </c>
      <c r="AU11" s="652"/>
      <c r="AV11" s="653" t="n">
        <v>-0.193389922364374</v>
      </c>
    </row>
    <row r="12" customFormat="false" ht="20.1" hidden="false" customHeight="true" outlineLevel="0" collapsed="false">
      <c r="A12" s="41"/>
      <c r="B12" s="44" t="s">
        <v>13</v>
      </c>
      <c r="C12" s="47"/>
      <c r="D12" s="1"/>
      <c r="E12" s="1" t="s">
        <v>405</v>
      </c>
      <c r="F12" s="1"/>
      <c r="I12" s="68" t="n">
        <v>11303.67</v>
      </c>
      <c r="J12" s="68" t="n">
        <v>15477.27</v>
      </c>
      <c r="K12" s="68" t="n">
        <v>24760.31</v>
      </c>
      <c r="L12" s="68" t="n">
        <v>17278.7</v>
      </c>
      <c r="M12" s="68" t="n">
        <v>15342</v>
      </c>
      <c r="N12" s="68" t="n">
        <v>15864.33</v>
      </c>
      <c r="O12" s="68" t="n">
        <v>18225.72</v>
      </c>
      <c r="P12" s="68" t="n">
        <v>13981.39</v>
      </c>
      <c r="Q12" s="68" t="n">
        <v>16768.92</v>
      </c>
      <c r="R12" s="68" t="n">
        <v>12249.68</v>
      </c>
      <c r="S12" s="68" t="n">
        <v>14706.72</v>
      </c>
      <c r="T12" s="68" t="n">
        <v>14330.1</v>
      </c>
      <c r="U12" s="68" t="n">
        <v>14240.31</v>
      </c>
      <c r="V12" s="68" t="n">
        <v>16148.25</v>
      </c>
      <c r="W12" s="68" t="n">
        <v>16704.5</v>
      </c>
      <c r="X12" s="68" t="n">
        <v>20359</v>
      </c>
      <c r="Y12" s="68" t="n">
        <v>25437.34</v>
      </c>
      <c r="Z12" s="68" t="n">
        <v>24387.34</v>
      </c>
      <c r="AA12" s="68" t="n">
        <v>24018.65</v>
      </c>
      <c r="AB12" s="68" t="n">
        <v>20168.44</v>
      </c>
      <c r="AC12" s="68" t="n">
        <v>24952.2</v>
      </c>
      <c r="AD12" s="68" t="n">
        <v>24460.09</v>
      </c>
      <c r="AE12" s="68" t="n">
        <v>21786.63</v>
      </c>
      <c r="AF12" s="68" t="n">
        <v>31070.18</v>
      </c>
      <c r="AG12" s="68" t="n">
        <v>31227.86</v>
      </c>
      <c r="AH12" s="68" t="n">
        <v>26110.83</v>
      </c>
      <c r="AI12" s="68" t="n">
        <v>30494.74</v>
      </c>
      <c r="AJ12" s="68" t="n">
        <v>33401.74</v>
      </c>
      <c r="AK12" s="68" t="n">
        <v>30810.35</v>
      </c>
      <c r="AL12" s="68" t="n">
        <v>32420.61</v>
      </c>
      <c r="AM12" s="68" t="n">
        <v>34579.47</v>
      </c>
      <c r="AN12" s="68" t="n">
        <v>35672.44</v>
      </c>
      <c r="AO12" s="189" t="n">
        <v>35647.86</v>
      </c>
      <c r="AP12" s="195" t="n">
        <v>40436</v>
      </c>
      <c r="AQ12" s="190" t="n">
        <v>44719.52</v>
      </c>
      <c r="AR12" s="696" t="n">
        <v>49690.06</v>
      </c>
      <c r="AS12" s="68"/>
      <c r="AT12" s="653" t="n">
        <v>0.392953776080358</v>
      </c>
      <c r="AU12" s="652"/>
      <c r="AV12" s="653" t="n">
        <v>0.392953776080358</v>
      </c>
    </row>
    <row r="13" customFormat="false" ht="20.1" hidden="false" customHeight="true" outlineLevel="0" collapsed="false">
      <c r="A13" s="41"/>
      <c r="B13" s="44" t="s">
        <v>15</v>
      </c>
      <c r="C13" s="48"/>
      <c r="D13" s="1"/>
      <c r="E13" s="697" t="s">
        <v>406</v>
      </c>
      <c r="F13" s="178"/>
      <c r="G13" s="178"/>
      <c r="H13" s="178"/>
      <c r="I13" s="698"/>
      <c r="J13" s="698"/>
      <c r="K13" s="680"/>
      <c r="L13" s="680"/>
      <c r="M13" s="680"/>
      <c r="N13" s="680"/>
      <c r="O13" s="680"/>
      <c r="P13" s="680"/>
      <c r="Q13" s="680"/>
      <c r="R13" s="676" t="n">
        <v>14539.26</v>
      </c>
      <c r="S13" s="676" t="n">
        <v>14361.12</v>
      </c>
      <c r="T13" s="676" t="n">
        <v>17291.85</v>
      </c>
      <c r="U13" s="676" t="n">
        <v>19508.68</v>
      </c>
      <c r="V13" s="676" t="n">
        <v>21550.82</v>
      </c>
      <c r="W13" s="676" t="n">
        <v>22726.45</v>
      </c>
      <c r="X13" s="676" t="n">
        <v>19784.68</v>
      </c>
      <c r="Y13" s="676" t="n">
        <v>20690.02</v>
      </c>
      <c r="Z13" s="676" t="n">
        <v>26925.08</v>
      </c>
      <c r="AA13" s="676" t="n">
        <v>24088.2</v>
      </c>
      <c r="AB13" s="676" t="n">
        <v>23721.14</v>
      </c>
      <c r="AC13" s="676" t="n">
        <v>27164.73</v>
      </c>
      <c r="AD13" s="676" t="n">
        <v>27897.77</v>
      </c>
      <c r="AE13" s="676" t="n">
        <v>28113.58</v>
      </c>
      <c r="AF13" s="676" t="n">
        <v>30805.83</v>
      </c>
      <c r="AG13" s="676" t="n">
        <v>35246.23</v>
      </c>
      <c r="AH13" s="676" t="n">
        <v>35590.55872214</v>
      </c>
      <c r="AI13" s="676" t="n">
        <v>34892.25056563</v>
      </c>
      <c r="AJ13" s="676" t="n">
        <v>40454.5</v>
      </c>
      <c r="AK13" s="676" t="n">
        <v>45339.62798809</v>
      </c>
      <c r="AL13" s="676" t="n">
        <v>44535.50638306</v>
      </c>
      <c r="AM13" s="676" t="n">
        <v>44102</v>
      </c>
      <c r="AN13" s="676" t="n">
        <v>43383</v>
      </c>
      <c r="AO13" s="677" t="n">
        <v>53928</v>
      </c>
      <c r="AP13" s="699" t="n">
        <v>59946.17665105</v>
      </c>
      <c r="AQ13" s="689" t="n">
        <v>61057.44942708</v>
      </c>
      <c r="AR13" s="690" t="n">
        <v>70270.23851277</v>
      </c>
      <c r="AS13" s="685"/>
      <c r="AT13" s="653" t="n">
        <v>0.619764389571261</v>
      </c>
      <c r="AU13" s="652"/>
      <c r="AV13" s="653" t="n">
        <v>0.619764389571261</v>
      </c>
    </row>
    <row r="14" customFormat="false" ht="20.1" hidden="false" customHeight="true" outlineLevel="0" collapsed="false">
      <c r="A14" s="41"/>
      <c r="B14" s="44" t="s">
        <v>17</v>
      </c>
      <c r="C14" s="48"/>
      <c r="D14" s="1"/>
      <c r="E14" s="700" t="s">
        <v>155</v>
      </c>
      <c r="F14" s="701"/>
      <c r="G14" s="701"/>
      <c r="H14" s="701"/>
      <c r="I14" s="702"/>
      <c r="J14" s="702"/>
      <c r="K14" s="703"/>
      <c r="L14" s="703"/>
      <c r="M14" s="703"/>
      <c r="N14" s="703"/>
      <c r="O14" s="703"/>
      <c r="P14" s="703"/>
      <c r="Q14" s="703"/>
      <c r="R14" s="208" t="n">
        <v>5782.31</v>
      </c>
      <c r="S14" s="208" t="n">
        <v>5443.27</v>
      </c>
      <c r="T14" s="208" t="n">
        <v>5840.56</v>
      </c>
      <c r="U14" s="208" t="n">
        <v>6672.25</v>
      </c>
      <c r="V14" s="208" t="n">
        <v>6446.41</v>
      </c>
      <c r="W14" s="208" t="n">
        <v>6340.44</v>
      </c>
      <c r="X14" s="208" t="n">
        <v>7369.6</v>
      </c>
      <c r="Y14" s="208" t="n">
        <v>7201.25</v>
      </c>
      <c r="Z14" s="208" t="n">
        <v>7092.99</v>
      </c>
      <c r="AA14" s="208" t="n">
        <v>7810.85</v>
      </c>
      <c r="AB14" s="208" t="n">
        <v>7618.51</v>
      </c>
      <c r="AC14" s="208" t="n">
        <v>7319.27</v>
      </c>
      <c r="AD14" s="208" t="n">
        <v>7597.42</v>
      </c>
      <c r="AE14" s="208" t="n">
        <v>8862.06</v>
      </c>
      <c r="AF14" s="208" t="n">
        <v>10475.42</v>
      </c>
      <c r="AG14" s="208" t="n">
        <v>10910.67620247</v>
      </c>
      <c r="AH14" s="208" t="n">
        <v>11137.38</v>
      </c>
      <c r="AI14" s="208" t="n">
        <v>12773</v>
      </c>
      <c r="AJ14" s="208" t="n">
        <v>11973.67</v>
      </c>
      <c r="AK14" s="208" t="n">
        <v>11172.86</v>
      </c>
      <c r="AL14" s="208" t="n">
        <v>13586.39</v>
      </c>
      <c r="AM14" s="208" t="n">
        <v>12552.62</v>
      </c>
      <c r="AN14" s="208" t="n">
        <v>12358</v>
      </c>
      <c r="AO14" s="159" t="n">
        <v>13097.09</v>
      </c>
      <c r="AP14" s="332" t="n">
        <v>12673.88</v>
      </c>
      <c r="AQ14" s="332" t="n">
        <v>12563.86</v>
      </c>
      <c r="AR14" s="333" t="n">
        <v>16017</v>
      </c>
      <c r="AS14" s="159"/>
      <c r="AT14" s="704" t="n">
        <v>0.296083508658359</v>
      </c>
      <c r="AU14" s="705"/>
      <c r="AV14" s="704" t="n">
        <v>0.296083508658359</v>
      </c>
    </row>
    <row r="15" customFormat="false" ht="20.1" hidden="false" customHeight="true" outlineLevel="0" collapsed="false">
      <c r="A15" s="41"/>
      <c r="B15" s="44" t="s">
        <v>19</v>
      </c>
      <c r="D15" s="1"/>
      <c r="I15" s="706"/>
      <c r="J15" s="706"/>
      <c r="AS15" s="68"/>
      <c r="AT15" s="652"/>
      <c r="AU15" s="652"/>
      <c r="AV15" s="652"/>
    </row>
    <row r="16" customFormat="false" ht="20.1" hidden="false" customHeight="true" outlineLevel="0" collapsed="false">
      <c r="A16" s="41"/>
      <c r="B16" s="44" t="s">
        <v>21</v>
      </c>
      <c r="D16" s="1"/>
      <c r="I16" s="706"/>
      <c r="J16" s="706"/>
      <c r="AA16" s="707"/>
      <c r="AB16" s="707"/>
      <c r="AC16" s="707"/>
      <c r="AD16" s="707"/>
      <c r="AE16" s="707"/>
      <c r="AF16" s="707"/>
      <c r="AG16" s="707"/>
      <c r="AH16" s="707"/>
      <c r="AI16" s="707"/>
      <c r="AJ16" s="707"/>
      <c r="AK16" s="707"/>
      <c r="AL16" s="707"/>
      <c r="AM16" s="707"/>
      <c r="AN16" s="707"/>
      <c r="AO16" s="707"/>
      <c r="AP16" s="707"/>
      <c r="AQ16" s="707"/>
      <c r="AR16" s="707"/>
    </row>
    <row r="17" customFormat="false" ht="20.1" hidden="false" customHeight="true" outlineLevel="0" collapsed="false">
      <c r="A17" s="41"/>
      <c r="B17" s="44" t="s">
        <v>23</v>
      </c>
      <c r="C17" s="55"/>
      <c r="D17" s="1"/>
      <c r="I17" s="706"/>
      <c r="J17" s="706"/>
    </row>
    <row r="18" customFormat="false" ht="20.1" hidden="false" customHeight="true" outlineLevel="0" collapsed="false">
      <c r="A18" s="41"/>
      <c r="B18" s="44" t="s">
        <v>25</v>
      </c>
      <c r="C18" s="55"/>
      <c r="D18" s="1"/>
      <c r="I18" s="706"/>
      <c r="J18" s="706"/>
    </row>
    <row r="19" customFormat="false" ht="20.1" hidden="false" customHeight="true" outlineLevel="0" collapsed="false">
      <c r="A19" s="41"/>
      <c r="B19" s="44" t="s">
        <v>27</v>
      </c>
      <c r="C19" s="708"/>
      <c r="D19" s="1"/>
      <c r="E19" s="709"/>
      <c r="I19" s="706"/>
      <c r="J19" s="706"/>
    </row>
    <row r="20" customFormat="false" ht="20.1" hidden="false" customHeight="true" outlineLevel="0" collapsed="false">
      <c r="A20" s="41"/>
      <c r="B20" s="44" t="s">
        <v>29</v>
      </c>
      <c r="C20" s="55"/>
      <c r="D20" s="1"/>
      <c r="E20" s="10" t="s">
        <v>0</v>
      </c>
      <c r="I20" s="706"/>
      <c r="J20" s="706"/>
    </row>
    <row r="21" customFormat="false" ht="20.1" hidden="false" customHeight="true" outlineLevel="0" collapsed="false">
      <c r="A21" s="41"/>
      <c r="B21" s="72" t="s">
        <v>31</v>
      </c>
      <c r="C21" s="55"/>
      <c r="D21" s="1"/>
      <c r="I21" s="706"/>
      <c r="J21" s="706"/>
      <c r="AT21" s="11"/>
      <c r="AU21" s="11"/>
      <c r="AV21" s="11"/>
    </row>
    <row r="22" customFormat="false" ht="20.1" hidden="false" customHeight="true" outlineLevel="0" collapsed="false">
      <c r="A22" s="41"/>
      <c r="B22" s="44" t="s">
        <v>32</v>
      </c>
      <c r="C22" s="55"/>
      <c r="I22" s="706"/>
      <c r="J22" s="706"/>
      <c r="AT22" s="11"/>
      <c r="AU22" s="11"/>
      <c r="AV22" s="11"/>
    </row>
    <row r="23" customFormat="false" ht="20.1" hidden="false" customHeight="true" outlineLevel="0" collapsed="false">
      <c r="A23" s="41"/>
      <c r="B23" s="44" t="s">
        <v>33</v>
      </c>
      <c r="I23" s="706"/>
      <c r="J23" s="706"/>
      <c r="AT23" s="11"/>
      <c r="AU23" s="11"/>
      <c r="AV23" s="11"/>
    </row>
    <row r="24" customFormat="false" ht="20.1" hidden="false" customHeight="true" outlineLevel="0" collapsed="false">
      <c r="A24" s="41"/>
      <c r="B24" s="44" t="s">
        <v>34</v>
      </c>
      <c r="I24" s="706"/>
      <c r="J24" s="706"/>
    </row>
    <row r="25" customFormat="false" ht="20.1" hidden="false" customHeight="true" outlineLevel="0" collapsed="false">
      <c r="A25" s="41"/>
      <c r="B25" s="42" t="s">
        <v>35</v>
      </c>
      <c r="I25" s="706"/>
      <c r="J25" s="706"/>
    </row>
    <row r="26" customFormat="false" ht="20.1" hidden="false" customHeight="true" outlineLevel="0" collapsed="false">
      <c r="A26" s="41"/>
      <c r="B26" s="44" t="s">
        <v>13</v>
      </c>
      <c r="I26" s="706"/>
      <c r="J26" s="706"/>
    </row>
    <row r="27" customFormat="false" ht="20.1" hidden="false" customHeight="true" outlineLevel="0" collapsed="false">
      <c r="A27" s="41"/>
      <c r="B27" s="44" t="s">
        <v>15</v>
      </c>
      <c r="I27" s="706"/>
      <c r="J27" s="706"/>
    </row>
    <row r="28" s="11" customFormat="true" ht="20.1" hidden="false" customHeight="true" outlineLevel="0" collapsed="false">
      <c r="A28" s="41"/>
      <c r="B28" s="44" t="s">
        <v>36</v>
      </c>
      <c r="C28" s="9"/>
      <c r="D28" s="10"/>
      <c r="E28" s="10"/>
      <c r="F28" s="3"/>
      <c r="G28" s="3"/>
      <c r="H28" s="3"/>
      <c r="I28" s="706"/>
      <c r="J28" s="706"/>
      <c r="AT28" s="3"/>
      <c r="AU28" s="3"/>
      <c r="AV28" s="3"/>
    </row>
    <row r="29" s="11" customFormat="true" ht="20.1" hidden="false" customHeight="true" outlineLevel="0" collapsed="false">
      <c r="A29" s="41"/>
      <c r="B29" s="44" t="s">
        <v>37</v>
      </c>
      <c r="C29" s="9"/>
      <c r="D29" s="10"/>
      <c r="E29" s="10"/>
      <c r="F29" s="3"/>
      <c r="G29" s="3"/>
      <c r="H29" s="3"/>
      <c r="AT29" s="3"/>
      <c r="AU29" s="3"/>
      <c r="AV29" s="3"/>
    </row>
    <row r="30" s="11" customFormat="true" ht="20.1" hidden="false" customHeight="true" outlineLevel="0" collapsed="false">
      <c r="A30" s="41"/>
      <c r="B30" s="42" t="s">
        <v>38</v>
      </c>
      <c r="C30" s="9"/>
      <c r="D30" s="10"/>
      <c r="E30" s="10"/>
      <c r="F30" s="3"/>
      <c r="G30" s="3"/>
      <c r="H30" s="3"/>
      <c r="AT30" s="3"/>
      <c r="AU30" s="3"/>
      <c r="AV30" s="3"/>
    </row>
    <row r="31" s="3" customFormat="true" ht="20.1" hidden="false" customHeight="true" outlineLevel="0" collapsed="false">
      <c r="A31" s="41"/>
      <c r="B31" s="42" t="s">
        <v>39</v>
      </c>
      <c r="C31" s="9"/>
      <c r="D31" s="10"/>
      <c r="E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="3" customFormat="true" ht="20.1" hidden="false" customHeight="true" outlineLevel="0" collapsed="false">
      <c r="A32" s="41"/>
      <c r="B32" s="42" t="s">
        <v>40</v>
      </c>
      <c r="C32" s="9"/>
      <c r="D32" s="10"/>
      <c r="E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="3" customFormat="true" ht="20.1" hidden="false" customHeight="true" outlineLevel="0" collapsed="false">
      <c r="A33" s="41"/>
      <c r="B33" s="42" t="s">
        <v>41</v>
      </c>
      <c r="C33" s="9"/>
      <c r="D33" s="10"/>
      <c r="E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="3" customFormat="true" ht="20.1" hidden="false" customHeight="true" outlineLevel="0" collapsed="false">
      <c r="A34" s="41"/>
      <c r="B34" s="42" t="s">
        <v>42</v>
      </c>
      <c r="C34" s="9"/>
      <c r="D34" s="10"/>
      <c r="E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="3" customFormat="true" ht="20.1" hidden="false" customHeight="true" outlineLevel="0" collapsed="false">
      <c r="A35" s="41"/>
      <c r="B35" s="42" t="s">
        <v>43</v>
      </c>
      <c r="C35" s="9"/>
      <c r="D35" s="10"/>
      <c r="E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="3" customFormat="true" ht="20.1" hidden="false" customHeight="true" outlineLevel="0" collapsed="false">
      <c r="A36" s="41"/>
      <c r="B36" s="42" t="s">
        <v>44</v>
      </c>
      <c r="C36" s="9"/>
      <c r="D36" s="10"/>
      <c r="E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="3" customFormat="true" ht="12.75" hidden="false" customHeight="true" outlineLevel="0" collapsed="false">
      <c r="A37" s="41"/>
      <c r="B37" s="44" t="s">
        <v>45</v>
      </c>
      <c r="C37" s="9"/>
      <c r="D37" s="10"/>
      <c r="E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="3" customFormat="true" ht="12.75" hidden="false" customHeight="true" outlineLevel="0" collapsed="false">
      <c r="A38" s="41"/>
      <c r="B38" s="44" t="s">
        <v>46</v>
      </c>
      <c r="C38" s="9"/>
      <c r="D38" s="10"/>
      <c r="E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="3" customFormat="true" ht="12.75" hidden="false" customHeight="true" outlineLevel="0" collapsed="false">
      <c r="A39" s="41"/>
      <c r="B39" s="44" t="s">
        <v>47</v>
      </c>
      <c r="C39" s="9"/>
      <c r="D39" s="10"/>
      <c r="E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="3" customFormat="true" ht="12.75" hidden="false" customHeight="true" outlineLevel="0" collapsed="false">
      <c r="A40" s="41"/>
      <c r="B40" s="60"/>
      <c r="C40" s="9"/>
      <c r="D40" s="10"/>
      <c r="E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="3" customFormat="true" ht="12.75" hidden="false" customHeight="true" outlineLevel="0" collapsed="false">
      <c r="A41" s="41"/>
      <c r="B41" s="60"/>
      <c r="C41" s="9"/>
      <c r="D41" s="10"/>
      <c r="E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="3" customFormat="true" ht="12.75" hidden="false" customHeight="true" outlineLevel="0" collapsed="false">
      <c r="A42" s="41"/>
      <c r="B42" s="61"/>
      <c r="C42" s="9"/>
      <c r="D42" s="10"/>
      <c r="E42" s="1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="3" customFormat="true" ht="12.75" hidden="false" customHeight="true" outlineLevel="0" collapsed="false">
      <c r="A43" s="41"/>
      <c r="B43" s="61"/>
      <c r="C43" s="9"/>
      <c r="D43" s="10"/>
      <c r="E43" s="10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="3" customFormat="true" ht="12.75" hidden="false" customHeight="true" outlineLevel="0" collapsed="false">
      <c r="A44" s="41"/>
      <c r="B44" s="61"/>
      <c r="C44" s="9"/>
      <c r="D44" s="10"/>
      <c r="E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="3" customFormat="true" ht="12.75" hidden="false" customHeight="true" outlineLevel="0" collapsed="false">
      <c r="A45" s="41"/>
      <c r="B45" s="61"/>
      <c r="C45" s="9"/>
      <c r="D45" s="10"/>
      <c r="E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="3" customFormat="true" ht="12.75" hidden="false" customHeight="true" outlineLevel="0" collapsed="false">
      <c r="A46" s="41"/>
      <c r="B46" s="61"/>
      <c r="C46" s="9"/>
      <c r="D46" s="10"/>
      <c r="E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="3" customFormat="true" ht="12.75" hidden="false" customHeight="true" outlineLevel="0" collapsed="false">
      <c r="A47" s="41"/>
      <c r="B47" s="61"/>
      <c r="C47" s="9"/>
      <c r="D47" s="10"/>
      <c r="E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="3" customFormat="true" ht="12.75" hidden="false" customHeight="true" outlineLevel="0" collapsed="false">
      <c r="A48" s="41"/>
      <c r="B48" s="61"/>
      <c r="C48" s="9"/>
      <c r="D48" s="10"/>
      <c r="E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="3" customFormat="true" ht="12.75" hidden="false" customHeight="true" outlineLevel="0" collapsed="false">
      <c r="A49" s="41"/>
      <c r="B49" s="61"/>
      <c r="C49" s="9"/>
      <c r="D49" s="10"/>
      <c r="E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="3" customFormat="true" ht="12.75" hidden="false" customHeight="true" outlineLevel="0" collapsed="false">
      <c r="A50" s="41"/>
      <c r="B50" s="61"/>
      <c r="C50" s="9"/>
      <c r="D50" s="10"/>
      <c r="E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="3" customFormat="true" ht="12.75" hidden="false" customHeight="true" outlineLevel="0" collapsed="false">
      <c r="A51" s="41"/>
      <c r="B51" s="61"/>
      <c r="C51" s="9"/>
      <c r="D51" s="10"/>
      <c r="E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="3" customFormat="true" ht="12.75" hidden="false" customHeight="true" outlineLevel="0" collapsed="false">
      <c r="A52" s="41"/>
      <c r="B52" s="61"/>
      <c r="C52" s="9"/>
      <c r="D52" s="10"/>
      <c r="E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="3" customFormat="true" ht="12.75" hidden="false" customHeight="true" outlineLevel="0" collapsed="false">
      <c r="A53" s="41"/>
      <c r="B53" s="61"/>
      <c r="C53" s="9"/>
      <c r="D53" s="10"/>
      <c r="E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="3" customFormat="true" ht="12.75" hidden="false" customHeight="true" outlineLevel="0" collapsed="false">
      <c r="A54" s="41"/>
      <c r="B54" s="61"/>
      <c r="C54" s="9"/>
      <c r="D54" s="10"/>
      <c r="E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="3" customFormat="true" ht="12.75" hidden="false" customHeight="true" outlineLevel="0" collapsed="false">
      <c r="A55" s="41"/>
      <c r="B55" s="61"/>
      <c r="C55" s="9"/>
      <c r="D55" s="10"/>
      <c r="E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="3" customFormat="true" ht="12.75" hidden="false" customHeight="true" outlineLevel="0" collapsed="false">
      <c r="A56" s="41"/>
      <c r="B56" s="61"/>
      <c r="C56" s="9"/>
      <c r="D56" s="10"/>
      <c r="E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="3" customFormat="true" ht="12.75" hidden="false" customHeight="true" outlineLevel="0" collapsed="false">
      <c r="A57" s="41"/>
      <c r="B57" s="61"/>
      <c r="C57" s="9"/>
      <c r="D57" s="10"/>
      <c r="E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="3" customFormat="true" ht="12.75" hidden="false" customHeight="true" outlineLevel="0" collapsed="false">
      <c r="A58" s="41"/>
      <c r="B58" s="61"/>
      <c r="C58" s="9"/>
      <c r="D58" s="10"/>
      <c r="E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="3" customFormat="true" ht="12.75" hidden="false" customHeight="true" outlineLevel="0" collapsed="false">
      <c r="A59" s="41"/>
      <c r="B59" s="61"/>
      <c r="C59" s="9"/>
      <c r="D59" s="10"/>
      <c r="E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="3" customFormat="true" ht="12.75" hidden="false" customHeight="true" outlineLevel="0" collapsed="false">
      <c r="A60" s="41"/>
      <c r="B60" s="61"/>
      <c r="C60" s="9"/>
      <c r="D60" s="10"/>
      <c r="E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="3" customFormat="true" ht="12.75" hidden="false" customHeight="true" outlineLevel="0" collapsed="false">
      <c r="A61" s="41"/>
      <c r="B61" s="61"/>
      <c r="C61" s="9"/>
      <c r="D61" s="10"/>
      <c r="E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="3" customFormat="true" ht="12.75" hidden="false" customHeight="true" outlineLevel="0" collapsed="false">
      <c r="A62" s="41"/>
      <c r="B62" s="61"/>
      <c r="C62" s="9"/>
      <c r="D62" s="10"/>
      <c r="E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="3" customFormat="true" ht="12.75" hidden="false" customHeight="true" outlineLevel="0" collapsed="false">
      <c r="A63" s="41"/>
      <c r="B63" s="61"/>
      <c r="C63" s="9"/>
      <c r="D63" s="10"/>
      <c r="E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="3" customFormat="true" ht="12.75" hidden="false" customHeight="true" outlineLevel="0" collapsed="false">
      <c r="A64" s="41"/>
      <c r="B64" s="61"/>
      <c r="C64" s="9"/>
      <c r="D64" s="10"/>
      <c r="E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="3" customFormat="true" ht="12.75" hidden="false" customHeight="true" outlineLevel="0" collapsed="false">
      <c r="A65" s="41"/>
      <c r="B65" s="61"/>
      <c r="C65" s="9"/>
      <c r="D65" s="10"/>
      <c r="E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="3" customFormat="true" ht="12.75" hidden="false" customHeight="true" outlineLevel="0" collapsed="false">
      <c r="A66" s="41"/>
      <c r="B66" s="61"/>
      <c r="C66" s="9"/>
      <c r="D66" s="10"/>
      <c r="E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="3" customFormat="true" ht="12.75" hidden="false" customHeight="true" outlineLevel="0" collapsed="false">
      <c r="A67" s="41"/>
      <c r="B67" s="61"/>
      <c r="C67" s="9"/>
      <c r="D67" s="10"/>
      <c r="E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="3" customFormat="true" ht="12.75" hidden="false" customHeight="true" outlineLevel="0" collapsed="false">
      <c r="A68" s="41"/>
      <c r="B68" s="61"/>
      <c r="C68" s="9"/>
      <c r="D68" s="10"/>
      <c r="E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="3" customFormat="true" ht="12.75" hidden="false" customHeight="true" outlineLevel="0" collapsed="false">
      <c r="A69" s="41"/>
      <c r="B69" s="61"/>
      <c r="C69" s="9"/>
      <c r="D69" s="10"/>
      <c r="E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="3" customFormat="true" ht="12.75" hidden="false" customHeight="true" outlineLevel="0" collapsed="false">
      <c r="A70" s="41"/>
      <c r="B70" s="61"/>
      <c r="C70" s="9"/>
      <c r="D70" s="10"/>
      <c r="E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="3" customFormat="true" ht="12.75" hidden="false" customHeight="true" outlineLevel="0" collapsed="false">
      <c r="A71" s="41"/>
      <c r="B71" s="61"/>
      <c r="C71" s="9"/>
      <c r="D71" s="10"/>
      <c r="E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="3" customFormat="true" ht="12.75" hidden="false" customHeight="true" outlineLevel="0" collapsed="false">
      <c r="A72" s="41"/>
      <c r="B72" s="61"/>
      <c r="C72" s="9"/>
      <c r="D72" s="10"/>
      <c r="E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="3" customFormat="true" ht="12.75" hidden="false" customHeight="true" outlineLevel="0" collapsed="false">
      <c r="A73" s="41"/>
      <c r="B73" s="61"/>
      <c r="C73" s="9"/>
      <c r="D73" s="10"/>
      <c r="E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="3" customFormat="true" ht="12.75" hidden="false" customHeight="true" outlineLevel="0" collapsed="false">
      <c r="A74" s="41"/>
      <c r="B74" s="61"/>
      <c r="C74" s="9"/>
      <c r="D74" s="10"/>
      <c r="E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="3" customFormat="true" ht="12.75" hidden="false" customHeight="true" outlineLevel="0" collapsed="false">
      <c r="A75" s="41"/>
      <c r="B75" s="61"/>
      <c r="C75" s="9"/>
      <c r="D75" s="10"/>
      <c r="E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="3" customFormat="true" ht="12.75" hidden="false" customHeight="true" outlineLevel="0" collapsed="false">
      <c r="A76" s="41"/>
      <c r="B76" s="61"/>
      <c r="C76" s="9"/>
      <c r="D76" s="10"/>
      <c r="E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="3" customFormat="true" ht="12.75" hidden="false" customHeight="true" outlineLevel="0" collapsed="false">
      <c r="A77" s="41"/>
      <c r="B77" s="61"/>
      <c r="C77" s="9"/>
      <c r="D77" s="10"/>
      <c r="E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="3" customFormat="true" ht="12.75" hidden="false" customHeight="true" outlineLevel="0" collapsed="false">
      <c r="A78" s="41"/>
      <c r="B78" s="61"/>
      <c r="C78" s="9"/>
      <c r="D78" s="10"/>
      <c r="E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="3" customFormat="true" ht="12.75" hidden="false" customHeight="true" outlineLevel="0" collapsed="false">
      <c r="A79" s="41"/>
      <c r="B79" s="61"/>
      <c r="C79" s="9"/>
      <c r="D79" s="10"/>
      <c r="E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="3" customFormat="true" ht="12.75" hidden="false" customHeight="true" outlineLevel="0" collapsed="false">
      <c r="A80" s="41"/>
      <c r="B80" s="61"/>
      <c r="C80" s="9"/>
      <c r="D80" s="10"/>
      <c r="E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="3" customFormat="true" ht="12.75" hidden="false" customHeight="true" outlineLevel="0" collapsed="false">
      <c r="A81" s="41"/>
      <c r="B81" s="61"/>
      <c r="C81" s="9"/>
      <c r="D81" s="10"/>
      <c r="E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="3" customFormat="true" ht="12.75" hidden="false" customHeight="true" outlineLevel="0" collapsed="false">
      <c r="A82" s="41"/>
      <c r="B82" s="61"/>
      <c r="C82" s="9"/>
      <c r="D82" s="10"/>
      <c r="E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="3" customFormat="true" ht="12.75" hidden="false" customHeight="true" outlineLevel="0" collapsed="false">
      <c r="A83" s="41"/>
      <c r="B83" s="61"/>
      <c r="C83" s="9"/>
      <c r="D83" s="10"/>
      <c r="E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="3" customFormat="true" ht="12.75" hidden="false" customHeight="true" outlineLevel="0" collapsed="false">
      <c r="A84" s="41"/>
      <c r="B84" s="61"/>
      <c r="C84" s="9"/>
      <c r="D84" s="10"/>
      <c r="E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="3" customFormat="true" ht="12.75" hidden="false" customHeight="true" outlineLevel="0" collapsed="false">
      <c r="A85" s="41"/>
      <c r="B85" s="61"/>
      <c r="C85" s="9"/>
      <c r="D85" s="10"/>
      <c r="E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="3" customFormat="true" ht="12.75" hidden="false" customHeight="true" outlineLevel="0" collapsed="false">
      <c r="A86" s="41"/>
      <c r="B86" s="61"/>
      <c r="C86" s="9"/>
      <c r="D86" s="10"/>
      <c r="E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="3" customFormat="true" ht="12.75" hidden="false" customHeight="true" outlineLevel="0" collapsed="false">
      <c r="B87" s="8"/>
      <c r="C87" s="9"/>
      <c r="D87" s="10"/>
      <c r="E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="3" customFormat="true" ht="12.75" hidden="false" customHeight="true" outlineLevel="0" collapsed="false">
      <c r="B88" s="8"/>
      <c r="C88" s="9"/>
      <c r="D88" s="10"/>
      <c r="E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="3" customFormat="true" ht="12.75" hidden="false" customHeight="true" outlineLevel="0" collapsed="false">
      <c r="B89" s="8"/>
      <c r="C89" s="9"/>
      <c r="D89" s="10"/>
      <c r="E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="3" customFormat="true" ht="12.75" hidden="false" customHeight="true" outlineLevel="0" collapsed="false">
      <c r="B90" s="8"/>
      <c r="C90" s="9"/>
      <c r="D90" s="10"/>
      <c r="E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="3" customFormat="true" ht="12.75" hidden="false" customHeight="true" outlineLevel="0" collapsed="false">
      <c r="B91" s="8"/>
      <c r="C91" s="9"/>
      <c r="D91" s="10"/>
      <c r="E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="3" customFormat="true" ht="12.75" hidden="false" customHeight="true" outlineLevel="0" collapsed="false">
      <c r="B92" s="8"/>
      <c r="C92" s="9"/>
      <c r="D92" s="10"/>
      <c r="E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="3" customFormat="true" ht="12.75" hidden="false" customHeight="true" outlineLevel="0" collapsed="false">
      <c r="B93" s="8"/>
      <c r="C93" s="9"/>
      <c r="D93" s="10"/>
      <c r="E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="3" customFormat="true" ht="12.75" hidden="false" customHeight="true" outlineLevel="0" collapsed="false">
      <c r="B94" s="8"/>
      <c r="C94" s="9"/>
      <c r="D94" s="10"/>
      <c r="E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="3" customFormat="true" ht="12.75" hidden="false" customHeight="true" outlineLevel="0" collapsed="false">
      <c r="B95" s="8"/>
      <c r="C95" s="9"/>
      <c r="D95" s="10"/>
      <c r="E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T87"/>
  <sheetViews>
    <sheetView showFormulas="false" showGridLines="false" showRowColHeaders="true" showZeros="true" rightToLeft="false" tabSelected="false" showOutlineSymbols="false" defaultGridColor="true" view="pageBreakPreview" topLeftCell="A1" colorId="64" zoomScale="91" zoomScaleNormal="100" zoomScalePageLayoutView="91" workbookViewId="0">
      <pane xSplit="8" ySplit="3" topLeftCell="AG10" activePane="bottomRight" state="frozen"/>
      <selection pane="topLeft" activeCell="A1" activeCellId="0" sqref="A1"/>
      <selection pane="topRight" activeCell="AG1" activeCellId="0" sqref="AG1"/>
      <selection pane="bottomLeft" activeCell="A10" activeCellId="0" sqref="A10"/>
      <selection pane="bottomRight" activeCell="AN19" activeCellId="0" sqref="AN19"/>
    </sheetView>
  </sheetViews>
  <sheetFormatPr defaultColWidth="9.3164062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6" min="6" style="3" width="1.11"/>
    <col collapsed="false" customWidth="true" hidden="false" outlineLevel="0" max="7" min="7" style="3" width="10.44"/>
    <col collapsed="false" customWidth="true" hidden="false" outlineLevel="0" max="8" min="8" style="3" width="26.44"/>
    <col collapsed="false" customWidth="false" hidden="true" outlineLevel="0" max="31" min="9" style="11" width="9.33"/>
    <col collapsed="false" customWidth="false" hidden="true" outlineLevel="0" max="32" min="32" style="3" width="9.33"/>
    <col collapsed="false" customWidth="false" hidden="false" outlineLevel="0" max="42" min="33" style="3" width="9.33"/>
    <col collapsed="false" customWidth="true" hidden="false" outlineLevel="0" max="43" min="43" style="3" width="9.22"/>
    <col collapsed="false" customWidth="false" hidden="false" outlineLevel="0" max="46" min="44" style="3" width="9.33"/>
    <col collapsed="false" customWidth="false" hidden="false" outlineLevel="0" max="1024" min="47" style="12" width="9.33"/>
  </cols>
  <sheetData>
    <row r="1" s="13" customFormat="true" ht="36" hidden="false" customHeight="true" outlineLevel="0" collapsed="false">
      <c r="B1" s="14"/>
      <c r="C1" s="14"/>
      <c r="D1" s="16" t="s">
        <v>32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</row>
    <row r="3" s="27" customFormat="true" ht="20.25" hidden="false" customHeight="true" outlineLevel="0" collapsed="false">
      <c r="A3" s="22"/>
      <c r="B3" s="23"/>
      <c r="C3" s="24"/>
      <c r="D3" s="423" t="s">
        <v>407</v>
      </c>
      <c r="E3" s="423"/>
      <c r="F3" s="423"/>
      <c r="G3" s="423"/>
      <c r="H3" s="423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n">
        <v>2014</v>
      </c>
      <c r="U3" s="26" t="s">
        <v>61</v>
      </c>
      <c r="V3" s="26" t="s">
        <v>62</v>
      </c>
      <c r="W3" s="26" t="s">
        <v>63</v>
      </c>
      <c r="X3" s="65" t="s">
        <v>123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s="12" customFormat="true" ht="20.1" hidden="false" customHeight="true" outlineLevel="0" collapsed="false">
      <c r="A4" s="28" t="s">
        <v>2</v>
      </c>
      <c r="B4" s="62"/>
      <c r="C4" s="710"/>
      <c r="D4" s="711" t="s">
        <v>408</v>
      </c>
      <c r="E4" s="712"/>
      <c r="F4" s="712"/>
      <c r="G4" s="712"/>
      <c r="H4" s="712"/>
      <c r="I4" s="67" t="n">
        <v>1472109.155</v>
      </c>
      <c r="J4" s="67" t="n">
        <v>1453642.885</v>
      </c>
      <c r="K4" s="67" t="n">
        <v>1468731.795</v>
      </c>
      <c r="L4" s="67" t="n">
        <v>1456272.405</v>
      </c>
      <c r="M4" s="67" t="n">
        <v>1446352.14</v>
      </c>
      <c r="N4" s="67" t="n">
        <v>1480498.735</v>
      </c>
      <c r="O4" s="67" t="n">
        <v>1488099.445</v>
      </c>
      <c r="P4" s="67" t="n">
        <v>1117095.115</v>
      </c>
      <c r="Q4" s="67" t="n">
        <v>1103025.05</v>
      </c>
      <c r="R4" s="67" t="n">
        <v>1227370.085</v>
      </c>
      <c r="S4" s="67" t="n">
        <v>1282799.2944</v>
      </c>
      <c r="T4" s="67" t="n">
        <v>1277934.036935</v>
      </c>
      <c r="U4" s="67" t="n">
        <v>1307653.5934</v>
      </c>
      <c r="V4" s="67" t="n">
        <v>1303059.5334</v>
      </c>
      <c r="W4" s="67" t="n">
        <v>1332009.905</v>
      </c>
      <c r="X4" s="67" t="n">
        <v>1308036.1394</v>
      </c>
      <c r="Y4" s="67" t="n">
        <v>1331559.9861</v>
      </c>
      <c r="Z4" s="67" t="n">
        <v>1364446.9527</v>
      </c>
      <c r="AA4" s="67" t="n">
        <v>1350307.6716</v>
      </c>
      <c r="AB4" s="67" t="n">
        <v>1357461.6799</v>
      </c>
      <c r="AC4" s="67" t="n">
        <v>1322904.4529</v>
      </c>
      <c r="AD4" s="67" t="n">
        <v>1358150.1866</v>
      </c>
      <c r="AE4" s="67" t="n">
        <v>1363969.8457</v>
      </c>
      <c r="AF4" s="67" t="n">
        <v>1380915.7225</v>
      </c>
      <c r="AG4" s="67" t="n">
        <v>1357645</v>
      </c>
      <c r="AH4" s="67" t="n">
        <v>1378168</v>
      </c>
      <c r="AI4" s="67" t="n">
        <v>1423852</v>
      </c>
      <c r="AJ4" s="67" t="n">
        <v>1436717</v>
      </c>
      <c r="AK4" s="67" t="n">
        <v>1478836</v>
      </c>
      <c r="AL4" s="67" t="n">
        <v>1515132</v>
      </c>
      <c r="AM4" s="67" t="n">
        <v>1529981</v>
      </c>
      <c r="AN4" s="67" t="n">
        <v>1522568.99403483</v>
      </c>
      <c r="AO4" s="713" t="n">
        <v>1583347.73516761</v>
      </c>
      <c r="AP4" s="713" t="n">
        <v>1626357.75925996</v>
      </c>
      <c r="AQ4" s="440" t="n">
        <v>1493247.15911115</v>
      </c>
      <c r="AR4" s="243" t="n">
        <v>1504199</v>
      </c>
    </row>
    <row r="5" customFormat="false" ht="20.1" hidden="false" customHeight="true" outlineLevel="0" collapsed="false">
      <c r="A5" s="34"/>
      <c r="B5" s="35"/>
      <c r="C5" s="710"/>
      <c r="D5" s="711" t="s">
        <v>409</v>
      </c>
      <c r="E5" s="448"/>
      <c r="F5" s="466"/>
      <c r="G5" s="466"/>
      <c r="H5" s="466"/>
      <c r="I5" s="67" t="n">
        <v>169059.99</v>
      </c>
      <c r="J5" s="67" t="n">
        <v>163184.65</v>
      </c>
      <c r="K5" s="67" t="n">
        <v>163876.86</v>
      </c>
      <c r="L5" s="67" t="n">
        <v>169621.11</v>
      </c>
      <c r="M5" s="67" t="n">
        <v>165026.91</v>
      </c>
      <c r="N5" s="67" t="n">
        <v>156632.46</v>
      </c>
      <c r="O5" s="67" t="n">
        <v>165551.96</v>
      </c>
      <c r="P5" s="67" t="n">
        <v>159612.27</v>
      </c>
      <c r="Q5" s="67" t="n">
        <v>153313.57</v>
      </c>
      <c r="R5" s="67" t="n">
        <v>177537.71</v>
      </c>
      <c r="S5" s="67" t="n">
        <v>178562.6831</v>
      </c>
      <c r="T5" s="67" t="n">
        <v>180827.396143235</v>
      </c>
      <c r="U5" s="67" t="n">
        <v>179731.5978</v>
      </c>
      <c r="V5" s="67" t="n">
        <v>182388.5084</v>
      </c>
      <c r="W5" s="67" t="n">
        <v>179592.2515</v>
      </c>
      <c r="X5" s="67" t="n">
        <v>179679.2639</v>
      </c>
      <c r="Y5" s="67" t="n">
        <v>177982.5085</v>
      </c>
      <c r="Z5" s="67" t="n">
        <v>179705.6158</v>
      </c>
      <c r="AA5" s="67" t="n">
        <v>179879.075</v>
      </c>
      <c r="AB5" s="67" t="n">
        <v>183097.7002</v>
      </c>
      <c r="AC5" s="67" t="n">
        <v>177400.7249</v>
      </c>
      <c r="AD5" s="67" t="n">
        <v>182323.3598</v>
      </c>
      <c r="AE5" s="67" t="n">
        <v>184284.5237</v>
      </c>
      <c r="AF5" s="67" t="n">
        <v>185986.3921</v>
      </c>
      <c r="AG5" s="67" t="n">
        <v>178132</v>
      </c>
      <c r="AH5" s="67" t="n">
        <v>187676</v>
      </c>
      <c r="AI5" s="67" t="n">
        <v>191358</v>
      </c>
      <c r="AJ5" s="67" t="n">
        <v>199197</v>
      </c>
      <c r="AK5" s="67" t="n">
        <v>205021</v>
      </c>
      <c r="AL5" s="67" t="n">
        <v>211419</v>
      </c>
      <c r="AM5" s="67" t="n">
        <v>215768</v>
      </c>
      <c r="AN5" s="67" t="n">
        <v>212948.445382998</v>
      </c>
      <c r="AO5" s="713" t="n">
        <v>218554.343012095</v>
      </c>
      <c r="AP5" s="713" t="n">
        <v>226095.078461416</v>
      </c>
      <c r="AQ5" s="66" t="n">
        <v>229182.637559023</v>
      </c>
      <c r="AR5" s="256" t="n">
        <v>228346</v>
      </c>
    </row>
    <row r="6" customFormat="false" ht="20.1" hidden="false" customHeight="true" outlineLevel="0" collapsed="false">
      <c r="A6" s="37" t="s">
        <v>4</v>
      </c>
      <c r="B6" s="38"/>
      <c r="C6" s="710"/>
      <c r="D6" s="711" t="s">
        <v>410</v>
      </c>
      <c r="E6" s="448"/>
      <c r="F6" s="466"/>
      <c r="G6" s="466"/>
      <c r="H6" s="466"/>
      <c r="I6" s="228"/>
      <c r="J6" s="228"/>
      <c r="K6" s="228"/>
      <c r="L6" s="228"/>
      <c r="M6" s="228"/>
      <c r="N6" s="228"/>
      <c r="O6" s="228"/>
      <c r="P6" s="67" t="n">
        <v>121975.92</v>
      </c>
      <c r="Q6" s="67" t="n">
        <v>122648.78</v>
      </c>
      <c r="R6" s="67" t="n">
        <v>128346.8</v>
      </c>
      <c r="S6" s="67" t="n">
        <v>128329.4916</v>
      </c>
      <c r="T6" s="67" t="n">
        <v>127275.885058</v>
      </c>
      <c r="U6" s="67" t="n">
        <v>130626.4723</v>
      </c>
      <c r="V6" s="67" t="n">
        <v>132992.7641</v>
      </c>
      <c r="W6" s="67" t="n">
        <v>128745.3045</v>
      </c>
      <c r="X6" s="67" t="n">
        <v>125664.312</v>
      </c>
      <c r="Y6" s="67" t="n">
        <v>127664.4842</v>
      </c>
      <c r="Z6" s="67" t="n">
        <v>125099.1167</v>
      </c>
      <c r="AA6" s="67" t="n">
        <v>125758.9068</v>
      </c>
      <c r="AB6" s="67" t="n">
        <v>136040.211</v>
      </c>
      <c r="AC6" s="67" t="n">
        <v>137282.6816</v>
      </c>
      <c r="AD6" s="67" t="n">
        <v>141399.5389</v>
      </c>
      <c r="AE6" s="67" t="n">
        <v>143747.1918</v>
      </c>
      <c r="AF6" s="67" t="n">
        <v>144906.3481</v>
      </c>
      <c r="AG6" s="67" t="n">
        <v>143079</v>
      </c>
      <c r="AH6" s="67" t="n">
        <v>149444</v>
      </c>
      <c r="AI6" s="67" t="n">
        <v>152577</v>
      </c>
      <c r="AJ6" s="67" t="n">
        <v>159180</v>
      </c>
      <c r="AK6" s="67" t="n">
        <v>165970</v>
      </c>
      <c r="AL6" s="67" t="n">
        <v>172806</v>
      </c>
      <c r="AM6" s="67" t="n">
        <v>175270</v>
      </c>
      <c r="AN6" s="67" t="n">
        <v>171342.072271929</v>
      </c>
      <c r="AO6" s="713" t="n">
        <v>175243.848100083</v>
      </c>
      <c r="AP6" s="66" t="n">
        <v>182594.431151104</v>
      </c>
      <c r="AQ6" s="66" t="n">
        <v>189612.222720697</v>
      </c>
      <c r="AR6" s="256" t="n">
        <v>188738</v>
      </c>
    </row>
    <row r="7" customFormat="false" ht="20.1" hidden="false" customHeight="true" outlineLevel="0" collapsed="false">
      <c r="A7" s="42"/>
      <c r="B7" s="42" t="s">
        <v>1</v>
      </c>
      <c r="C7" s="710"/>
      <c r="D7" s="714" t="s">
        <v>411</v>
      </c>
      <c r="E7" s="715"/>
      <c r="F7" s="716"/>
      <c r="G7" s="716"/>
      <c r="H7" s="716"/>
      <c r="I7" s="717"/>
      <c r="J7" s="717"/>
      <c r="K7" s="717"/>
      <c r="L7" s="717"/>
      <c r="M7" s="717"/>
      <c r="N7" s="717"/>
      <c r="O7" s="717"/>
      <c r="P7" s="718" t="n">
        <v>128272.72</v>
      </c>
      <c r="Q7" s="718" t="n">
        <v>126145.23</v>
      </c>
      <c r="R7" s="718" t="n">
        <v>150976.19</v>
      </c>
      <c r="S7" s="718" t="n">
        <v>151525.2232</v>
      </c>
      <c r="T7" s="718" t="n">
        <v>149147.006638601</v>
      </c>
      <c r="U7" s="718" t="n">
        <v>149609.9268</v>
      </c>
      <c r="V7" s="718" t="n">
        <v>152164.9291</v>
      </c>
      <c r="W7" s="718" t="n">
        <v>148285.4023</v>
      </c>
      <c r="X7" s="718" t="n">
        <v>144703.7865</v>
      </c>
      <c r="Y7" s="718" t="n">
        <v>143977.146</v>
      </c>
      <c r="Z7" s="718" t="n">
        <v>142285.4649</v>
      </c>
      <c r="AA7" s="718" t="n">
        <v>142690.3696</v>
      </c>
      <c r="AB7" s="718" t="n">
        <v>152609.2519</v>
      </c>
      <c r="AC7" s="718" t="n">
        <v>150747.4249</v>
      </c>
      <c r="AD7" s="718" t="n">
        <v>155649.0261</v>
      </c>
      <c r="AE7" s="718" t="n">
        <v>157485.2299</v>
      </c>
      <c r="AF7" s="718" t="n">
        <v>158665.4643</v>
      </c>
      <c r="AG7" s="718" t="n">
        <v>153758</v>
      </c>
      <c r="AH7" s="718" t="n">
        <v>162515</v>
      </c>
      <c r="AI7" s="718" t="n">
        <v>166082</v>
      </c>
      <c r="AJ7" s="718" t="n">
        <v>173083</v>
      </c>
      <c r="AK7" s="718" t="n">
        <v>180389</v>
      </c>
      <c r="AL7" s="718" t="n">
        <v>186800</v>
      </c>
      <c r="AM7" s="718" t="n">
        <v>191475</v>
      </c>
      <c r="AN7" s="718" t="n">
        <v>187210.968920123</v>
      </c>
      <c r="AO7" s="719" t="n">
        <v>191778.344812743</v>
      </c>
      <c r="AP7" s="720" t="n">
        <v>199473.845329875</v>
      </c>
      <c r="AQ7" s="720" t="n">
        <v>206365.363965908</v>
      </c>
      <c r="AR7" s="721" t="n">
        <v>205866</v>
      </c>
    </row>
    <row r="8" s="43" customFormat="true" ht="20.1" hidden="false" customHeight="true" outlineLevel="0" collapsed="false">
      <c r="A8" s="41"/>
      <c r="B8" s="42" t="s">
        <v>5</v>
      </c>
      <c r="C8" s="710"/>
      <c r="D8" s="711" t="s">
        <v>412</v>
      </c>
      <c r="E8" s="448"/>
      <c r="F8" s="466"/>
      <c r="G8" s="466"/>
      <c r="H8" s="466"/>
      <c r="I8" s="456" t="n">
        <v>11.48</v>
      </c>
      <c r="J8" s="456" t="n">
        <v>11.23</v>
      </c>
      <c r="K8" s="456" t="n">
        <v>11.16</v>
      </c>
      <c r="L8" s="456" t="n">
        <v>11.65</v>
      </c>
      <c r="M8" s="456" t="n">
        <v>11.41</v>
      </c>
      <c r="N8" s="456" t="n">
        <v>10.58</v>
      </c>
      <c r="O8" s="456" t="n">
        <v>11.13</v>
      </c>
      <c r="P8" s="456" t="n">
        <v>14.29</v>
      </c>
      <c r="Q8" s="456" t="n">
        <v>13.9</v>
      </c>
      <c r="R8" s="456" t="n">
        <v>14.46</v>
      </c>
      <c r="S8" s="456" t="n">
        <v>13.92</v>
      </c>
      <c r="T8" s="456" t="n">
        <v>14.1499788656488</v>
      </c>
      <c r="U8" s="456" t="n">
        <v>13.74</v>
      </c>
      <c r="V8" s="456" t="n">
        <v>14</v>
      </c>
      <c r="W8" s="456" t="n">
        <v>13.48</v>
      </c>
      <c r="X8" s="456" t="n">
        <v>13.74</v>
      </c>
      <c r="Y8" s="456" t="n">
        <v>13.37</v>
      </c>
      <c r="Z8" s="456" t="n">
        <v>13.17</v>
      </c>
      <c r="AA8" s="456" t="n">
        <v>13.32</v>
      </c>
      <c r="AB8" s="456" t="n">
        <v>13.49</v>
      </c>
      <c r="AC8" s="456" t="n">
        <v>13.41</v>
      </c>
      <c r="AD8" s="456" t="n">
        <v>13.42</v>
      </c>
      <c r="AE8" s="456" t="n">
        <v>13.51</v>
      </c>
      <c r="AF8" s="456" t="n">
        <v>13.4683376450586</v>
      </c>
      <c r="AG8" s="456" t="n">
        <v>13.1206611448501</v>
      </c>
      <c r="AH8" s="456" t="n">
        <v>13.62</v>
      </c>
      <c r="AI8" s="456" t="n">
        <v>13.4394585954158</v>
      </c>
      <c r="AJ8" s="456" t="n">
        <v>13.8647346693886</v>
      </c>
      <c r="AK8" s="456" t="n">
        <v>13.8636738624161</v>
      </c>
      <c r="AL8" s="456" t="n">
        <v>13.9538337253784</v>
      </c>
      <c r="AM8" s="456" t="n">
        <v>14.1026587911876</v>
      </c>
      <c r="AN8" s="456" t="n">
        <v>13.9861278022404</v>
      </c>
      <c r="AO8" s="722" t="n">
        <v>13.8033066368052</v>
      </c>
      <c r="AP8" s="723" t="n">
        <v>13.9019276155018</v>
      </c>
      <c r="AQ8" s="724" t="n">
        <v>15.3479372895939</v>
      </c>
      <c r="AR8" s="725" t="n">
        <v>15.18</v>
      </c>
      <c r="AS8" s="78"/>
      <c r="AT8" s="78"/>
    </row>
    <row r="9" s="43" customFormat="true" ht="20.1" hidden="false" customHeight="true" outlineLevel="0" collapsed="false">
      <c r="A9" s="41"/>
      <c r="B9" s="44" t="s">
        <v>7</v>
      </c>
      <c r="C9" s="711"/>
      <c r="D9" s="711" t="s">
        <v>413</v>
      </c>
      <c r="E9" s="448"/>
      <c r="F9" s="466"/>
      <c r="G9" s="466"/>
      <c r="H9" s="466"/>
      <c r="I9" s="123"/>
      <c r="J9" s="123"/>
      <c r="K9" s="123"/>
      <c r="L9" s="123"/>
      <c r="M9" s="123"/>
      <c r="N9" s="123"/>
      <c r="O9" s="123"/>
      <c r="P9" s="91" t="n">
        <v>10.92</v>
      </c>
      <c r="Q9" s="91" t="n">
        <v>11.12</v>
      </c>
      <c r="R9" s="91" t="n">
        <v>10.46</v>
      </c>
      <c r="S9" s="91" t="n">
        <v>10</v>
      </c>
      <c r="T9" s="91" t="n">
        <v>9.9595034938782</v>
      </c>
      <c r="U9" s="91" t="n">
        <v>9.99</v>
      </c>
      <c r="V9" s="91" t="n">
        <v>10.21</v>
      </c>
      <c r="W9" s="91" t="n">
        <v>9.67</v>
      </c>
      <c r="X9" s="91" t="n">
        <v>9.61</v>
      </c>
      <c r="Y9" s="91" t="n">
        <v>9.59</v>
      </c>
      <c r="Z9" s="91" t="n">
        <v>9.17</v>
      </c>
      <c r="AA9" s="91" t="n">
        <v>9.31</v>
      </c>
      <c r="AB9" s="91" t="n">
        <v>10.02</v>
      </c>
      <c r="AC9" s="91" t="n">
        <v>10.38</v>
      </c>
      <c r="AD9" s="91" t="n">
        <v>10.41</v>
      </c>
      <c r="AE9" s="91" t="n">
        <v>10.54</v>
      </c>
      <c r="AF9" s="91" t="n">
        <v>10.4934968687055</v>
      </c>
      <c r="AG9" s="91" t="n">
        <v>10.5387638152831</v>
      </c>
      <c r="AH9" s="91" t="n">
        <v>10.84</v>
      </c>
      <c r="AI9" s="91" t="n">
        <v>10.7157906861106</v>
      </c>
      <c r="AJ9" s="91" t="n">
        <v>11.0794262196382</v>
      </c>
      <c r="AK9" s="91" t="n">
        <v>11.2230159395633</v>
      </c>
      <c r="AL9" s="91" t="n">
        <v>11.4053429008166</v>
      </c>
      <c r="AM9" s="91" t="n">
        <v>11.4556978158552</v>
      </c>
      <c r="AN9" s="91" t="n">
        <v>11.2534849286448</v>
      </c>
      <c r="AO9" s="726" t="n">
        <v>11.0679318388346</v>
      </c>
      <c r="AP9" s="723" t="n">
        <v>11.2271995575063</v>
      </c>
      <c r="AQ9" s="724" t="n">
        <v>12.6979798062072</v>
      </c>
      <c r="AR9" s="725" t="n">
        <v>12.55</v>
      </c>
      <c r="AS9" s="78"/>
      <c r="AT9" s="78"/>
    </row>
    <row r="10" customFormat="false" ht="20.1" hidden="false" customHeight="true" outlineLevel="0" collapsed="false">
      <c r="A10" s="41"/>
      <c r="B10" s="44" t="s">
        <v>9</v>
      </c>
      <c r="C10" s="710"/>
      <c r="D10" s="714" t="s">
        <v>414</v>
      </c>
      <c r="E10" s="716"/>
      <c r="F10" s="716"/>
      <c r="G10" s="716"/>
      <c r="H10" s="716"/>
      <c r="I10" s="727"/>
      <c r="J10" s="727"/>
      <c r="K10" s="727"/>
      <c r="L10" s="727"/>
      <c r="M10" s="727"/>
      <c r="N10" s="727"/>
      <c r="O10" s="727"/>
      <c r="P10" s="728" t="n">
        <v>11.48</v>
      </c>
      <c r="Q10" s="728" t="n">
        <v>11.44</v>
      </c>
      <c r="R10" s="728" t="n">
        <v>12.3</v>
      </c>
      <c r="S10" s="728" t="n">
        <v>11.81</v>
      </c>
      <c r="T10" s="728" t="n">
        <v>11.67</v>
      </c>
      <c r="U10" s="728" t="n">
        <v>11.44</v>
      </c>
      <c r="V10" s="728" t="n">
        <v>11.68</v>
      </c>
      <c r="W10" s="728" t="n">
        <v>11.13</v>
      </c>
      <c r="X10" s="728" t="n">
        <v>11.06</v>
      </c>
      <c r="Y10" s="728" t="n">
        <v>10.81</v>
      </c>
      <c r="Z10" s="728" t="n">
        <v>10.43</v>
      </c>
      <c r="AA10" s="728" t="n">
        <v>10.57</v>
      </c>
      <c r="AB10" s="728" t="n">
        <v>11.24</v>
      </c>
      <c r="AC10" s="728" t="n">
        <v>11.4</v>
      </c>
      <c r="AD10" s="728" t="n">
        <v>11.46</v>
      </c>
      <c r="AE10" s="728" t="n">
        <v>11.55</v>
      </c>
      <c r="AF10" s="728" t="n">
        <v>11.4898731120791</v>
      </c>
      <c r="AG10" s="728" t="n">
        <v>11.3253464639136</v>
      </c>
      <c r="AH10" s="728" t="n">
        <v>11.79</v>
      </c>
      <c r="AI10" s="728" t="n">
        <v>11.6642740959032</v>
      </c>
      <c r="AJ10" s="728" t="n">
        <v>12.0471185348263</v>
      </c>
      <c r="AK10" s="728" t="n">
        <v>12.1980395392052</v>
      </c>
      <c r="AL10" s="728" t="n">
        <v>12.3289587969893</v>
      </c>
      <c r="AM10" s="728" t="n">
        <v>12.5148612956631</v>
      </c>
      <c r="AN10" s="728" t="n">
        <v>12.295729760266</v>
      </c>
      <c r="AO10" s="729" t="n">
        <v>12.1122063431279</v>
      </c>
      <c r="AP10" s="730" t="n">
        <v>12.2650655548654</v>
      </c>
      <c r="AQ10" s="731" t="n">
        <v>13.8199066850223</v>
      </c>
      <c r="AR10" s="732" t="n">
        <v>13.69</v>
      </c>
    </row>
    <row r="11" customFormat="false" ht="20.1" hidden="false" customHeight="true" outlineLevel="0" collapsed="false">
      <c r="A11" s="41"/>
      <c r="B11" s="44" t="s">
        <v>11</v>
      </c>
      <c r="C11" s="711"/>
      <c r="D11" s="733" t="s">
        <v>415</v>
      </c>
      <c r="E11" s="734"/>
      <c r="F11" s="735"/>
      <c r="G11" s="735"/>
      <c r="H11" s="735"/>
      <c r="I11" s="736"/>
      <c r="J11" s="736"/>
      <c r="K11" s="736"/>
      <c r="L11" s="736"/>
      <c r="M11" s="736"/>
      <c r="N11" s="736"/>
      <c r="O11" s="736"/>
      <c r="P11" s="736"/>
      <c r="Q11" s="736"/>
      <c r="R11" s="736"/>
      <c r="S11" s="736"/>
      <c r="T11" s="736"/>
      <c r="U11" s="737" t="n">
        <v>5.05</v>
      </c>
      <c r="V11" s="737" t="n">
        <v>5.04</v>
      </c>
      <c r="W11" s="737" t="n">
        <v>4.78</v>
      </c>
      <c r="X11" s="737" t="n">
        <v>4.58</v>
      </c>
      <c r="Y11" s="737" t="n">
        <v>4.36</v>
      </c>
      <c r="Z11" s="737" t="n">
        <v>4.24</v>
      </c>
      <c r="AA11" s="737" t="n">
        <v>4.23</v>
      </c>
      <c r="AB11" s="737" t="n">
        <v>4.55</v>
      </c>
      <c r="AC11" s="737" t="n">
        <v>4.42</v>
      </c>
      <c r="AD11" s="737" t="n">
        <v>4.49</v>
      </c>
      <c r="AE11" s="737" t="n">
        <v>4.49</v>
      </c>
      <c r="AF11" s="737" t="n">
        <v>4.48</v>
      </c>
      <c r="AG11" s="737" t="n">
        <v>4.2</v>
      </c>
      <c r="AH11" s="737" t="n">
        <v>4.31</v>
      </c>
      <c r="AI11" s="737" t="n">
        <v>4.26</v>
      </c>
      <c r="AJ11" s="737" t="n">
        <v>4.44</v>
      </c>
      <c r="AK11" s="737" t="n">
        <v>4.51</v>
      </c>
      <c r="AL11" s="737" t="n">
        <v>4.54</v>
      </c>
      <c r="AM11" s="737" t="n">
        <v>4.59</v>
      </c>
      <c r="AN11" s="737" t="n">
        <v>4.68639574602345</v>
      </c>
      <c r="AO11" s="738" t="n">
        <v>4.52073665544393</v>
      </c>
      <c r="AP11" s="739" t="n">
        <v>4.4535561338054</v>
      </c>
      <c r="AQ11" s="740" t="n">
        <v>4.57595286145831</v>
      </c>
      <c r="AR11" s="741" t="n">
        <v>4.47</v>
      </c>
    </row>
    <row r="12" customFormat="false" ht="20.1" hidden="false" customHeight="true" outlineLevel="0" collapsed="false">
      <c r="A12" s="41"/>
      <c r="B12" s="44" t="s">
        <v>13</v>
      </c>
      <c r="C12" s="710"/>
      <c r="D12" s="712" t="s">
        <v>416</v>
      </c>
      <c r="E12" s="448"/>
      <c r="F12" s="466"/>
      <c r="G12" s="466"/>
      <c r="H12" s="466"/>
      <c r="AF12" s="11"/>
      <c r="AG12" s="11"/>
      <c r="AH12" s="11"/>
      <c r="AI12" s="11"/>
      <c r="AJ12" s="11"/>
      <c r="AK12" s="11"/>
      <c r="AL12" s="11"/>
      <c r="AM12" s="11"/>
      <c r="AN12" s="11"/>
    </row>
    <row r="13" customFormat="false" ht="20.1" hidden="false" customHeight="true" outlineLevel="0" collapsed="false">
      <c r="A13" s="41"/>
      <c r="B13" s="44" t="s">
        <v>15</v>
      </c>
      <c r="C13" s="710"/>
      <c r="D13" s="742"/>
      <c r="E13" s="742"/>
      <c r="F13" s="743"/>
      <c r="G13" s="743"/>
      <c r="H13" s="743"/>
      <c r="AF13" s="11"/>
      <c r="AG13" s="11"/>
      <c r="AH13" s="11"/>
      <c r="AI13" s="11"/>
      <c r="AJ13" s="11"/>
      <c r="AK13" s="11"/>
      <c r="AL13" s="11"/>
      <c r="AM13" s="11"/>
      <c r="AN13" s="11"/>
    </row>
    <row r="14" s="12" customFormat="true" ht="20.1" hidden="false" customHeight="true" outlineLevel="0" collapsed="false">
      <c r="A14" s="41"/>
      <c r="B14" s="44" t="s">
        <v>17</v>
      </c>
      <c r="C14" s="710"/>
      <c r="D14" s="744" t="s">
        <v>417</v>
      </c>
      <c r="E14" s="744"/>
      <c r="F14" s="744"/>
      <c r="G14" s="744"/>
      <c r="H14" s="744"/>
      <c r="I14" s="26" t="s">
        <v>49</v>
      </c>
      <c r="J14" s="26" t="s">
        <v>50</v>
      </c>
      <c r="K14" s="26" t="s">
        <v>51</v>
      </c>
      <c r="L14" s="65" t="s">
        <v>52</v>
      </c>
      <c r="M14" s="26" t="s">
        <v>53</v>
      </c>
      <c r="N14" s="26" t="s">
        <v>54</v>
      </c>
      <c r="O14" s="26" t="s">
        <v>55</v>
      </c>
      <c r="P14" s="65" t="s">
        <v>56</v>
      </c>
      <c r="Q14" s="26" t="s">
        <v>57</v>
      </c>
      <c r="R14" s="26" t="s">
        <v>58</v>
      </c>
      <c r="S14" s="26" t="s">
        <v>59</v>
      </c>
      <c r="T14" s="65" t="n">
        <v>2014</v>
      </c>
      <c r="U14" s="26" t="s">
        <v>61</v>
      </c>
      <c r="V14" s="26" t="s">
        <v>62</v>
      </c>
      <c r="W14" s="26" t="s">
        <v>63</v>
      </c>
      <c r="X14" s="65" t="s">
        <v>123</v>
      </c>
      <c r="Y14" s="65" t="s">
        <v>64</v>
      </c>
      <c r="Z14" s="65" t="s">
        <v>65</v>
      </c>
      <c r="AA14" s="65" t="s">
        <v>66</v>
      </c>
      <c r="AB14" s="65" t="s">
        <v>67</v>
      </c>
      <c r="AC14" s="65" t="s">
        <v>68</v>
      </c>
      <c r="AD14" s="65" t="s">
        <v>69</v>
      </c>
      <c r="AE14" s="65" t="s">
        <v>70</v>
      </c>
      <c r="AF14" s="65" t="s">
        <v>114</v>
      </c>
      <c r="AG14" s="65" t="s">
        <v>71</v>
      </c>
      <c r="AH14" s="65" t="s">
        <v>72</v>
      </c>
      <c r="AI14" s="65" t="s">
        <v>73</v>
      </c>
      <c r="AJ14" s="65" t="s">
        <v>74</v>
      </c>
      <c r="AK14" s="65" t="s">
        <v>75</v>
      </c>
      <c r="AL14" s="65" t="s">
        <v>76</v>
      </c>
      <c r="AM14" s="65" t="s">
        <v>77</v>
      </c>
      <c r="AN14" s="65" t="s">
        <v>78</v>
      </c>
      <c r="AO14" s="65" t="s">
        <v>79</v>
      </c>
      <c r="AP14" s="65" t="s">
        <v>80</v>
      </c>
      <c r="AQ14" s="65" t="s">
        <v>81</v>
      </c>
      <c r="AR14" s="65" t="s">
        <v>418</v>
      </c>
    </row>
    <row r="15" customFormat="false" ht="20.1" hidden="false" customHeight="true" outlineLevel="0" collapsed="false">
      <c r="A15" s="41"/>
      <c r="B15" s="44" t="s">
        <v>19</v>
      </c>
      <c r="C15" s="710"/>
      <c r="D15" s="745" t="s">
        <v>419</v>
      </c>
      <c r="E15" s="745"/>
      <c r="F15" s="745"/>
      <c r="G15" s="745"/>
      <c r="H15" s="712"/>
      <c r="I15" s="746"/>
      <c r="J15" s="746"/>
      <c r="K15" s="746"/>
      <c r="L15" s="746"/>
      <c r="M15" s="746"/>
      <c r="N15" s="746"/>
      <c r="O15" s="746"/>
      <c r="P15" s="746"/>
      <c r="Q15" s="746"/>
      <c r="R15" s="746"/>
      <c r="S15" s="746"/>
      <c r="T15" s="746"/>
      <c r="U15" s="746"/>
      <c r="V15" s="746"/>
      <c r="W15" s="746"/>
      <c r="X15" s="746"/>
      <c r="Y15" s="746"/>
      <c r="Z15" s="746"/>
      <c r="AA15" s="746"/>
      <c r="AB15" s="746"/>
      <c r="AC15" s="746"/>
      <c r="AD15" s="746"/>
      <c r="AE15" s="746"/>
      <c r="AF15" s="746"/>
      <c r="AG15" s="746"/>
      <c r="AH15" s="746"/>
      <c r="AI15" s="746"/>
      <c r="AJ15" s="746"/>
      <c r="AK15" s="746"/>
      <c r="AL15" s="746"/>
      <c r="AM15" s="746"/>
      <c r="AN15" s="746"/>
      <c r="AR15" s="12"/>
      <c r="AS15" s="12"/>
      <c r="AT15" s="12"/>
    </row>
    <row r="16" s="12" customFormat="true" ht="20.1" hidden="false" customHeight="true" outlineLevel="0" collapsed="false">
      <c r="A16" s="41"/>
      <c r="B16" s="44" t="s">
        <v>21</v>
      </c>
      <c r="C16" s="710"/>
      <c r="D16" s="747"/>
      <c r="E16" s="747"/>
      <c r="F16" s="747"/>
      <c r="G16" s="747"/>
      <c r="H16" s="712" t="s">
        <v>95</v>
      </c>
      <c r="I16" s="638" t="n">
        <v>15.15</v>
      </c>
      <c r="J16" s="638" t="n">
        <v>13.84</v>
      </c>
      <c r="K16" s="638" t="n">
        <v>13.71</v>
      </c>
      <c r="L16" s="638" t="n">
        <v>14.43</v>
      </c>
      <c r="M16" s="638" t="n">
        <v>14.76</v>
      </c>
      <c r="N16" s="638" t="n">
        <v>13.99</v>
      </c>
      <c r="O16" s="638" t="n">
        <v>14.83</v>
      </c>
      <c r="P16" s="638" t="n">
        <v>14.76</v>
      </c>
      <c r="Q16" s="638" t="n">
        <v>14.33</v>
      </c>
      <c r="R16" s="638" t="n">
        <v>14.32</v>
      </c>
      <c r="S16" s="638" t="n">
        <v>13.75</v>
      </c>
      <c r="T16" s="638" t="n">
        <v>14.02</v>
      </c>
      <c r="U16" s="638" t="n">
        <v>14.22</v>
      </c>
      <c r="V16" s="638" t="n">
        <v>14.38</v>
      </c>
      <c r="W16" s="638" t="n">
        <v>14.1</v>
      </c>
      <c r="X16" s="638" t="n">
        <v>14.16</v>
      </c>
      <c r="Y16" s="638" t="n">
        <v>14.27</v>
      </c>
      <c r="Z16" s="638" t="n">
        <v>14.26</v>
      </c>
      <c r="AA16" s="638" t="n">
        <v>14.44</v>
      </c>
      <c r="AB16" s="638" t="n">
        <v>14.62</v>
      </c>
      <c r="AC16" s="638" t="n">
        <v>15.04</v>
      </c>
      <c r="AD16" s="638" t="n">
        <v>15.2</v>
      </c>
      <c r="AE16" s="126" t="n">
        <v>15.11</v>
      </c>
      <c r="AF16" s="126" t="n">
        <v>14.72</v>
      </c>
      <c r="AG16" s="126" t="n">
        <v>15.21</v>
      </c>
      <c r="AH16" s="126" t="n">
        <v>15.85</v>
      </c>
      <c r="AI16" s="126" t="n">
        <v>15.53</v>
      </c>
      <c r="AJ16" s="126" t="n">
        <v>15.54</v>
      </c>
      <c r="AK16" s="126" t="n">
        <v>15.57</v>
      </c>
      <c r="AL16" s="126" t="n">
        <v>15.48</v>
      </c>
      <c r="AM16" s="126" t="n">
        <v>15.69</v>
      </c>
      <c r="AN16" s="126" t="n">
        <v>15.1922589186106</v>
      </c>
      <c r="AO16" s="748" t="n">
        <v>14.8032346591943</v>
      </c>
      <c r="AP16" s="749" t="n">
        <v>14.8847142866249</v>
      </c>
      <c r="AQ16" s="749" t="n">
        <v>18.1251502374622</v>
      </c>
      <c r="AR16" s="750" t="n">
        <v>17.7</v>
      </c>
    </row>
    <row r="17" s="12" customFormat="true" ht="20.1" hidden="false" customHeight="true" outlineLevel="0" collapsed="false">
      <c r="A17" s="41"/>
      <c r="B17" s="44" t="s">
        <v>23</v>
      </c>
      <c r="C17" s="751"/>
      <c r="D17" s="747"/>
      <c r="E17" s="747"/>
      <c r="F17" s="747"/>
      <c r="G17" s="747"/>
      <c r="H17" s="466" t="s">
        <v>97</v>
      </c>
      <c r="I17" s="646"/>
      <c r="J17" s="646"/>
      <c r="K17" s="646"/>
      <c r="L17" s="646"/>
      <c r="M17" s="646"/>
      <c r="N17" s="646"/>
      <c r="O17" s="646"/>
      <c r="P17" s="638" t="n">
        <v>11.52</v>
      </c>
      <c r="Q17" s="638" t="n">
        <v>11.62</v>
      </c>
      <c r="R17" s="638" t="n">
        <v>11.69</v>
      </c>
      <c r="S17" s="638" t="n">
        <v>11.2</v>
      </c>
      <c r="T17" s="638" t="n">
        <v>10.99</v>
      </c>
      <c r="U17" s="638" t="n">
        <v>11.21</v>
      </c>
      <c r="V17" s="638" t="n">
        <v>11.35</v>
      </c>
      <c r="W17" s="638" t="n">
        <v>11.04</v>
      </c>
      <c r="X17" s="638" t="n">
        <v>10.72</v>
      </c>
      <c r="Y17" s="638" t="n">
        <v>10.79</v>
      </c>
      <c r="Z17" s="638" t="n">
        <v>10.36</v>
      </c>
      <c r="AA17" s="638" t="n">
        <v>10.54</v>
      </c>
      <c r="AB17" s="638" t="n">
        <v>11.32</v>
      </c>
      <c r="AC17" s="638" t="n">
        <v>11.82</v>
      </c>
      <c r="AD17" s="638" t="n">
        <v>12</v>
      </c>
      <c r="AE17" s="126" t="n">
        <v>11.94</v>
      </c>
      <c r="AF17" s="126" t="n">
        <v>11.6</v>
      </c>
      <c r="AG17" s="126" t="n">
        <v>12.22</v>
      </c>
      <c r="AH17" s="126" t="n">
        <v>12.7</v>
      </c>
      <c r="AI17" s="126" t="n">
        <v>12.52</v>
      </c>
      <c r="AJ17" s="126" t="n">
        <v>12.49</v>
      </c>
      <c r="AK17" s="126" t="n">
        <v>12.8</v>
      </c>
      <c r="AL17" s="126" t="n">
        <v>12.82</v>
      </c>
      <c r="AM17" s="126" t="n">
        <v>13.05</v>
      </c>
      <c r="AN17" s="126" t="n">
        <v>12.4712017108178</v>
      </c>
      <c r="AO17" s="748" t="n">
        <v>12.1739831957154</v>
      </c>
      <c r="AP17" s="749" t="n">
        <v>12.3372722349896</v>
      </c>
      <c r="AQ17" s="749" t="n">
        <v>15.2725966259083</v>
      </c>
      <c r="AR17" s="750" t="n">
        <v>14.98</v>
      </c>
    </row>
    <row r="18" s="12" customFormat="true" ht="20.1" hidden="false" customHeight="true" outlineLevel="0" collapsed="false">
      <c r="A18" s="41"/>
      <c r="B18" s="44" t="s">
        <v>25</v>
      </c>
      <c r="C18" s="710"/>
      <c r="D18" s="747"/>
      <c r="E18" s="747"/>
      <c r="F18" s="747"/>
      <c r="G18" s="747"/>
      <c r="H18" s="466" t="s">
        <v>99</v>
      </c>
      <c r="I18" s="638" t="n">
        <v>12.36</v>
      </c>
      <c r="J18" s="638" t="n">
        <v>11.38</v>
      </c>
      <c r="K18" s="638" t="n">
        <v>11.27</v>
      </c>
      <c r="L18" s="638" t="n">
        <v>11.28</v>
      </c>
      <c r="M18" s="638" t="n">
        <v>11.74</v>
      </c>
      <c r="N18" s="638" t="n">
        <v>11.38</v>
      </c>
      <c r="O18" s="638" t="n">
        <v>11.75</v>
      </c>
      <c r="P18" s="638" t="n">
        <v>12.14</v>
      </c>
      <c r="Q18" s="638" t="n">
        <v>11.97</v>
      </c>
      <c r="R18" s="638" t="n">
        <v>12.03</v>
      </c>
      <c r="S18" s="638" t="n">
        <v>11.53</v>
      </c>
      <c r="T18" s="638" t="n">
        <v>11.32</v>
      </c>
      <c r="U18" s="638" t="n">
        <v>11.53</v>
      </c>
      <c r="V18" s="638" t="n">
        <v>11.67</v>
      </c>
      <c r="W18" s="638" t="n">
        <v>11.36</v>
      </c>
      <c r="X18" s="638" t="n">
        <v>11.04</v>
      </c>
      <c r="Y18" s="638" t="n">
        <v>11.11</v>
      </c>
      <c r="Z18" s="638" t="n">
        <v>10.68</v>
      </c>
      <c r="AA18" s="638" t="n">
        <v>10.86</v>
      </c>
      <c r="AB18" s="638" t="n">
        <v>11.64</v>
      </c>
      <c r="AC18" s="638" t="n">
        <v>12.15</v>
      </c>
      <c r="AD18" s="638" t="n">
        <v>12.33</v>
      </c>
      <c r="AE18" s="126" t="n">
        <v>12.27</v>
      </c>
      <c r="AF18" s="126" t="n">
        <v>11.92</v>
      </c>
      <c r="AG18" s="126" t="n">
        <v>12.49</v>
      </c>
      <c r="AH18" s="126" t="n">
        <v>12.97</v>
      </c>
      <c r="AI18" s="126" t="n">
        <v>12.78</v>
      </c>
      <c r="AJ18" s="126" t="n">
        <v>12.75</v>
      </c>
      <c r="AK18" s="126" t="n">
        <v>12.99</v>
      </c>
      <c r="AL18" s="126" t="n">
        <v>13</v>
      </c>
      <c r="AM18" s="126" t="n">
        <v>13.23</v>
      </c>
      <c r="AN18" s="126" t="n">
        <v>12.6531348903702</v>
      </c>
      <c r="AO18" s="752" t="n">
        <v>12.2897615385417</v>
      </c>
      <c r="AP18" s="753" t="n">
        <v>12.4501536355132</v>
      </c>
      <c r="AQ18" s="753" t="n">
        <v>15.4023195049234</v>
      </c>
      <c r="AR18" s="754" t="n">
        <v>15.11</v>
      </c>
    </row>
    <row r="19" s="12" customFormat="true" ht="20.1" hidden="false" customHeight="true" outlineLevel="0" collapsed="false">
      <c r="A19" s="41"/>
      <c r="B19" s="44" t="s">
        <v>27</v>
      </c>
      <c r="C19" s="710"/>
      <c r="D19" s="755"/>
      <c r="E19" s="755"/>
      <c r="F19" s="755"/>
      <c r="G19" s="755"/>
      <c r="H19" s="756" t="s">
        <v>420</v>
      </c>
      <c r="I19" s="757"/>
      <c r="J19" s="757"/>
      <c r="K19" s="757"/>
      <c r="L19" s="757"/>
      <c r="M19" s="757"/>
      <c r="N19" s="757"/>
      <c r="O19" s="757"/>
      <c r="P19" s="757"/>
      <c r="Q19" s="757"/>
      <c r="R19" s="757"/>
      <c r="S19" s="757"/>
      <c r="T19" s="757"/>
      <c r="U19" s="758" t="n">
        <v>5.05</v>
      </c>
      <c r="V19" s="758" t="n">
        <v>4.97</v>
      </c>
      <c r="W19" s="758" t="n">
        <v>4.85</v>
      </c>
      <c r="X19" s="758" t="n">
        <v>4.49</v>
      </c>
      <c r="Y19" s="758" t="n">
        <v>4.38</v>
      </c>
      <c r="Z19" s="758" t="n">
        <v>4.17</v>
      </c>
      <c r="AA19" s="758" t="n">
        <v>4.15</v>
      </c>
      <c r="AB19" s="758" t="n">
        <v>4.49</v>
      </c>
      <c r="AC19" s="758" t="n">
        <v>4.43</v>
      </c>
      <c r="AD19" s="758" t="n">
        <v>4.48</v>
      </c>
      <c r="AE19" s="759" t="n">
        <v>4.42</v>
      </c>
      <c r="AF19" s="759" t="n">
        <v>4.32</v>
      </c>
      <c r="AG19" s="759" t="n">
        <v>4.2</v>
      </c>
      <c r="AH19" s="759" t="n">
        <v>4.3</v>
      </c>
      <c r="AI19" s="759" t="n">
        <v>4.24</v>
      </c>
      <c r="AJ19" s="759" t="n">
        <v>4.3</v>
      </c>
      <c r="AK19" s="759" t="n">
        <v>4.3</v>
      </c>
      <c r="AL19" s="759" t="n">
        <v>4.3</v>
      </c>
      <c r="AM19" s="759" t="n">
        <v>4.35</v>
      </c>
      <c r="AN19" s="759" t="n">
        <v>4.34271018292566</v>
      </c>
      <c r="AO19" s="752" t="n">
        <v>4.21</v>
      </c>
      <c r="AP19" s="753" t="n">
        <v>4.11942939181999</v>
      </c>
      <c r="AQ19" s="753" t="n">
        <v>4.38</v>
      </c>
      <c r="AR19" s="754" t="n">
        <v>4.24</v>
      </c>
    </row>
    <row r="20" s="12" customFormat="true" ht="20.1" hidden="false" customHeight="true" outlineLevel="0" collapsed="false">
      <c r="A20" s="41"/>
      <c r="B20" s="44" t="s">
        <v>29</v>
      </c>
      <c r="C20" s="760"/>
      <c r="D20" s="714" t="s">
        <v>38</v>
      </c>
      <c r="E20" s="714"/>
      <c r="F20" s="716"/>
      <c r="G20" s="716"/>
      <c r="H20" s="716" t="s">
        <v>421</v>
      </c>
      <c r="I20" s="761" t="n">
        <v>208.69</v>
      </c>
      <c r="J20" s="761" t="n">
        <v>205.9</v>
      </c>
      <c r="K20" s="761" t="n">
        <v>206.06</v>
      </c>
      <c r="L20" s="761" t="n">
        <v>209.69</v>
      </c>
      <c r="M20" s="761" t="n">
        <v>330.54</v>
      </c>
      <c r="N20" s="761" t="n">
        <v>303.52</v>
      </c>
      <c r="O20" s="761" t="n">
        <v>329.04</v>
      </c>
      <c r="P20" s="761" t="n">
        <v>262.09</v>
      </c>
      <c r="Q20" s="761" t="n">
        <v>281.92</v>
      </c>
      <c r="R20" s="761" t="n">
        <v>310.29</v>
      </c>
      <c r="S20" s="761" t="n">
        <v>305.03</v>
      </c>
      <c r="T20" s="761" t="n">
        <v>270.425802447747</v>
      </c>
      <c r="U20" s="761" t="n">
        <v>258.03</v>
      </c>
      <c r="V20" s="761" t="n">
        <v>243.36</v>
      </c>
      <c r="W20" s="761" t="n">
        <v>229.39</v>
      </c>
      <c r="X20" s="761" t="n">
        <v>207.36</v>
      </c>
      <c r="Y20" s="761" t="n">
        <v>206.74</v>
      </c>
      <c r="Z20" s="761" t="n">
        <v>207.73</v>
      </c>
      <c r="AA20" s="761" t="n">
        <v>201.41</v>
      </c>
      <c r="AB20" s="761" t="n">
        <v>186.46</v>
      </c>
      <c r="AC20" s="761" t="n">
        <v>185.94</v>
      </c>
      <c r="AD20" s="761" t="n">
        <v>218.34</v>
      </c>
      <c r="AE20" s="761" t="n">
        <v>218.31</v>
      </c>
      <c r="AF20" s="761" t="n">
        <v>217.92</v>
      </c>
      <c r="AG20" s="761" t="n">
        <v>213.93</v>
      </c>
      <c r="AH20" s="761" t="n">
        <v>208.48</v>
      </c>
      <c r="AI20" s="761" t="n">
        <v>206.73</v>
      </c>
      <c r="AJ20" s="761" t="n">
        <v>194.977432059594</v>
      </c>
      <c r="AK20" s="761" t="n">
        <v>193.43</v>
      </c>
      <c r="AL20" s="761" t="n">
        <v>194.876806047818</v>
      </c>
      <c r="AM20" s="761" t="n">
        <v>192.74</v>
      </c>
      <c r="AN20" s="761" t="n">
        <v>192.447070840349</v>
      </c>
      <c r="AO20" s="762" t="n">
        <v>191.638762047275</v>
      </c>
      <c r="AP20" s="763" t="n">
        <v>193.71269640322</v>
      </c>
      <c r="AQ20" s="732" t="n">
        <v>314.947965241686</v>
      </c>
      <c r="AR20" s="754" t="n">
        <v>287.75</v>
      </c>
    </row>
    <row r="21" s="12" customFormat="true" ht="20.1" hidden="false" customHeight="true" outlineLevel="0" collapsed="false">
      <c r="A21" s="41"/>
      <c r="B21" s="44" t="s">
        <v>31</v>
      </c>
      <c r="C21" s="764"/>
      <c r="D21" s="765" t="s">
        <v>39</v>
      </c>
      <c r="E21" s="765"/>
      <c r="F21" s="756"/>
      <c r="G21" s="756"/>
      <c r="H21" s="756" t="s">
        <v>421</v>
      </c>
      <c r="I21" s="758" t="n">
        <v>367.58</v>
      </c>
      <c r="J21" s="758" t="n">
        <v>337.7</v>
      </c>
      <c r="K21" s="758" t="n">
        <v>288.8</v>
      </c>
      <c r="L21" s="758" t="n">
        <v>302.3</v>
      </c>
      <c r="M21" s="758" t="n">
        <v>346.77</v>
      </c>
      <c r="N21" s="758" t="n">
        <v>280.94</v>
      </c>
      <c r="O21" s="758" t="n">
        <v>250.2</v>
      </c>
      <c r="P21" s="758" t="n">
        <v>217.54</v>
      </c>
      <c r="Q21" s="758" t="n">
        <v>234.46</v>
      </c>
      <c r="R21" s="758" t="n">
        <v>234.34</v>
      </c>
      <c r="S21" s="758" t="n">
        <v>231.92</v>
      </c>
      <c r="T21" s="758" t="n">
        <v>214.98</v>
      </c>
      <c r="U21" s="758" t="n">
        <v>194.55</v>
      </c>
      <c r="V21" s="758" t="n">
        <v>171.49</v>
      </c>
      <c r="W21" s="758" t="n">
        <v>223.58</v>
      </c>
      <c r="X21" s="758" t="n">
        <v>213.57</v>
      </c>
      <c r="Y21" s="758" t="n">
        <v>194.04</v>
      </c>
      <c r="Z21" s="758" t="n">
        <v>184.58</v>
      </c>
      <c r="AA21" s="758" t="n">
        <v>204.66</v>
      </c>
      <c r="AB21" s="758" t="n">
        <v>188.81</v>
      </c>
      <c r="AC21" s="758" t="n">
        <v>186.1</v>
      </c>
      <c r="AD21" s="758" t="n">
        <v>186.35</v>
      </c>
      <c r="AE21" s="758" t="n">
        <v>180.47</v>
      </c>
      <c r="AF21" s="758" t="n">
        <v>190.59</v>
      </c>
      <c r="AG21" s="758" t="n">
        <v>184.31</v>
      </c>
      <c r="AH21" s="758" t="n">
        <v>187.84</v>
      </c>
      <c r="AI21" s="758" t="n">
        <v>177.5</v>
      </c>
      <c r="AJ21" s="758" t="n">
        <v>176.63</v>
      </c>
      <c r="AK21" s="758" t="n">
        <v>175.21</v>
      </c>
      <c r="AL21" s="758" t="n">
        <v>174.1</v>
      </c>
      <c r="AM21" s="758" t="n">
        <v>200.38</v>
      </c>
      <c r="AN21" s="758" t="n">
        <v>211.75</v>
      </c>
      <c r="AO21" s="761" t="n">
        <v>204.68582261783</v>
      </c>
      <c r="AP21" s="766" t="n">
        <v>210.912594051856</v>
      </c>
      <c r="AQ21" s="753" t="n">
        <v>198.336269095373</v>
      </c>
      <c r="AR21" s="754" t="n">
        <v>188.78</v>
      </c>
    </row>
    <row r="22" s="12" customFormat="true" ht="20.1" hidden="false" customHeight="true" outlineLevel="0" collapsed="false">
      <c r="A22" s="41"/>
      <c r="B22" s="72" t="s">
        <v>32</v>
      </c>
      <c r="C22" s="767"/>
      <c r="D22" s="765" t="s">
        <v>422</v>
      </c>
      <c r="E22" s="765"/>
      <c r="F22" s="768"/>
      <c r="G22" s="768"/>
      <c r="H22" s="756" t="s">
        <v>423</v>
      </c>
      <c r="I22" s="757"/>
      <c r="J22" s="757"/>
      <c r="K22" s="757"/>
      <c r="L22" s="757"/>
      <c r="M22" s="757"/>
      <c r="N22" s="757"/>
      <c r="O22" s="757"/>
      <c r="P22" s="757"/>
      <c r="Q22" s="757"/>
      <c r="R22" s="758" t="n">
        <v>445.81</v>
      </c>
      <c r="S22" s="758" t="n">
        <v>435.5</v>
      </c>
      <c r="T22" s="758" t="n">
        <v>407.825695642365</v>
      </c>
      <c r="U22" s="758" t="n">
        <v>888.58</v>
      </c>
      <c r="V22" s="758" t="n">
        <v>894.99</v>
      </c>
      <c r="W22" s="758" t="n">
        <v>851.05</v>
      </c>
      <c r="X22" s="758" t="n">
        <v>771.97</v>
      </c>
      <c r="Y22" s="758" t="n">
        <v>1278.28</v>
      </c>
      <c r="Z22" s="758" t="n">
        <v>1148.09</v>
      </c>
      <c r="AA22" s="758" t="n">
        <v>1352.19</v>
      </c>
      <c r="AB22" s="758" t="n">
        <v>1341.87</v>
      </c>
      <c r="AC22" s="758" t="n">
        <v>1172.66</v>
      </c>
      <c r="AD22" s="758" t="n">
        <v>1757.97</v>
      </c>
      <c r="AE22" s="758" t="n">
        <v>1852.14</v>
      </c>
      <c r="AF22" s="758" t="n">
        <v>1811.22</v>
      </c>
      <c r="AG22" s="758" t="n">
        <v>1712.67</v>
      </c>
      <c r="AH22" s="758" t="n">
        <v>1555</v>
      </c>
      <c r="AI22" s="758" t="n">
        <v>1482.07</v>
      </c>
      <c r="AJ22" s="758" t="n">
        <v>1365.22</v>
      </c>
      <c r="AK22" s="758" t="n">
        <v>1290.63</v>
      </c>
      <c r="AL22" s="758" t="n">
        <v>1424.15</v>
      </c>
      <c r="AM22" s="758" t="n">
        <v>1080.24</v>
      </c>
      <c r="AN22" s="758" t="n">
        <v>1307.65228731167</v>
      </c>
      <c r="AO22" s="761" t="n">
        <v>1020.49990386464</v>
      </c>
      <c r="AP22" s="769" t="n">
        <v>1281.20178366616</v>
      </c>
      <c r="AQ22" s="753" t="n">
        <v>1487.28475293213</v>
      </c>
      <c r="AR22" s="754" t="n">
        <v>1225.99551294366</v>
      </c>
    </row>
    <row r="23" customFormat="false" ht="20.1" hidden="false" customHeight="true" outlineLevel="0" collapsed="false">
      <c r="A23" s="41"/>
      <c r="B23" s="44" t="s">
        <v>33</v>
      </c>
      <c r="C23" s="767"/>
      <c r="D23" s="765" t="s">
        <v>424</v>
      </c>
      <c r="E23" s="765"/>
      <c r="F23" s="768"/>
      <c r="G23" s="768"/>
      <c r="H23" s="770" t="s">
        <v>425</v>
      </c>
      <c r="I23" s="771" t="n">
        <v>379.57</v>
      </c>
      <c r="J23" s="771" t="n">
        <v>334</v>
      </c>
      <c r="K23" s="771" t="n">
        <v>340.9</v>
      </c>
      <c r="L23" s="771" t="n">
        <v>394.13</v>
      </c>
      <c r="M23" s="771" t="n">
        <v>424.47</v>
      </c>
      <c r="N23" s="771" t="n">
        <v>458.28</v>
      </c>
      <c r="O23" s="771" t="n">
        <v>454.57</v>
      </c>
      <c r="P23" s="771" t="n">
        <v>414.64</v>
      </c>
      <c r="Q23" s="771" t="n">
        <v>382.61</v>
      </c>
      <c r="R23" s="771" t="n">
        <v>360.41</v>
      </c>
      <c r="S23" s="771" t="n">
        <v>352.55</v>
      </c>
      <c r="T23" s="772"/>
      <c r="U23" s="772"/>
      <c r="V23" s="772"/>
      <c r="W23" s="772"/>
      <c r="X23" s="772"/>
      <c r="Y23" s="772"/>
      <c r="Z23" s="772"/>
      <c r="AA23" s="772"/>
      <c r="AB23" s="772"/>
      <c r="AC23" s="772"/>
      <c r="AD23" s="772"/>
      <c r="AE23" s="772"/>
      <c r="AF23" s="772"/>
      <c r="AG23" s="772"/>
      <c r="AH23" s="772"/>
      <c r="AI23" s="772"/>
      <c r="AJ23" s="772"/>
      <c r="AK23" s="772"/>
      <c r="AL23" s="772"/>
      <c r="AM23" s="772"/>
      <c r="AN23" s="772"/>
      <c r="AO23" s="772"/>
      <c r="AP23" s="772"/>
      <c r="AQ23" s="772"/>
      <c r="AR23" s="772"/>
    </row>
    <row r="24" customFormat="false" ht="20.1" hidden="false" customHeight="true" outlineLevel="0" collapsed="false">
      <c r="A24" s="41"/>
      <c r="B24" s="44" t="s">
        <v>34</v>
      </c>
      <c r="C24" s="767"/>
      <c r="D24" s="745" t="s">
        <v>426</v>
      </c>
      <c r="E24" s="745"/>
      <c r="F24" s="745"/>
      <c r="G24" s="745"/>
      <c r="H24" s="770" t="s">
        <v>425</v>
      </c>
      <c r="I24" s="771" t="n">
        <v>742.53</v>
      </c>
      <c r="J24" s="771" t="n">
        <v>677.1</v>
      </c>
      <c r="K24" s="771" t="n">
        <v>689.06</v>
      </c>
      <c r="L24" s="771" t="n">
        <v>712.55</v>
      </c>
      <c r="M24" s="771" t="n">
        <v>631.35</v>
      </c>
      <c r="N24" s="771" t="n">
        <v>611.52</v>
      </c>
      <c r="O24" s="771" t="n">
        <v>666.38</v>
      </c>
      <c r="P24" s="771" t="n">
        <v>548.27</v>
      </c>
      <c r="Q24" s="771" t="n">
        <v>529.35</v>
      </c>
      <c r="R24" s="771" t="n">
        <v>548.52</v>
      </c>
      <c r="S24" s="771" t="n">
        <v>583.44</v>
      </c>
      <c r="T24" s="771" t="n">
        <v>473.150252403196</v>
      </c>
      <c r="U24" s="773" t="n">
        <v>496.07</v>
      </c>
      <c r="V24" s="772"/>
      <c r="W24" s="772"/>
      <c r="X24" s="772"/>
      <c r="Y24" s="772"/>
      <c r="Z24" s="772"/>
      <c r="AA24" s="772"/>
      <c r="AB24" s="772"/>
      <c r="AC24" s="772"/>
      <c r="AD24" s="772"/>
      <c r="AE24" s="772"/>
      <c r="AF24" s="772"/>
      <c r="AG24" s="772"/>
      <c r="AH24" s="772"/>
      <c r="AI24" s="772"/>
      <c r="AJ24" s="772"/>
      <c r="AK24" s="772"/>
      <c r="AL24" s="772"/>
      <c r="AM24" s="772"/>
      <c r="AN24" s="772"/>
      <c r="AO24" s="772"/>
      <c r="AP24" s="772"/>
      <c r="AQ24" s="772"/>
      <c r="AR24" s="772"/>
    </row>
    <row r="25" customFormat="false" ht="20.1" hidden="false" customHeight="true" outlineLevel="0" collapsed="false">
      <c r="A25" s="41"/>
      <c r="B25" s="42" t="s">
        <v>35</v>
      </c>
      <c r="C25" s="767"/>
      <c r="D25" s="747"/>
      <c r="E25" s="747"/>
      <c r="F25" s="747"/>
      <c r="G25" s="747"/>
      <c r="H25" s="466" t="s">
        <v>427</v>
      </c>
      <c r="I25" s="479"/>
      <c r="J25" s="479"/>
      <c r="K25" s="479"/>
      <c r="L25" s="479"/>
      <c r="M25" s="479"/>
      <c r="N25" s="479"/>
      <c r="O25" s="479"/>
      <c r="P25" s="479"/>
      <c r="Q25" s="479"/>
      <c r="R25" s="479"/>
      <c r="S25" s="479"/>
      <c r="T25" s="479"/>
      <c r="U25" s="479"/>
      <c r="V25" s="774" t="n">
        <v>511</v>
      </c>
      <c r="W25" s="774" t="n">
        <v>539.6</v>
      </c>
      <c r="X25" s="774" t="n">
        <v>925</v>
      </c>
      <c r="Y25" s="774" t="n">
        <v>861</v>
      </c>
      <c r="Z25" s="774" t="n">
        <v>892.6</v>
      </c>
      <c r="AA25" s="774" t="n">
        <v>934</v>
      </c>
      <c r="AB25" s="774" t="n">
        <v>970</v>
      </c>
      <c r="AC25" s="774" t="n">
        <v>855.84814803</v>
      </c>
      <c r="AD25" s="774" t="n">
        <v>896.96772108</v>
      </c>
      <c r="AE25" s="774" t="n">
        <v>930.94057298</v>
      </c>
      <c r="AF25" s="774" t="n">
        <v>965.55969823</v>
      </c>
      <c r="AG25" s="774" t="n">
        <v>873.3280128</v>
      </c>
      <c r="AH25" s="774" t="n">
        <v>925.8</v>
      </c>
      <c r="AI25" s="774" t="n">
        <v>962.93377139</v>
      </c>
      <c r="AJ25" s="775" t="n">
        <v>1000.2</v>
      </c>
      <c r="AK25" s="775" t="n">
        <v>883.8956</v>
      </c>
      <c r="AL25" s="775" t="n">
        <v>930.43</v>
      </c>
      <c r="AM25" s="775" t="n">
        <v>975.11</v>
      </c>
      <c r="AN25" s="775" t="n">
        <v>1054.23118235</v>
      </c>
      <c r="AO25" s="775" t="n">
        <v>914.72620579</v>
      </c>
      <c r="AP25" s="769" t="n">
        <v>968.35764885</v>
      </c>
      <c r="AQ25" s="644" t="n">
        <v>1012.42862366</v>
      </c>
      <c r="AR25" s="776" t="n">
        <v>1058.06275802</v>
      </c>
    </row>
    <row r="26" customFormat="false" ht="20.1" hidden="false" customHeight="true" outlineLevel="0" collapsed="false">
      <c r="A26" s="41"/>
      <c r="B26" s="44" t="s">
        <v>13</v>
      </c>
      <c r="C26" s="767"/>
      <c r="D26" s="755"/>
      <c r="E26" s="755"/>
      <c r="F26" s="755"/>
      <c r="G26" s="755"/>
      <c r="H26" s="716" t="s">
        <v>428</v>
      </c>
      <c r="I26" s="777"/>
      <c r="J26" s="777"/>
      <c r="K26" s="777"/>
      <c r="L26" s="777"/>
      <c r="M26" s="777"/>
      <c r="N26" s="777"/>
      <c r="O26" s="777"/>
      <c r="P26" s="777"/>
      <c r="Q26" s="777"/>
      <c r="R26" s="777"/>
      <c r="S26" s="777"/>
      <c r="T26" s="777"/>
      <c r="U26" s="777"/>
      <c r="V26" s="778" t="n">
        <v>140.5</v>
      </c>
      <c r="W26" s="778" t="n">
        <v>153</v>
      </c>
      <c r="X26" s="778" t="n">
        <v>169.1</v>
      </c>
      <c r="Y26" s="778" t="n">
        <v>174</v>
      </c>
      <c r="Z26" s="778" t="n">
        <v>177</v>
      </c>
      <c r="AA26" s="778" t="n">
        <v>174.3</v>
      </c>
      <c r="AB26" s="778" t="n">
        <v>171.5</v>
      </c>
      <c r="AC26" s="778" t="n">
        <v>171.51958264</v>
      </c>
      <c r="AD26" s="778" t="n">
        <v>161.90050893</v>
      </c>
      <c r="AE26" s="778" t="n">
        <v>156.07864774</v>
      </c>
      <c r="AF26" s="778" t="n">
        <v>164.92502663</v>
      </c>
      <c r="AG26" s="778" t="n">
        <v>165.5939849</v>
      </c>
      <c r="AH26" s="778" t="n">
        <v>177.8</v>
      </c>
      <c r="AI26" s="778" t="n">
        <v>179.74299977</v>
      </c>
      <c r="AJ26" s="779" t="n">
        <v>179.3</v>
      </c>
      <c r="AK26" s="779" t="n">
        <v>183.5017</v>
      </c>
      <c r="AL26" s="779" t="n">
        <v>196.13</v>
      </c>
      <c r="AM26" s="779" t="n">
        <v>189.05</v>
      </c>
      <c r="AN26" s="779" t="n">
        <v>199.59947566</v>
      </c>
      <c r="AO26" s="779" t="n">
        <v>202.8711548</v>
      </c>
      <c r="AP26" s="766" t="n">
        <v>208.07462219</v>
      </c>
      <c r="AQ26" s="752" t="n">
        <v>208.31531314</v>
      </c>
      <c r="AR26" s="780" t="n">
        <v>212.91535275</v>
      </c>
    </row>
    <row r="27" customFormat="false" ht="20.1" hidden="false" customHeight="true" outlineLevel="0" collapsed="false">
      <c r="A27" s="41"/>
      <c r="B27" s="44" t="s">
        <v>15</v>
      </c>
      <c r="C27" s="767"/>
      <c r="D27" s="765" t="s">
        <v>128</v>
      </c>
      <c r="E27" s="765"/>
      <c r="F27" s="768"/>
      <c r="G27" s="768"/>
      <c r="H27" s="756" t="s">
        <v>429</v>
      </c>
      <c r="I27" s="758" t="n">
        <v>9.64918447790582</v>
      </c>
      <c r="J27" s="758" t="n">
        <v>11.29</v>
      </c>
      <c r="K27" s="758" t="n">
        <v>11.0842475379829</v>
      </c>
      <c r="L27" s="758" t="n">
        <v>14.4019337806108</v>
      </c>
      <c r="M27" s="758" t="n">
        <v>12.37</v>
      </c>
      <c r="N27" s="758" t="n">
        <v>12.9</v>
      </c>
      <c r="O27" s="758" t="n">
        <v>12.6</v>
      </c>
      <c r="P27" s="758" t="n">
        <v>11.6762233133524</v>
      </c>
      <c r="Q27" s="758" t="n">
        <v>10.6646879257665</v>
      </c>
      <c r="R27" s="758" t="n">
        <v>14.33</v>
      </c>
      <c r="S27" s="758" t="n">
        <v>14.0037567691785</v>
      </c>
      <c r="T27" s="758" t="n">
        <v>13.7900645059748</v>
      </c>
      <c r="U27" s="758" t="n">
        <v>13.24</v>
      </c>
      <c r="V27" s="758" t="n">
        <v>13.67</v>
      </c>
      <c r="W27" s="758" t="n">
        <v>13.62</v>
      </c>
      <c r="X27" s="758" t="n">
        <v>11.77</v>
      </c>
      <c r="Y27" s="758" t="n">
        <v>12.25</v>
      </c>
      <c r="Z27" s="758" t="n">
        <v>11.98</v>
      </c>
      <c r="AA27" s="758" t="n">
        <v>11.99</v>
      </c>
      <c r="AB27" s="758" t="n">
        <v>11.53</v>
      </c>
      <c r="AC27" s="758" t="n">
        <v>13.99</v>
      </c>
      <c r="AD27" s="758" t="n">
        <v>13.11</v>
      </c>
      <c r="AE27" s="758" t="n">
        <v>12.04</v>
      </c>
      <c r="AF27" s="758" t="n">
        <v>11.72</v>
      </c>
      <c r="AG27" s="758" t="n">
        <v>13.64</v>
      </c>
      <c r="AH27" s="758" t="n">
        <v>13.36</v>
      </c>
      <c r="AI27" s="758" t="n">
        <v>13.4943066505251</v>
      </c>
      <c r="AJ27" s="781" t="n">
        <v>14.09</v>
      </c>
      <c r="AK27" s="781" t="n">
        <v>13.54</v>
      </c>
      <c r="AL27" s="781" t="n">
        <v>13.48</v>
      </c>
      <c r="AM27" s="781" t="n">
        <v>13.65</v>
      </c>
      <c r="AN27" s="781" t="n">
        <v>13.43</v>
      </c>
      <c r="AO27" s="781" t="n">
        <v>12.8074874294614</v>
      </c>
      <c r="AP27" s="766" t="n">
        <v>12.2588682540903</v>
      </c>
      <c r="AQ27" s="752" t="n">
        <v>12.140982233543</v>
      </c>
      <c r="AR27" s="780" t="n">
        <v>12.01</v>
      </c>
    </row>
    <row r="28" customFormat="false" ht="20.1" hidden="false" customHeight="true" outlineLevel="0" collapsed="false">
      <c r="A28" s="41"/>
      <c r="B28" s="44" t="s">
        <v>36</v>
      </c>
      <c r="C28" s="767"/>
      <c r="D28" s="765" t="s">
        <v>129</v>
      </c>
      <c r="E28" s="782"/>
      <c r="F28" s="768"/>
      <c r="G28" s="768"/>
      <c r="H28" s="756" t="s">
        <v>425</v>
      </c>
      <c r="I28" s="758" t="n">
        <v>723.64</v>
      </c>
      <c r="J28" s="758" t="n">
        <v>676.41</v>
      </c>
      <c r="K28" s="758" t="n">
        <v>1001.46</v>
      </c>
      <c r="L28" s="758" t="n">
        <v>846.07</v>
      </c>
      <c r="M28" s="758" t="n">
        <v>1001.7</v>
      </c>
      <c r="N28" s="758" t="n">
        <v>1016.41</v>
      </c>
      <c r="O28" s="758" t="n">
        <v>903.48</v>
      </c>
      <c r="P28" s="758" t="n">
        <v>870.51</v>
      </c>
      <c r="Q28" s="758" t="n">
        <v>858.38</v>
      </c>
      <c r="R28" s="758" t="n">
        <v>882.93</v>
      </c>
      <c r="S28" s="758" t="n">
        <v>751.76</v>
      </c>
      <c r="T28" s="758" t="n">
        <v>593.167835610178</v>
      </c>
      <c r="U28" s="758" t="n">
        <v>516.23</v>
      </c>
      <c r="V28" s="758" t="n">
        <v>559.27</v>
      </c>
      <c r="W28" s="757"/>
      <c r="X28" s="757"/>
      <c r="Y28" s="757"/>
      <c r="Z28" s="757"/>
      <c r="AA28" s="757"/>
      <c r="AB28" s="757"/>
      <c r="AC28" s="757"/>
      <c r="AD28" s="757"/>
      <c r="AE28" s="757"/>
      <c r="AF28" s="757"/>
      <c r="AG28" s="757"/>
      <c r="AH28" s="757"/>
      <c r="AI28" s="757"/>
      <c r="AJ28" s="757"/>
      <c r="AK28" s="757"/>
      <c r="AL28" s="757"/>
      <c r="AM28" s="757"/>
      <c r="AN28" s="757"/>
      <c r="AO28" s="783"/>
      <c r="AP28" s="783"/>
      <c r="AQ28" s="784"/>
      <c r="AR28" s="784"/>
    </row>
    <row r="29" customFormat="false" ht="20.1" hidden="false" customHeight="true" outlineLevel="0" collapsed="false">
      <c r="A29" s="41"/>
      <c r="B29" s="44" t="s">
        <v>37</v>
      </c>
      <c r="C29" s="767"/>
      <c r="D29" s="765" t="s">
        <v>43</v>
      </c>
      <c r="E29" s="765"/>
      <c r="F29" s="768"/>
      <c r="G29" s="768"/>
      <c r="H29" s="756" t="s">
        <v>430</v>
      </c>
      <c r="I29" s="757"/>
      <c r="J29" s="757"/>
      <c r="K29" s="757"/>
      <c r="L29" s="757"/>
      <c r="M29" s="757"/>
      <c r="N29" s="757"/>
      <c r="O29" s="757"/>
      <c r="P29" s="757"/>
      <c r="Q29" s="757"/>
      <c r="R29" s="758" t="n">
        <v>21.42</v>
      </c>
      <c r="S29" s="758" t="n">
        <v>21.2</v>
      </c>
      <c r="T29" s="758" t="n">
        <v>21.1979065461384</v>
      </c>
      <c r="U29" s="758" t="n">
        <v>20.06</v>
      </c>
      <c r="V29" s="758" t="n">
        <v>19.79</v>
      </c>
      <c r="W29" s="758" t="n">
        <v>19.67</v>
      </c>
      <c r="X29" s="758" t="n">
        <v>19.27</v>
      </c>
      <c r="Y29" s="758" t="n">
        <v>19.34</v>
      </c>
      <c r="Z29" s="758" t="n">
        <v>20.02</v>
      </c>
      <c r="AA29" s="758" t="n">
        <v>19.25</v>
      </c>
      <c r="AB29" s="758" t="n">
        <v>18.9</v>
      </c>
      <c r="AC29" s="758" t="n">
        <v>18.85</v>
      </c>
      <c r="AD29" s="758" t="n">
        <v>18.42</v>
      </c>
      <c r="AE29" s="758" t="n">
        <v>16.68</v>
      </c>
      <c r="AF29" s="758" t="n">
        <v>16.59</v>
      </c>
      <c r="AG29" s="758" t="n">
        <v>15.95</v>
      </c>
      <c r="AH29" s="758" t="n">
        <v>16.77</v>
      </c>
      <c r="AI29" s="758" t="n">
        <v>15.8</v>
      </c>
      <c r="AJ29" s="758" t="n">
        <v>16.02</v>
      </c>
      <c r="AK29" s="758" t="n">
        <v>16.99</v>
      </c>
      <c r="AL29" s="758" t="n">
        <v>16.02</v>
      </c>
      <c r="AM29" s="758" t="n">
        <v>16.75</v>
      </c>
      <c r="AN29" s="758" t="n">
        <v>16.82</v>
      </c>
      <c r="AO29" s="758" t="n">
        <v>16.6410900836665</v>
      </c>
      <c r="AP29" s="785" t="n">
        <v>16.911759552126</v>
      </c>
      <c r="AQ29" s="752" t="n">
        <v>16.5401699251913</v>
      </c>
      <c r="AR29" s="780" t="n">
        <v>15.8618078626419</v>
      </c>
    </row>
    <row r="30" customFormat="false" ht="20.1" hidden="false" customHeight="true" outlineLevel="0" collapsed="false">
      <c r="A30" s="41"/>
      <c r="B30" s="44"/>
      <c r="C30" s="767"/>
      <c r="D30" s="733" t="s">
        <v>374</v>
      </c>
      <c r="E30" s="733"/>
      <c r="F30" s="786"/>
      <c r="G30" s="786"/>
      <c r="H30" s="735" t="s">
        <v>429</v>
      </c>
      <c r="I30" s="787"/>
      <c r="J30" s="787"/>
      <c r="K30" s="787"/>
      <c r="L30" s="787"/>
      <c r="M30" s="787"/>
      <c r="N30" s="787"/>
      <c r="O30" s="787"/>
      <c r="P30" s="787"/>
      <c r="Q30" s="787"/>
      <c r="R30" s="787"/>
      <c r="S30" s="787"/>
      <c r="T30" s="787"/>
      <c r="U30" s="787"/>
      <c r="V30" s="787"/>
      <c r="W30" s="787"/>
      <c r="X30" s="787"/>
      <c r="Y30" s="787"/>
      <c r="Z30" s="787"/>
      <c r="AA30" s="787"/>
      <c r="AB30" s="787"/>
      <c r="AC30" s="787"/>
      <c r="AD30" s="787"/>
      <c r="AE30" s="787"/>
      <c r="AF30" s="787"/>
      <c r="AG30" s="787"/>
      <c r="AH30" s="787"/>
      <c r="AI30" s="787"/>
      <c r="AJ30" s="787"/>
      <c r="AK30" s="787"/>
      <c r="AL30" s="787"/>
      <c r="AM30" s="787"/>
      <c r="AN30" s="787"/>
      <c r="AO30" s="740" t="n">
        <v>108.096522671003</v>
      </c>
      <c r="AP30" s="788" t="n">
        <v>136.526435474702</v>
      </c>
      <c r="AQ30" s="789" t="n">
        <v>927.130264446621</v>
      </c>
      <c r="AR30" s="790" t="n">
        <v>574.452705493598</v>
      </c>
    </row>
    <row r="31" customFormat="false" ht="20.1" hidden="false" customHeight="true" outlineLevel="0" collapsed="false">
      <c r="A31" s="41"/>
      <c r="B31" s="42" t="s">
        <v>38</v>
      </c>
      <c r="D31" s="712" t="s">
        <v>416</v>
      </c>
    </row>
    <row r="32" customFormat="false" ht="20.1" hidden="false" customHeight="true" outlineLevel="0" collapsed="false">
      <c r="A32" s="41"/>
      <c r="B32" s="42" t="s">
        <v>39</v>
      </c>
      <c r="D32" s="791" t="s">
        <v>431</v>
      </c>
    </row>
    <row r="33" customFormat="false" ht="20.1" hidden="false" customHeight="true" outlineLevel="0" collapsed="false">
      <c r="A33" s="41"/>
      <c r="B33" s="42" t="s">
        <v>40</v>
      </c>
      <c r="D33" s="791" t="s">
        <v>432</v>
      </c>
    </row>
    <row r="34" customFormat="false" ht="20.1" hidden="false" customHeight="true" outlineLevel="0" collapsed="false">
      <c r="A34" s="41"/>
      <c r="B34" s="42" t="s">
        <v>41</v>
      </c>
    </row>
    <row r="35" customFormat="false" ht="20.1" hidden="false" customHeight="true" outlineLevel="0" collapsed="false">
      <c r="A35" s="41"/>
      <c r="B35" s="42" t="s">
        <v>42</v>
      </c>
    </row>
    <row r="36" customFormat="false" ht="20.1" hidden="false" customHeight="true" outlineLevel="0" collapsed="false">
      <c r="A36" s="41"/>
      <c r="B36" s="42" t="s">
        <v>43</v>
      </c>
    </row>
    <row r="37" customFormat="false" ht="20.1" hidden="false" customHeight="true" outlineLevel="0" collapsed="false">
      <c r="A37" s="41"/>
      <c r="B37" s="42" t="s">
        <v>44</v>
      </c>
    </row>
    <row r="38" customFormat="false" ht="16.5" hidden="false" customHeight="false" outlineLevel="0" collapsed="false">
      <c r="A38" s="41"/>
      <c r="B38" s="44" t="s">
        <v>45</v>
      </c>
    </row>
    <row r="39" customFormat="false" ht="16.5" hidden="false" customHeight="false" outlineLevel="0" collapsed="false">
      <c r="A39" s="41"/>
      <c r="B39" s="44" t="s">
        <v>46</v>
      </c>
    </row>
    <row r="40" customFormat="false" ht="16.5" hidden="false" customHeight="false" outlineLevel="0" collapsed="false">
      <c r="A40" s="41"/>
      <c r="B40" s="44" t="s">
        <v>47</v>
      </c>
    </row>
    <row r="41" customFormat="false" ht="16.5" hidden="false" customHeight="false" outlineLevel="0" collapsed="false">
      <c r="A41" s="41"/>
      <c r="B41" s="60"/>
    </row>
    <row r="42" customFormat="false" ht="16.5" hidden="false" customHeight="false" outlineLevel="0" collapsed="false">
      <c r="A42" s="41"/>
      <c r="B42" s="60"/>
    </row>
    <row r="43" customFormat="false" ht="16.5" hidden="false" customHeight="false" outlineLevel="0" collapsed="false">
      <c r="A43" s="41"/>
      <c r="B43" s="61"/>
    </row>
    <row r="44" customFormat="false" ht="16.5" hidden="false" customHeight="false" outlineLevel="0" collapsed="false">
      <c r="A44" s="41"/>
      <c r="B44" s="61"/>
    </row>
    <row r="45" customFormat="false" ht="16.5" hidden="false" customHeight="false" outlineLevel="0" collapsed="false">
      <c r="A45" s="41"/>
      <c r="B45" s="61"/>
    </row>
    <row r="46" customFormat="false" ht="16.5" hidden="false" customHeight="false" outlineLevel="0" collapsed="false">
      <c r="A46" s="41"/>
      <c r="B46" s="61"/>
    </row>
    <row r="47" customFormat="false" ht="16.5" hidden="false" customHeight="false" outlineLevel="0" collapsed="false">
      <c r="A47" s="41"/>
      <c r="B47" s="61"/>
    </row>
    <row r="48" customFormat="false" ht="16.5" hidden="false" customHeight="false" outlineLevel="0" collapsed="false">
      <c r="A48" s="41"/>
      <c r="B48" s="61"/>
    </row>
    <row r="49" customFormat="false" ht="16.5" hidden="false" customHeight="false" outlineLevel="0" collapsed="false">
      <c r="A49" s="41"/>
      <c r="B49" s="61"/>
    </row>
    <row r="50" customFormat="false" ht="16.5" hidden="false" customHeight="false" outlineLevel="0" collapsed="false">
      <c r="A50" s="41"/>
      <c r="B50" s="61"/>
    </row>
    <row r="51" customFormat="false" ht="16.5" hidden="false" customHeight="false" outlineLevel="0" collapsed="false">
      <c r="A51" s="41"/>
      <c r="B51" s="61"/>
    </row>
    <row r="52" customFormat="false" ht="16.5" hidden="false" customHeight="false" outlineLevel="0" collapsed="false">
      <c r="A52" s="41"/>
      <c r="B52" s="61"/>
    </row>
    <row r="53" customFormat="false" ht="16.5" hidden="false" customHeight="false" outlineLevel="0" collapsed="false">
      <c r="A53" s="41"/>
      <c r="B53" s="61"/>
    </row>
    <row r="54" customFormat="false" ht="16.5" hidden="false" customHeight="false" outlineLevel="0" collapsed="false">
      <c r="A54" s="41"/>
      <c r="B54" s="61"/>
    </row>
    <row r="55" customFormat="false" ht="16.5" hidden="false" customHeight="false" outlineLevel="0" collapsed="false">
      <c r="A55" s="41"/>
      <c r="B55" s="61"/>
    </row>
    <row r="56" customFormat="false" ht="16.5" hidden="false" customHeight="false" outlineLevel="0" collapsed="false">
      <c r="A56" s="41"/>
      <c r="B56" s="61"/>
    </row>
    <row r="57" customFormat="false" ht="16.5" hidden="false" customHeight="false" outlineLevel="0" collapsed="false">
      <c r="A57" s="41"/>
      <c r="B57" s="61"/>
    </row>
    <row r="58" customFormat="false" ht="16.5" hidden="false" customHeight="false" outlineLevel="0" collapsed="false">
      <c r="A58" s="41"/>
      <c r="B58" s="61"/>
    </row>
    <row r="59" customFormat="false" ht="16.5" hidden="false" customHeight="false" outlineLevel="0" collapsed="false">
      <c r="A59" s="41"/>
      <c r="B59" s="61"/>
    </row>
    <row r="60" customFormat="false" ht="16.5" hidden="false" customHeight="false" outlineLevel="0" collapsed="false">
      <c r="A60" s="41"/>
      <c r="B60" s="61"/>
    </row>
    <row r="61" customFormat="false" ht="16.5" hidden="false" customHeight="false" outlineLevel="0" collapsed="false">
      <c r="A61" s="41"/>
      <c r="B61" s="61"/>
    </row>
    <row r="62" customFormat="false" ht="16.5" hidden="false" customHeight="false" outlineLevel="0" collapsed="false">
      <c r="A62" s="41"/>
      <c r="B62" s="61"/>
    </row>
    <row r="63" customFormat="false" ht="16.5" hidden="false" customHeight="false" outlineLevel="0" collapsed="false">
      <c r="A63" s="41"/>
      <c r="B63" s="61"/>
    </row>
    <row r="64" customFormat="false" ht="16.5" hidden="false" customHeight="false" outlineLevel="0" collapsed="false">
      <c r="A64" s="41"/>
      <c r="B64" s="61"/>
    </row>
    <row r="65" customFormat="false" ht="16.5" hidden="false" customHeight="false" outlineLevel="0" collapsed="false">
      <c r="A65" s="41"/>
      <c r="B65" s="61"/>
    </row>
    <row r="66" customFormat="false" ht="16.5" hidden="false" customHeight="false" outlineLevel="0" collapsed="false">
      <c r="A66" s="41"/>
      <c r="B66" s="61"/>
    </row>
    <row r="67" customFormat="false" ht="16.5" hidden="false" customHeight="false" outlineLevel="0" collapsed="false">
      <c r="A67" s="41"/>
      <c r="B67" s="61"/>
    </row>
    <row r="68" customFormat="false" ht="16.5" hidden="false" customHeight="false" outlineLevel="0" collapsed="false">
      <c r="A68" s="41"/>
      <c r="B68" s="61"/>
    </row>
    <row r="69" customFormat="false" ht="16.5" hidden="false" customHeight="false" outlineLevel="0" collapsed="false">
      <c r="A69" s="41"/>
      <c r="B69" s="61"/>
    </row>
    <row r="70" customFormat="false" ht="16.5" hidden="false" customHeight="false" outlineLevel="0" collapsed="false">
      <c r="A70" s="41"/>
      <c r="B70" s="61"/>
    </row>
    <row r="71" customFormat="false" ht="16.5" hidden="false" customHeight="false" outlineLevel="0" collapsed="false">
      <c r="A71" s="41"/>
      <c r="B71" s="61"/>
    </row>
    <row r="72" customFormat="false" ht="16.5" hidden="false" customHeight="false" outlineLevel="0" collapsed="false">
      <c r="A72" s="41"/>
      <c r="B72" s="61"/>
    </row>
    <row r="73" customFormat="false" ht="16.5" hidden="false" customHeight="false" outlineLevel="0" collapsed="false">
      <c r="A73" s="41"/>
      <c r="B73" s="61"/>
    </row>
    <row r="74" customFormat="false" ht="16.5" hidden="false" customHeight="false" outlineLevel="0" collapsed="false">
      <c r="A74" s="41"/>
      <c r="B74" s="61"/>
    </row>
    <row r="75" customFormat="false" ht="16.5" hidden="false" customHeight="false" outlineLevel="0" collapsed="false">
      <c r="A75" s="41"/>
      <c r="B75" s="61"/>
    </row>
    <row r="76" customFormat="false" ht="16.5" hidden="false" customHeight="false" outlineLevel="0" collapsed="false">
      <c r="A76" s="41"/>
      <c r="B76" s="61"/>
    </row>
    <row r="77" customFormat="false" ht="16.5" hidden="false" customHeight="false" outlineLevel="0" collapsed="false">
      <c r="A77" s="41"/>
      <c r="B77" s="61"/>
    </row>
    <row r="78" customFormat="false" ht="16.5" hidden="false" customHeight="false" outlineLevel="0" collapsed="false">
      <c r="A78" s="41"/>
      <c r="B78" s="61"/>
    </row>
    <row r="79" customFormat="false" ht="16.5" hidden="false" customHeight="false" outlineLevel="0" collapsed="false">
      <c r="A79" s="41"/>
      <c r="B79" s="61"/>
    </row>
    <row r="80" customFormat="false" ht="16.5" hidden="false" customHeight="false" outlineLevel="0" collapsed="false">
      <c r="A80" s="41"/>
      <c r="B80" s="61"/>
    </row>
    <row r="81" customFormat="false" ht="16.5" hidden="false" customHeight="false" outlineLevel="0" collapsed="false">
      <c r="A81" s="41"/>
      <c r="B81" s="61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  <row r="87" customFormat="false" ht="16.5" hidden="false" customHeight="false" outlineLevel="0" collapsed="false">
      <c r="A87" s="41"/>
      <c r="B87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1" location="생명!A1" display="농협생명"/>
    <hyperlink ref="B32" location="손해!A1" display="농협손해"/>
    <hyperlink ref="B33" location="증권!A1" display="NH투자증권"/>
    <hyperlink ref="B34" location="자산운용!A1" display="NH-Amundi자산운용"/>
    <hyperlink ref="B35" location="캐피탈!A1" display="NH농협캐피탈"/>
    <hyperlink ref="B36" location="저축은행!A1" display="NH저축은행"/>
    <hyperlink ref="B37" location="현황!A1" display="기타"/>
    <hyperlink ref="B38" location="현황!A1" display="현황"/>
    <hyperlink ref="B39" location="주식수!A1" display="주식수"/>
    <hyperlink ref="B40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T79"/>
  <sheetViews>
    <sheetView showFormulas="false" showGridLines="false" showRowColHeaders="true" showZeros="true" rightToLeft="false" tabSelected="false" showOutlineSymbols="false" defaultGridColor="true" view="pageBreakPreview" topLeftCell="A1" colorId="64" zoomScale="90" zoomScaleNormal="100" zoomScalePageLayoutView="90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1" activeCellId="0" sqref="A1"/>
    </sheetView>
  </sheetViews>
  <sheetFormatPr defaultColWidth="10.6367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4.55"/>
    <col collapsed="false" customWidth="false" hidden="true" outlineLevel="0" max="31" min="9" style="11" width="10.66"/>
    <col collapsed="false" customWidth="false" hidden="true" outlineLevel="0" max="32" min="32" style="12" width="10.66"/>
    <col collapsed="false" customWidth="false" hidden="false" outlineLevel="0" max="1024" min="33" style="12" width="10.66"/>
  </cols>
  <sheetData>
    <row r="1" s="13" customFormat="true" ht="36" hidden="false" customHeight="true" outlineLevel="0" collapsed="false">
      <c r="B1" s="14"/>
      <c r="C1" s="14"/>
      <c r="D1" s="16" t="s">
        <v>33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0.25" hidden="false" customHeight="true" outlineLevel="0" collapsed="false">
      <c r="A3" s="22"/>
      <c r="B3" s="23"/>
      <c r="C3" s="24"/>
      <c r="D3" s="423" t="s">
        <v>167</v>
      </c>
      <c r="E3" s="423"/>
      <c r="F3" s="423"/>
      <c r="G3" s="423"/>
      <c r="H3" s="423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n">
        <v>2014</v>
      </c>
      <c r="U3" s="26" t="s">
        <v>61</v>
      </c>
      <c r="V3" s="26" t="s">
        <v>62</v>
      </c>
      <c r="W3" s="26" t="s">
        <v>63</v>
      </c>
      <c r="X3" s="26" t="s">
        <v>123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customFormat="false" ht="20.1" hidden="false" customHeight="true" outlineLevel="0" collapsed="false">
      <c r="A4" s="28" t="s">
        <v>2</v>
      </c>
      <c r="B4" s="62"/>
      <c r="D4" s="649" t="s">
        <v>433</v>
      </c>
      <c r="E4" s="1"/>
      <c r="F4" s="1"/>
      <c r="G4" s="1"/>
      <c r="H4" s="1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49"/>
      <c r="AB4" s="449"/>
      <c r="AC4" s="449"/>
      <c r="AD4" s="449"/>
      <c r="AE4" s="449"/>
      <c r="AF4" s="792"/>
      <c r="AG4" s="792"/>
      <c r="AH4" s="792"/>
      <c r="AI4" s="792"/>
      <c r="AJ4" s="792"/>
      <c r="AK4" s="792"/>
      <c r="AL4" s="792"/>
      <c r="AM4" s="792"/>
      <c r="AN4" s="792"/>
    </row>
    <row r="5" customFormat="false" ht="20.1" hidden="false" customHeight="true" outlineLevel="0" collapsed="false">
      <c r="A5" s="34"/>
      <c r="B5" s="35"/>
      <c r="D5" s="101"/>
      <c r="E5" s="1" t="s">
        <v>434</v>
      </c>
      <c r="F5" s="1"/>
      <c r="G5" s="1"/>
      <c r="H5" s="793"/>
      <c r="I5" s="67" t="n">
        <v>1530438</v>
      </c>
      <c r="J5" s="67" t="n">
        <v>1529120</v>
      </c>
      <c r="K5" s="67" t="n">
        <v>1540321</v>
      </c>
      <c r="L5" s="67" t="n">
        <v>1548059</v>
      </c>
      <c r="M5" s="67" t="n">
        <v>1548691</v>
      </c>
      <c r="N5" s="67" t="n">
        <v>1570489</v>
      </c>
      <c r="O5" s="67" t="n">
        <v>1563777</v>
      </c>
      <c r="P5" s="67" t="n">
        <v>1646396</v>
      </c>
      <c r="Q5" s="67" t="n">
        <v>1656103</v>
      </c>
      <c r="R5" s="67" t="n">
        <v>1728934</v>
      </c>
      <c r="S5" s="67" t="n">
        <v>1793831</v>
      </c>
      <c r="T5" s="67" t="n">
        <v>1828080</v>
      </c>
      <c r="U5" s="67" t="n">
        <v>1812702</v>
      </c>
      <c r="V5" s="67" t="n">
        <v>1814394</v>
      </c>
      <c r="W5" s="794" t="n">
        <v>1867598</v>
      </c>
      <c r="X5" s="67" t="n">
        <v>1990488</v>
      </c>
      <c r="Y5" s="67" t="n">
        <v>2012773</v>
      </c>
      <c r="Z5" s="67" t="n">
        <v>2048243</v>
      </c>
      <c r="AA5" s="67" t="n">
        <v>2095262</v>
      </c>
      <c r="AB5" s="67" t="n">
        <v>2157417</v>
      </c>
      <c r="AC5" s="67" t="n">
        <v>2149190</v>
      </c>
      <c r="AD5" s="67" t="n">
        <v>2184623</v>
      </c>
      <c r="AE5" s="67" t="n">
        <v>2209811</v>
      </c>
      <c r="AF5" s="67" t="n">
        <v>2272349</v>
      </c>
      <c r="AG5" s="67" t="n">
        <v>2308730.98003415</v>
      </c>
      <c r="AH5" s="67" t="n">
        <v>2333113.26418227</v>
      </c>
      <c r="AI5" s="66" t="n">
        <v>2387886.69756043</v>
      </c>
      <c r="AJ5" s="66" t="n">
        <v>2418723.02549156</v>
      </c>
      <c r="AK5" s="66" t="n">
        <v>2419455.60993105</v>
      </c>
      <c r="AL5" s="66" t="n">
        <v>2445301.10169693</v>
      </c>
      <c r="AM5" s="66" t="n">
        <v>2494324.03659943</v>
      </c>
      <c r="AN5" s="66" t="n">
        <v>2534640.52825096</v>
      </c>
      <c r="AO5" s="66" t="n">
        <v>2567212.79409518</v>
      </c>
      <c r="AP5" s="440" t="n">
        <v>2677321.43624384</v>
      </c>
      <c r="AQ5" s="440" t="n">
        <v>2770667.77730586</v>
      </c>
      <c r="AR5" s="440" t="n">
        <v>2808376.34348962</v>
      </c>
      <c r="AS5" s="435"/>
      <c r="AT5" s="435"/>
    </row>
    <row r="6" customFormat="false" ht="20.1" hidden="false" customHeight="true" outlineLevel="0" collapsed="false">
      <c r="A6" s="37" t="s">
        <v>4</v>
      </c>
      <c r="B6" s="38"/>
      <c r="D6" s="101"/>
      <c r="E6" s="1" t="s">
        <v>435</v>
      </c>
      <c r="F6" s="1"/>
      <c r="G6" s="1"/>
      <c r="H6" s="793"/>
      <c r="I6" s="67" t="n">
        <v>23101</v>
      </c>
      <c r="J6" s="67" t="n">
        <v>24143</v>
      </c>
      <c r="K6" s="67" t="n">
        <v>25588</v>
      </c>
      <c r="L6" s="67" t="n">
        <v>21781</v>
      </c>
      <c r="M6" s="67" t="n">
        <v>22636</v>
      </c>
      <c r="N6" s="67" t="n">
        <v>24789</v>
      </c>
      <c r="O6" s="67" t="n">
        <v>24343</v>
      </c>
      <c r="P6" s="67" t="n">
        <v>26609</v>
      </c>
      <c r="Q6" s="67" t="n">
        <v>28168</v>
      </c>
      <c r="R6" s="67" t="n">
        <v>29335</v>
      </c>
      <c r="S6" s="67" t="n">
        <v>25590</v>
      </c>
      <c r="T6" s="67" t="n">
        <v>23553</v>
      </c>
      <c r="U6" s="67" t="n">
        <v>23118</v>
      </c>
      <c r="V6" s="67" t="n">
        <v>20986</v>
      </c>
      <c r="W6" s="794" t="n">
        <v>22136</v>
      </c>
      <c r="X6" s="67" t="n">
        <v>38374</v>
      </c>
      <c r="Y6" s="67" t="n">
        <v>32995</v>
      </c>
      <c r="Z6" s="67" t="n">
        <v>30859</v>
      </c>
      <c r="AA6" s="67" t="n">
        <v>31682</v>
      </c>
      <c r="AB6" s="67" t="n">
        <v>27035</v>
      </c>
      <c r="AC6" s="67" t="n">
        <v>26020</v>
      </c>
      <c r="AD6" s="67" t="n">
        <v>23667</v>
      </c>
      <c r="AE6" s="67" t="n">
        <v>22413</v>
      </c>
      <c r="AF6" s="67" t="n">
        <v>21886</v>
      </c>
      <c r="AG6" s="67" t="n">
        <v>22797.97040393</v>
      </c>
      <c r="AH6" s="67" t="n">
        <v>20843.29807916</v>
      </c>
      <c r="AI6" s="66" t="n">
        <v>19265.10092847</v>
      </c>
      <c r="AJ6" s="66" t="n">
        <v>18780.1308769</v>
      </c>
      <c r="AK6" s="66" t="n">
        <v>20296.88030953</v>
      </c>
      <c r="AL6" s="66" t="n">
        <v>18762.61113516</v>
      </c>
      <c r="AM6" s="66" t="n">
        <v>17348.20939141</v>
      </c>
      <c r="AN6" s="66" t="n">
        <v>13864.08764697</v>
      </c>
      <c r="AO6" s="66" t="n">
        <v>13308.93115511</v>
      </c>
      <c r="AP6" s="440" t="n">
        <v>11301.89004242</v>
      </c>
      <c r="AQ6" s="440" t="n">
        <v>10352.76126042</v>
      </c>
      <c r="AR6" s="440" t="n">
        <v>11058.76974412</v>
      </c>
      <c r="AS6" s="435"/>
      <c r="AT6" s="435"/>
    </row>
    <row r="7" customFormat="false" ht="20.1" hidden="false" customHeight="true" outlineLevel="0" collapsed="false">
      <c r="A7" s="42"/>
      <c r="B7" s="42" t="s">
        <v>1</v>
      </c>
      <c r="D7" s="101"/>
      <c r="E7" s="1" t="s">
        <v>436</v>
      </c>
      <c r="F7" s="1"/>
      <c r="G7" s="1"/>
      <c r="H7" s="793"/>
      <c r="I7" s="67" t="n">
        <v>31372</v>
      </c>
      <c r="J7" s="67" t="n">
        <v>32653</v>
      </c>
      <c r="K7" s="67" t="n">
        <v>33300</v>
      </c>
      <c r="L7" s="67" t="n">
        <v>27583</v>
      </c>
      <c r="M7" s="67" t="n">
        <v>27928</v>
      </c>
      <c r="N7" s="67" t="n">
        <v>35789</v>
      </c>
      <c r="O7" s="67" t="n">
        <v>29973</v>
      </c>
      <c r="P7" s="67" t="n">
        <v>32114</v>
      </c>
      <c r="Q7" s="67" t="n">
        <v>32297</v>
      </c>
      <c r="R7" s="67" t="n">
        <v>33544</v>
      </c>
      <c r="S7" s="67" t="n">
        <v>29467</v>
      </c>
      <c r="T7" s="67" t="n">
        <v>30375</v>
      </c>
      <c r="U7" s="67" t="n">
        <v>30136</v>
      </c>
      <c r="V7" s="67" t="n">
        <v>29802</v>
      </c>
      <c r="W7" s="794" t="n">
        <v>27659</v>
      </c>
      <c r="X7" s="67" t="n">
        <v>45255</v>
      </c>
      <c r="Y7" s="67" t="n">
        <v>43191</v>
      </c>
      <c r="Z7" s="67" t="n">
        <v>37124</v>
      </c>
      <c r="AA7" s="67" t="n">
        <v>34569</v>
      </c>
      <c r="AB7" s="67" t="n">
        <v>29677</v>
      </c>
      <c r="AC7" s="67" t="n">
        <v>29307</v>
      </c>
      <c r="AD7" s="67" t="n">
        <v>26959</v>
      </c>
      <c r="AE7" s="67" t="n">
        <v>24993</v>
      </c>
      <c r="AF7" s="67" t="n">
        <v>23834</v>
      </c>
      <c r="AG7" s="67" t="n">
        <v>24314.37322844</v>
      </c>
      <c r="AH7" s="67" t="n">
        <v>22360.24753194</v>
      </c>
      <c r="AI7" s="66" t="n">
        <v>22661.74931587</v>
      </c>
      <c r="AJ7" s="66" t="n">
        <v>21942.60197009</v>
      </c>
      <c r="AK7" s="66" t="n">
        <v>22069.40021969</v>
      </c>
      <c r="AL7" s="66" t="n">
        <v>20536.59629488</v>
      </c>
      <c r="AM7" s="66" t="n">
        <v>19453.11282323</v>
      </c>
      <c r="AN7" s="66" t="n">
        <v>16015.22736179</v>
      </c>
      <c r="AO7" s="66" t="n">
        <v>15396.35939574</v>
      </c>
      <c r="AP7" s="440" t="n">
        <v>13213.0888491</v>
      </c>
      <c r="AQ7" s="440" t="n">
        <v>12397.80691787</v>
      </c>
      <c r="AR7" s="440" t="n">
        <v>13610.81785748</v>
      </c>
      <c r="AS7" s="435"/>
      <c r="AT7" s="435"/>
    </row>
    <row r="8" customFormat="false" ht="20.1" hidden="false" customHeight="true" outlineLevel="0" collapsed="false">
      <c r="A8" s="41"/>
      <c r="B8" s="42" t="s">
        <v>5</v>
      </c>
      <c r="D8" s="101"/>
      <c r="E8" s="795" t="s">
        <v>437</v>
      </c>
      <c r="F8" s="1"/>
      <c r="G8" s="1"/>
      <c r="H8" s="793"/>
      <c r="I8" s="67" t="n">
        <v>20568</v>
      </c>
      <c r="J8" s="67" t="n">
        <v>20047</v>
      </c>
      <c r="K8" s="67" t="n">
        <v>19519</v>
      </c>
      <c r="L8" s="67" t="n">
        <v>17404</v>
      </c>
      <c r="M8" s="67" t="n">
        <v>17781</v>
      </c>
      <c r="N8" s="67" t="n">
        <v>21640</v>
      </c>
      <c r="O8" s="67" t="n">
        <v>18727</v>
      </c>
      <c r="P8" s="67" t="n">
        <v>20238</v>
      </c>
      <c r="Q8" s="67" t="n">
        <v>20596</v>
      </c>
      <c r="R8" s="67" t="n">
        <v>20815</v>
      </c>
      <c r="S8" s="67" t="n">
        <v>18993</v>
      </c>
      <c r="T8" s="67" t="n">
        <v>19444</v>
      </c>
      <c r="U8" s="67" t="n">
        <v>19308</v>
      </c>
      <c r="V8" s="67" t="n">
        <v>20501</v>
      </c>
      <c r="W8" s="794" t="n">
        <v>18982</v>
      </c>
      <c r="X8" s="67" t="n">
        <v>30137</v>
      </c>
      <c r="Y8" s="67" t="n">
        <v>29628</v>
      </c>
      <c r="Z8" s="67" t="n">
        <v>23286</v>
      </c>
      <c r="AA8" s="67" t="n">
        <v>22502</v>
      </c>
      <c r="AB8" s="67" t="n">
        <v>19002</v>
      </c>
      <c r="AC8" s="67" t="n">
        <v>19222</v>
      </c>
      <c r="AD8" s="67" t="n">
        <v>16364</v>
      </c>
      <c r="AE8" s="67" t="n">
        <v>14444</v>
      </c>
      <c r="AF8" s="67" t="n">
        <v>12124</v>
      </c>
      <c r="AG8" s="67" t="n">
        <v>11522.86230817</v>
      </c>
      <c r="AH8" s="67" t="n">
        <v>10740.95630775</v>
      </c>
      <c r="AI8" s="66" t="n">
        <v>11103.40176618</v>
      </c>
      <c r="AJ8" s="66" t="n">
        <v>10519.94366697</v>
      </c>
      <c r="AK8" s="66" t="n">
        <v>11178.90140362</v>
      </c>
      <c r="AL8" s="66" t="n">
        <v>10157.4447973282</v>
      </c>
      <c r="AM8" s="66" t="n">
        <v>9732.54799084668</v>
      </c>
      <c r="AN8" s="66" t="n">
        <v>8620.27150102786</v>
      </c>
      <c r="AO8" s="66" t="n">
        <v>8233.5968742665</v>
      </c>
      <c r="AP8" s="440" t="n">
        <v>6761.01092944515</v>
      </c>
      <c r="AQ8" s="440" t="n">
        <v>6211.96017017035</v>
      </c>
      <c r="AR8" s="440" t="n">
        <v>6483.08931374243</v>
      </c>
      <c r="AS8" s="435"/>
      <c r="AT8" s="435"/>
    </row>
    <row r="9" customFormat="false" ht="20.1" hidden="false" customHeight="true" outlineLevel="0" collapsed="false">
      <c r="A9" s="41"/>
      <c r="B9" s="44" t="s">
        <v>7</v>
      </c>
      <c r="D9" s="101"/>
      <c r="E9" s="1" t="s">
        <v>438</v>
      </c>
      <c r="F9" s="1"/>
      <c r="G9" s="1"/>
      <c r="H9" s="1"/>
      <c r="I9" s="67" t="n">
        <v>25428</v>
      </c>
      <c r="J9" s="67" t="n">
        <v>25616</v>
      </c>
      <c r="K9" s="67" t="n">
        <v>26282</v>
      </c>
      <c r="L9" s="794" t="n">
        <v>22738</v>
      </c>
      <c r="M9" s="67" t="n">
        <v>24219</v>
      </c>
      <c r="N9" s="67" t="n">
        <v>24767</v>
      </c>
      <c r="O9" s="67" t="n">
        <v>21753</v>
      </c>
      <c r="P9" s="794" t="n">
        <v>24030</v>
      </c>
      <c r="Q9" s="67" t="n">
        <v>20276</v>
      </c>
      <c r="R9" s="67" t="n">
        <v>20842</v>
      </c>
      <c r="S9" s="67" t="n">
        <v>19440</v>
      </c>
      <c r="T9" s="794" t="n">
        <v>19846</v>
      </c>
      <c r="U9" s="67" t="n">
        <v>20171</v>
      </c>
      <c r="V9" s="794" t="n">
        <v>19246</v>
      </c>
      <c r="W9" s="794" t="n">
        <v>18325</v>
      </c>
      <c r="X9" s="794" t="n">
        <v>23483</v>
      </c>
      <c r="Y9" s="794" t="n">
        <v>20763</v>
      </c>
      <c r="Z9" s="794" t="n">
        <v>21132</v>
      </c>
      <c r="AA9" s="794" t="n">
        <v>19405</v>
      </c>
      <c r="AB9" s="794" t="n">
        <v>17592</v>
      </c>
      <c r="AC9" s="794" t="n">
        <v>17107</v>
      </c>
      <c r="AD9" s="794" t="n">
        <v>17750</v>
      </c>
      <c r="AE9" s="794" t="n">
        <v>17941</v>
      </c>
      <c r="AF9" s="794" t="n">
        <v>18997</v>
      </c>
      <c r="AG9" s="794" t="n">
        <v>20868.57514795</v>
      </c>
      <c r="AH9" s="794" t="n">
        <v>20002.7953765</v>
      </c>
      <c r="AI9" s="66" t="n">
        <v>20183.52705776</v>
      </c>
      <c r="AJ9" s="66" t="n">
        <v>21344.46189117</v>
      </c>
      <c r="AK9" s="66" t="n">
        <v>20566.30035512</v>
      </c>
      <c r="AL9" s="66" t="n">
        <v>20118.02038273</v>
      </c>
      <c r="AM9" s="66" t="n">
        <v>19622.12213488</v>
      </c>
      <c r="AN9" s="66" t="n">
        <v>17276.3379789</v>
      </c>
      <c r="AO9" s="66" t="n">
        <v>16976.16433463</v>
      </c>
      <c r="AP9" s="440" t="n">
        <v>17303.94778189</v>
      </c>
      <c r="AQ9" s="440" t="n">
        <v>17663.86020002</v>
      </c>
      <c r="AR9" s="440" t="n">
        <v>19057.02674511</v>
      </c>
      <c r="AS9" s="435"/>
      <c r="AT9" s="435"/>
    </row>
    <row r="10" customFormat="false" ht="20.1" hidden="false" customHeight="true" outlineLevel="0" collapsed="false">
      <c r="A10" s="41"/>
      <c r="B10" s="44" t="s">
        <v>9</v>
      </c>
      <c r="D10" s="796"/>
      <c r="E10" s="797" t="s">
        <v>439</v>
      </c>
      <c r="F10" s="798"/>
      <c r="G10" s="798"/>
      <c r="H10" s="798"/>
      <c r="I10" s="74" t="n">
        <v>10367</v>
      </c>
      <c r="J10" s="74" t="n">
        <v>10367</v>
      </c>
      <c r="K10" s="74" t="n">
        <v>10367</v>
      </c>
      <c r="L10" s="74" t="n">
        <v>10367</v>
      </c>
      <c r="M10" s="74" t="n">
        <v>11938</v>
      </c>
      <c r="N10" s="74" t="n">
        <v>12417</v>
      </c>
      <c r="O10" s="74" t="n">
        <v>10639</v>
      </c>
      <c r="P10" s="74" t="n">
        <v>10041</v>
      </c>
      <c r="Q10" s="74" t="n">
        <v>9887</v>
      </c>
      <c r="R10" s="74" t="n">
        <v>10381</v>
      </c>
      <c r="S10" s="74" t="n">
        <v>11084</v>
      </c>
      <c r="T10" s="74" t="n">
        <v>11179</v>
      </c>
      <c r="U10" s="74" t="n">
        <v>10711</v>
      </c>
      <c r="V10" s="74" t="n">
        <v>11203</v>
      </c>
      <c r="W10" s="74" t="n">
        <v>12351</v>
      </c>
      <c r="X10" s="74" t="n">
        <v>15190</v>
      </c>
      <c r="Y10" s="74" t="n">
        <v>15034</v>
      </c>
      <c r="Z10" s="74" t="n">
        <v>14183</v>
      </c>
      <c r="AA10" s="74" t="n">
        <v>15178</v>
      </c>
      <c r="AB10" s="74" t="n">
        <v>16012</v>
      </c>
      <c r="AC10" s="74" t="n">
        <v>16173</v>
      </c>
      <c r="AD10" s="74" t="n">
        <v>14966</v>
      </c>
      <c r="AE10" s="74" t="n">
        <v>15002</v>
      </c>
      <c r="AF10" s="74" t="n">
        <v>15254</v>
      </c>
      <c r="AG10" s="74" t="n">
        <v>15616.96866646</v>
      </c>
      <c r="AH10" s="74" t="n">
        <v>16621.8523889958</v>
      </c>
      <c r="AI10" s="73" t="n">
        <v>16790.54730735</v>
      </c>
      <c r="AJ10" s="73" t="n">
        <v>15998.41030613</v>
      </c>
      <c r="AK10" s="73" t="n">
        <v>16331.3740961839</v>
      </c>
      <c r="AL10" s="73" t="n">
        <v>16967.9632872717</v>
      </c>
      <c r="AM10" s="73" t="n">
        <v>17463.1030790903</v>
      </c>
      <c r="AN10" s="73" t="n">
        <v>18022.3447894204</v>
      </c>
      <c r="AO10" s="73" t="n">
        <v>18434.6900768977</v>
      </c>
      <c r="AP10" s="799" t="n">
        <v>18393.2622689967</v>
      </c>
      <c r="AQ10" s="799" t="n">
        <v>18606.3642293331</v>
      </c>
      <c r="AR10" s="799" t="n">
        <v>18944.7731489876</v>
      </c>
      <c r="AS10" s="435"/>
      <c r="AT10" s="435"/>
    </row>
    <row r="11" customFormat="false" ht="20.1" hidden="false" customHeight="true" outlineLevel="0" collapsed="false">
      <c r="A11" s="41"/>
      <c r="B11" s="44" t="s">
        <v>11</v>
      </c>
      <c r="D11" s="649" t="s">
        <v>440</v>
      </c>
      <c r="E11" s="1"/>
      <c r="F11" s="1"/>
      <c r="G11" s="1"/>
      <c r="H11" s="1"/>
      <c r="I11" s="800"/>
      <c r="J11" s="800"/>
      <c r="K11" s="800"/>
      <c r="L11" s="800"/>
      <c r="M11" s="800"/>
      <c r="N11" s="800"/>
      <c r="O11" s="800"/>
      <c r="P11" s="800"/>
      <c r="Q11" s="800"/>
      <c r="R11" s="800"/>
      <c r="S11" s="245"/>
      <c r="T11" s="245"/>
      <c r="U11" s="800"/>
      <c r="V11" s="800"/>
      <c r="W11" s="800"/>
      <c r="X11" s="800"/>
      <c r="Y11" s="800"/>
      <c r="Z11" s="800"/>
      <c r="AA11" s="800"/>
      <c r="AB11" s="800"/>
      <c r="AC11" s="800"/>
      <c r="AD11" s="800"/>
      <c r="AE11" s="800"/>
      <c r="AI11" s="3"/>
      <c r="AJ11" s="3"/>
      <c r="AK11" s="3"/>
      <c r="AL11" s="3"/>
      <c r="AM11" s="3"/>
      <c r="AN11" s="3"/>
      <c r="AO11" s="3"/>
      <c r="AS11" s="435"/>
      <c r="AT11" s="435"/>
    </row>
    <row r="12" customFormat="false" ht="20.1" hidden="false" customHeight="true" outlineLevel="0" collapsed="false">
      <c r="A12" s="41"/>
      <c r="B12" s="44" t="s">
        <v>13</v>
      </c>
      <c r="D12" s="649"/>
      <c r="E12" s="1"/>
      <c r="F12" s="1" t="s">
        <v>434</v>
      </c>
      <c r="G12" s="1"/>
      <c r="H12" s="1"/>
      <c r="I12" s="245" t="n">
        <v>1476086.98</v>
      </c>
      <c r="J12" s="245" t="n">
        <v>1474899.62</v>
      </c>
      <c r="K12" s="245" t="n">
        <v>1485334.43</v>
      </c>
      <c r="L12" s="245" t="n">
        <v>1491603.15</v>
      </c>
      <c r="M12" s="245" t="n">
        <v>1487673.82</v>
      </c>
      <c r="N12" s="245" t="n">
        <v>1516110.4</v>
      </c>
      <c r="O12" s="245" t="n">
        <v>1506028.27</v>
      </c>
      <c r="P12" s="245" t="n">
        <v>1579677.11</v>
      </c>
      <c r="Q12" s="245" t="n">
        <v>1588124.91</v>
      </c>
      <c r="R12" s="245" t="n">
        <v>1624271.2</v>
      </c>
      <c r="S12" s="245" t="n">
        <v>1687227.91</v>
      </c>
      <c r="T12" s="245" t="n">
        <v>1719437.38</v>
      </c>
      <c r="U12" s="245" t="n">
        <v>1700382.9</v>
      </c>
      <c r="V12" s="245" t="n">
        <v>1696633.79</v>
      </c>
      <c r="W12" s="245" t="n">
        <v>1744579.64</v>
      </c>
      <c r="X12" s="801" t="n">
        <v>1851934.24</v>
      </c>
      <c r="Y12" s="801" t="n">
        <v>1865082.06</v>
      </c>
      <c r="Z12" s="801" t="n">
        <v>1892512.74</v>
      </c>
      <c r="AA12" s="801" t="n">
        <v>1932852.46</v>
      </c>
      <c r="AB12" s="801" t="n">
        <v>1987211.3</v>
      </c>
      <c r="AC12" s="801" t="n">
        <v>1971235.46</v>
      </c>
      <c r="AD12" s="801" t="n">
        <v>1989937.67</v>
      </c>
      <c r="AE12" s="801" t="n">
        <v>2011415.1</v>
      </c>
      <c r="AF12" s="801" t="n">
        <v>2061145.65</v>
      </c>
      <c r="AG12" s="801" t="n">
        <v>2072264.47</v>
      </c>
      <c r="AH12" s="801" t="n">
        <v>2082838.81</v>
      </c>
      <c r="AI12" s="66" t="n">
        <v>2133052.37</v>
      </c>
      <c r="AJ12" s="66" t="n">
        <v>2163777.14</v>
      </c>
      <c r="AK12" s="66" t="n">
        <v>2164301.77</v>
      </c>
      <c r="AL12" s="66" t="n">
        <v>2185931.75</v>
      </c>
      <c r="AM12" s="66" t="n">
        <v>2241822.82</v>
      </c>
      <c r="AN12" s="66" t="n">
        <v>2277217</v>
      </c>
      <c r="AO12" s="66" t="n">
        <v>2315028</v>
      </c>
      <c r="AP12" s="440" t="n">
        <v>2404675</v>
      </c>
      <c r="AQ12" s="440" t="n">
        <v>2496805</v>
      </c>
      <c r="AR12" s="440" t="n">
        <v>2535472</v>
      </c>
      <c r="AS12" s="435"/>
      <c r="AT12" s="435"/>
    </row>
    <row r="13" customFormat="false" ht="20.1" hidden="false" customHeight="true" outlineLevel="0" collapsed="false">
      <c r="A13" s="41"/>
      <c r="B13" s="44" t="s">
        <v>15</v>
      </c>
      <c r="D13" s="649"/>
      <c r="E13" s="1"/>
      <c r="F13" s="1" t="s">
        <v>441</v>
      </c>
      <c r="G13" s="1"/>
      <c r="H13" s="1"/>
      <c r="I13" s="245" t="n">
        <v>1475359.79</v>
      </c>
      <c r="J13" s="245" t="n">
        <v>1474155.92</v>
      </c>
      <c r="K13" s="245" t="n">
        <v>1484165.92</v>
      </c>
      <c r="L13" s="245" t="n">
        <v>1490890.51</v>
      </c>
      <c r="M13" s="245" t="n">
        <v>1486989.23</v>
      </c>
      <c r="N13" s="245" t="n">
        <v>1515409.09</v>
      </c>
      <c r="O13" s="245" t="n">
        <v>1505374.04</v>
      </c>
      <c r="P13" s="245" t="n">
        <v>1579027.73</v>
      </c>
      <c r="Q13" s="245" t="n">
        <v>1587410.75</v>
      </c>
      <c r="R13" s="245" t="n">
        <v>1623506.54</v>
      </c>
      <c r="S13" s="245" t="n">
        <v>1686510.95</v>
      </c>
      <c r="T13" s="245" t="n">
        <v>1718710.12</v>
      </c>
      <c r="U13" s="245" t="n">
        <v>1699642.88</v>
      </c>
      <c r="V13" s="245" t="n">
        <v>1695879.2</v>
      </c>
      <c r="W13" s="245" t="n">
        <v>1743808.37</v>
      </c>
      <c r="X13" s="801" t="n">
        <v>1851038.28</v>
      </c>
      <c r="Y13" s="801" t="n">
        <v>1864316.19</v>
      </c>
      <c r="Z13" s="801" t="n">
        <v>1891645.34</v>
      </c>
      <c r="AA13" s="801" t="n">
        <v>1931998.09</v>
      </c>
      <c r="AB13" s="801" t="n">
        <v>1986159.34</v>
      </c>
      <c r="AC13" s="801" t="n">
        <v>1970217.39</v>
      </c>
      <c r="AD13" s="801" t="n">
        <v>1988845.01</v>
      </c>
      <c r="AE13" s="801" t="n">
        <v>2010182.93</v>
      </c>
      <c r="AF13" s="801" t="n">
        <v>2059745.07</v>
      </c>
      <c r="AG13" s="801" t="n">
        <v>2070833.28</v>
      </c>
      <c r="AH13" s="801" t="n">
        <v>2081149.82</v>
      </c>
      <c r="AI13" s="66" t="n">
        <v>2131071.39</v>
      </c>
      <c r="AJ13" s="66" t="n">
        <v>2161265.4</v>
      </c>
      <c r="AK13" s="66" t="n">
        <v>2161806.46</v>
      </c>
      <c r="AL13" s="66" t="n">
        <v>2183338.85</v>
      </c>
      <c r="AM13" s="66" t="n">
        <v>2239448.09</v>
      </c>
      <c r="AN13" s="66" t="n">
        <v>2274780</v>
      </c>
      <c r="AO13" s="66" t="n">
        <v>2312891</v>
      </c>
      <c r="AP13" s="440" t="n">
        <v>2402742</v>
      </c>
      <c r="AQ13" s="440" t="n">
        <v>2494838</v>
      </c>
      <c r="AR13" s="440" t="n">
        <v>2533413</v>
      </c>
      <c r="AS13" s="435"/>
      <c r="AT13" s="435"/>
    </row>
    <row r="14" customFormat="false" ht="20.1" hidden="false" customHeight="true" outlineLevel="0" collapsed="false">
      <c r="A14" s="41"/>
      <c r="B14" s="44" t="s">
        <v>17</v>
      </c>
      <c r="D14" s="649"/>
      <c r="E14" s="1"/>
      <c r="F14" s="1" t="s">
        <v>442</v>
      </c>
      <c r="G14" s="1"/>
      <c r="H14" s="1"/>
      <c r="I14" s="245" t="n">
        <v>727.19</v>
      </c>
      <c r="J14" s="245" t="n">
        <v>743.7</v>
      </c>
      <c r="K14" s="245" t="n">
        <v>1168.51</v>
      </c>
      <c r="L14" s="245" t="n">
        <v>712.64</v>
      </c>
      <c r="M14" s="245" t="n">
        <v>684.59</v>
      </c>
      <c r="N14" s="245" t="n">
        <v>701.31</v>
      </c>
      <c r="O14" s="245" t="n">
        <v>654.23</v>
      </c>
      <c r="P14" s="245" t="n">
        <v>649.38</v>
      </c>
      <c r="Q14" s="245" t="n">
        <v>714.16</v>
      </c>
      <c r="R14" s="245" t="n">
        <v>764.66</v>
      </c>
      <c r="S14" s="245" t="n">
        <v>716.96</v>
      </c>
      <c r="T14" s="245" t="n">
        <v>727.26</v>
      </c>
      <c r="U14" s="245" t="n">
        <v>740.02</v>
      </c>
      <c r="V14" s="245" t="n">
        <v>754.59</v>
      </c>
      <c r="W14" s="245" t="n">
        <v>771.27</v>
      </c>
      <c r="X14" s="801" t="n">
        <v>895.96</v>
      </c>
      <c r="Y14" s="801" t="n">
        <v>765.87</v>
      </c>
      <c r="Z14" s="801" t="n">
        <v>867.4</v>
      </c>
      <c r="AA14" s="801" t="n">
        <v>854.37</v>
      </c>
      <c r="AB14" s="801" t="n">
        <v>1051.96</v>
      </c>
      <c r="AC14" s="801" t="n">
        <v>1018.07</v>
      </c>
      <c r="AD14" s="801" t="n">
        <v>1092.66</v>
      </c>
      <c r="AE14" s="801" t="n">
        <v>1232.17</v>
      </c>
      <c r="AF14" s="801" t="n">
        <v>1400.58</v>
      </c>
      <c r="AG14" s="801" t="n">
        <v>1431.19</v>
      </c>
      <c r="AH14" s="801" t="n">
        <v>1688.99</v>
      </c>
      <c r="AI14" s="66" t="n">
        <v>1980.98</v>
      </c>
      <c r="AJ14" s="66" t="n">
        <v>2511.74</v>
      </c>
      <c r="AK14" s="66" t="n">
        <v>2495.31</v>
      </c>
      <c r="AL14" s="66" t="n">
        <v>2592.9</v>
      </c>
      <c r="AM14" s="66" t="n">
        <v>2374.73</v>
      </c>
      <c r="AN14" s="66" t="n">
        <v>2437</v>
      </c>
      <c r="AO14" s="66" t="n">
        <v>2137</v>
      </c>
      <c r="AP14" s="440" t="n">
        <v>1933</v>
      </c>
      <c r="AQ14" s="440" t="n">
        <v>1967</v>
      </c>
      <c r="AR14" s="440" t="n">
        <v>2059</v>
      </c>
      <c r="AS14" s="435"/>
      <c r="AT14" s="435"/>
    </row>
    <row r="15" customFormat="false" ht="20.1" hidden="false" customHeight="true" outlineLevel="0" collapsed="false">
      <c r="A15" s="41"/>
      <c r="B15" s="44" t="s">
        <v>19</v>
      </c>
      <c r="D15" s="649"/>
      <c r="E15" s="1"/>
      <c r="F15" s="1" t="s">
        <v>435</v>
      </c>
      <c r="G15" s="1"/>
      <c r="H15" s="1"/>
      <c r="I15" s="245" t="n">
        <v>21710</v>
      </c>
      <c r="J15" s="245" t="n">
        <v>22603</v>
      </c>
      <c r="K15" s="245" t="n">
        <v>24008</v>
      </c>
      <c r="L15" s="245" t="n">
        <v>20459</v>
      </c>
      <c r="M15" s="245" t="n">
        <v>21394</v>
      </c>
      <c r="N15" s="245" t="n">
        <v>23833</v>
      </c>
      <c r="O15" s="245" t="n">
        <v>23350</v>
      </c>
      <c r="P15" s="245" t="n">
        <v>25681</v>
      </c>
      <c r="Q15" s="245" t="n">
        <v>27139</v>
      </c>
      <c r="R15" s="245" t="n">
        <v>27058</v>
      </c>
      <c r="S15" s="245" t="n">
        <v>23557</v>
      </c>
      <c r="T15" s="245" t="n">
        <v>21600</v>
      </c>
      <c r="U15" s="245" t="n">
        <v>21128</v>
      </c>
      <c r="V15" s="245" t="n">
        <v>19454</v>
      </c>
      <c r="W15" s="245" t="n">
        <v>20625</v>
      </c>
      <c r="X15" s="801" t="n">
        <v>35571</v>
      </c>
      <c r="Y15" s="801" t="n">
        <v>30240</v>
      </c>
      <c r="Z15" s="801" t="n">
        <v>28342</v>
      </c>
      <c r="AA15" s="801" t="n">
        <v>28999</v>
      </c>
      <c r="AB15" s="801" t="n">
        <v>24435</v>
      </c>
      <c r="AC15" s="801" t="n">
        <v>23632</v>
      </c>
      <c r="AD15" s="801" t="n">
        <v>21268</v>
      </c>
      <c r="AE15" s="801" t="n">
        <v>20133</v>
      </c>
      <c r="AF15" s="801" t="n">
        <v>19527</v>
      </c>
      <c r="AG15" s="801" t="n">
        <v>20399</v>
      </c>
      <c r="AH15" s="801" t="n">
        <v>18559.32</v>
      </c>
      <c r="AI15" s="66" t="n">
        <v>16902.73</v>
      </c>
      <c r="AJ15" s="66" t="n">
        <v>16215</v>
      </c>
      <c r="AK15" s="66" t="n">
        <v>17896.35</v>
      </c>
      <c r="AL15" s="66" t="n">
        <v>16371.04</v>
      </c>
      <c r="AM15" s="66" t="n">
        <v>14930.79</v>
      </c>
      <c r="AN15" s="66" t="n">
        <v>11148</v>
      </c>
      <c r="AO15" s="66" t="n">
        <v>11287</v>
      </c>
      <c r="AP15" s="440" t="n">
        <v>9520</v>
      </c>
      <c r="AQ15" s="440" t="n">
        <v>8199</v>
      </c>
      <c r="AR15" s="440" t="n">
        <v>8320</v>
      </c>
      <c r="AS15" s="435"/>
      <c r="AT15" s="435"/>
    </row>
    <row r="16" customFormat="false" ht="20.1" hidden="false" customHeight="true" outlineLevel="0" collapsed="false">
      <c r="A16" s="41"/>
      <c r="B16" s="44" t="s">
        <v>21</v>
      </c>
      <c r="D16" s="649"/>
      <c r="E16" s="1"/>
      <c r="F16" s="1" t="s">
        <v>436</v>
      </c>
      <c r="G16" s="1"/>
      <c r="H16" s="1"/>
      <c r="I16" s="245" t="n">
        <v>30004</v>
      </c>
      <c r="J16" s="245" t="n">
        <v>31102</v>
      </c>
      <c r="K16" s="245" t="n">
        <v>31684</v>
      </c>
      <c r="L16" s="245" t="n">
        <v>26296</v>
      </c>
      <c r="M16" s="245" t="n">
        <v>26767</v>
      </c>
      <c r="N16" s="245" t="n">
        <v>34859</v>
      </c>
      <c r="O16" s="245" t="n">
        <v>29018</v>
      </c>
      <c r="P16" s="245" t="n">
        <v>31164</v>
      </c>
      <c r="Q16" s="245" t="n">
        <v>31277</v>
      </c>
      <c r="R16" s="245" t="n">
        <v>31213</v>
      </c>
      <c r="S16" s="245" t="n">
        <v>27156</v>
      </c>
      <c r="T16" s="245" t="n">
        <v>27940</v>
      </c>
      <c r="U16" s="245" t="n">
        <v>27930</v>
      </c>
      <c r="V16" s="245" t="n">
        <v>28066</v>
      </c>
      <c r="W16" s="245" t="n">
        <v>26021</v>
      </c>
      <c r="X16" s="801" t="n">
        <v>42014</v>
      </c>
      <c r="Y16" s="801" t="n">
        <v>40117</v>
      </c>
      <c r="Z16" s="801" t="n">
        <v>34420</v>
      </c>
      <c r="AA16" s="801" t="n">
        <v>31884</v>
      </c>
      <c r="AB16" s="801" t="n">
        <v>26934</v>
      </c>
      <c r="AC16" s="801" t="n">
        <v>26585</v>
      </c>
      <c r="AD16" s="801" t="n">
        <v>24338</v>
      </c>
      <c r="AE16" s="801" t="n">
        <v>22528</v>
      </c>
      <c r="AF16" s="801" t="n">
        <v>21171</v>
      </c>
      <c r="AG16" s="801" t="n">
        <v>21630.79</v>
      </c>
      <c r="AH16" s="801" t="n">
        <v>19842.17</v>
      </c>
      <c r="AI16" s="66" t="n">
        <v>20101.75</v>
      </c>
      <c r="AJ16" s="66" t="n">
        <v>19184.71</v>
      </c>
      <c r="AK16" s="66" t="n">
        <v>19548.67</v>
      </c>
      <c r="AL16" s="66" t="n">
        <v>18096.84</v>
      </c>
      <c r="AM16" s="66" t="n">
        <v>16839.25</v>
      </c>
      <c r="AN16" s="66" t="n">
        <v>13099</v>
      </c>
      <c r="AO16" s="66" t="n">
        <v>13130</v>
      </c>
      <c r="AP16" s="440" t="n">
        <v>11202.32</v>
      </c>
      <c r="AQ16" s="440" t="n">
        <v>10014.709</v>
      </c>
      <c r="AR16" s="440" t="n">
        <v>10674.12</v>
      </c>
      <c r="AS16" s="435"/>
      <c r="AT16" s="435"/>
    </row>
    <row r="17" customFormat="false" ht="20.1" hidden="false" customHeight="true" outlineLevel="0" collapsed="false">
      <c r="A17" s="41"/>
      <c r="B17" s="44" t="s">
        <v>23</v>
      </c>
      <c r="D17" s="649"/>
      <c r="E17" s="1"/>
      <c r="F17" s="1" t="s">
        <v>443</v>
      </c>
      <c r="G17" s="1"/>
      <c r="H17" s="1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801"/>
      <c r="Y17" s="801"/>
      <c r="Z17" s="801"/>
      <c r="AA17" s="801"/>
      <c r="AB17" s="801"/>
      <c r="AC17" s="801"/>
      <c r="AD17" s="801"/>
      <c r="AE17" s="801"/>
      <c r="AF17" s="801"/>
      <c r="AG17" s="801"/>
      <c r="AH17" s="801"/>
      <c r="AI17" s="3"/>
      <c r="AJ17" s="3"/>
      <c r="AK17" s="3"/>
      <c r="AL17" s="3"/>
      <c r="AM17" s="3"/>
      <c r="AN17" s="3"/>
      <c r="AO17" s="3"/>
      <c r="AS17" s="435"/>
      <c r="AT17" s="435"/>
    </row>
    <row r="18" customFormat="false" ht="20.1" hidden="false" customHeight="true" outlineLevel="0" collapsed="false">
      <c r="A18" s="41"/>
      <c r="B18" s="44" t="s">
        <v>25</v>
      </c>
      <c r="D18" s="649"/>
      <c r="E18" s="1"/>
      <c r="F18" s="1"/>
      <c r="G18" s="1"/>
      <c r="H18" s="1" t="s">
        <v>444</v>
      </c>
      <c r="I18" s="245" t="n">
        <v>21077.48</v>
      </c>
      <c r="J18" s="245" t="n">
        <v>21128.57</v>
      </c>
      <c r="K18" s="245" t="n">
        <v>20536.43</v>
      </c>
      <c r="L18" s="245" t="n">
        <v>17356.89</v>
      </c>
      <c r="M18" s="245" t="n">
        <v>17328.32</v>
      </c>
      <c r="N18" s="245" t="n">
        <v>21009.59</v>
      </c>
      <c r="O18" s="245" t="n">
        <v>18617.05</v>
      </c>
      <c r="P18" s="245" t="n">
        <v>18948.63</v>
      </c>
      <c r="Q18" s="245" t="n">
        <v>19189.62</v>
      </c>
      <c r="R18" s="245" t="n">
        <v>18785.6</v>
      </c>
      <c r="S18" s="245" t="n">
        <v>16827.26</v>
      </c>
      <c r="T18" s="245" t="n">
        <v>17945.24</v>
      </c>
      <c r="U18" s="245" t="n">
        <v>18821.87</v>
      </c>
      <c r="V18" s="245" t="n">
        <v>19857.66</v>
      </c>
      <c r="W18" s="245" t="n">
        <v>18259.47</v>
      </c>
      <c r="X18" s="801" t="n">
        <v>21185.54</v>
      </c>
      <c r="Y18" s="801" t="n">
        <v>22348.28</v>
      </c>
      <c r="Z18" s="801" t="n">
        <v>20655.19</v>
      </c>
      <c r="AA18" s="801" t="n">
        <v>18195.42</v>
      </c>
      <c r="AB18" s="801" t="n">
        <v>14693.43</v>
      </c>
      <c r="AC18" s="801" t="n">
        <v>15592.02</v>
      </c>
      <c r="AD18" s="801" t="n">
        <v>14591.15</v>
      </c>
      <c r="AE18" s="801" t="n">
        <v>13511.53</v>
      </c>
      <c r="AF18" s="801" t="n">
        <v>11452.87</v>
      </c>
      <c r="AG18" s="801" t="n">
        <v>11419.28</v>
      </c>
      <c r="AH18" s="801" t="n">
        <v>10711.3</v>
      </c>
      <c r="AI18" s="66" t="n">
        <v>10649.47</v>
      </c>
      <c r="AJ18" s="66" t="n">
        <v>9365.62</v>
      </c>
      <c r="AK18" s="66" t="n">
        <v>9799.48</v>
      </c>
      <c r="AL18" s="66" t="n">
        <v>8380.56</v>
      </c>
      <c r="AM18" s="66" t="n">
        <v>7708.65</v>
      </c>
      <c r="AN18" s="66" t="n">
        <v>7124</v>
      </c>
      <c r="AO18" s="66" t="n">
        <v>6707</v>
      </c>
      <c r="AP18" s="440" t="n">
        <v>5691</v>
      </c>
      <c r="AQ18" s="440" t="n">
        <v>5118</v>
      </c>
      <c r="AR18" s="440" t="n">
        <v>4786</v>
      </c>
      <c r="AS18" s="435"/>
      <c r="AT18" s="435"/>
    </row>
    <row r="19" customFormat="false" ht="20.1" hidden="false" customHeight="true" outlineLevel="0" collapsed="false">
      <c r="A19" s="41"/>
      <c r="B19" s="44" t="s">
        <v>27</v>
      </c>
      <c r="D19" s="649"/>
      <c r="E19" s="1"/>
      <c r="F19" s="1"/>
      <c r="G19" s="1"/>
      <c r="H19" s="1" t="s">
        <v>445</v>
      </c>
      <c r="I19" s="245" t="n">
        <v>7279.66</v>
      </c>
      <c r="J19" s="245" t="n">
        <v>6372.29</v>
      </c>
      <c r="K19" s="245" t="n">
        <v>7258.98</v>
      </c>
      <c r="L19" s="245" t="n">
        <v>5556.34</v>
      </c>
      <c r="M19" s="245" t="n">
        <v>5461.15</v>
      </c>
      <c r="N19" s="245" t="n">
        <v>8976.2</v>
      </c>
      <c r="O19" s="245" t="n">
        <v>6270.68</v>
      </c>
      <c r="P19" s="245" t="n">
        <v>8835.5</v>
      </c>
      <c r="Q19" s="245" t="n">
        <v>8940</v>
      </c>
      <c r="R19" s="245" t="n">
        <v>9763.67</v>
      </c>
      <c r="S19" s="245" t="n">
        <v>7639.65</v>
      </c>
      <c r="T19" s="245" t="n">
        <v>6415.54</v>
      </c>
      <c r="U19" s="245" t="n">
        <v>5744.15</v>
      </c>
      <c r="V19" s="245" t="n">
        <v>4832.83</v>
      </c>
      <c r="W19" s="245" t="n">
        <v>3553.89</v>
      </c>
      <c r="X19" s="801" t="n">
        <v>17759.19</v>
      </c>
      <c r="Y19" s="801" t="n">
        <v>14035.15</v>
      </c>
      <c r="Z19" s="801" t="n">
        <v>8665.36</v>
      </c>
      <c r="AA19" s="801" t="n">
        <v>8522.95</v>
      </c>
      <c r="AB19" s="801" t="n">
        <v>7799.07</v>
      </c>
      <c r="AC19" s="801" t="n">
        <v>7020.39</v>
      </c>
      <c r="AD19" s="801" t="n">
        <v>5794.64</v>
      </c>
      <c r="AE19" s="801" t="n">
        <v>6003.38</v>
      </c>
      <c r="AF19" s="801" t="n">
        <v>6346.1</v>
      </c>
      <c r="AG19" s="801" t="n">
        <v>6799.46</v>
      </c>
      <c r="AH19" s="801" t="n">
        <v>5860.12</v>
      </c>
      <c r="AI19" s="66" t="n">
        <v>6652.5</v>
      </c>
      <c r="AJ19" s="66" t="n">
        <v>7816.85</v>
      </c>
      <c r="AK19" s="66" t="n">
        <v>7710.28</v>
      </c>
      <c r="AL19" s="66" t="n">
        <v>7180.48</v>
      </c>
      <c r="AM19" s="66" t="n">
        <v>6857.31</v>
      </c>
      <c r="AN19" s="66" t="n">
        <v>4550</v>
      </c>
      <c r="AO19" s="66" t="n">
        <v>4885</v>
      </c>
      <c r="AP19" s="440" t="n">
        <v>4290</v>
      </c>
      <c r="AQ19" s="440" t="n">
        <v>3713</v>
      </c>
      <c r="AR19" s="440" t="n">
        <v>4841</v>
      </c>
      <c r="AS19" s="435"/>
      <c r="AT19" s="435"/>
    </row>
    <row r="20" customFormat="false" ht="20.1" hidden="false" customHeight="true" outlineLevel="0" collapsed="false">
      <c r="A20" s="41"/>
      <c r="B20" s="44" t="s">
        <v>29</v>
      </c>
      <c r="D20" s="649"/>
      <c r="E20" s="1"/>
      <c r="F20" s="1"/>
      <c r="G20" s="1"/>
      <c r="H20" s="1" t="s">
        <v>446</v>
      </c>
      <c r="I20" s="245" t="n">
        <v>1637.23</v>
      </c>
      <c r="J20" s="245" t="n">
        <v>3601.27</v>
      </c>
      <c r="K20" s="245" t="n">
        <v>3888.78</v>
      </c>
      <c r="L20" s="245" t="n">
        <v>3382.89</v>
      </c>
      <c r="M20" s="245" t="n">
        <v>3977.61</v>
      </c>
      <c r="N20" s="245" t="n">
        <v>4872.8</v>
      </c>
      <c r="O20" s="245" t="n">
        <v>4130.63</v>
      </c>
      <c r="P20" s="245" t="n">
        <v>3379.34</v>
      </c>
      <c r="Q20" s="245" t="n">
        <v>3147.48</v>
      </c>
      <c r="R20" s="245" t="n">
        <v>2663.93</v>
      </c>
      <c r="S20" s="245" t="n">
        <v>2688.87</v>
      </c>
      <c r="T20" s="245" t="n">
        <v>3579.44</v>
      </c>
      <c r="U20" s="245" t="n">
        <v>3364.08</v>
      </c>
      <c r="V20" s="245" t="n">
        <v>3375.5</v>
      </c>
      <c r="W20" s="245" t="n">
        <v>4207.67</v>
      </c>
      <c r="X20" s="801" t="n">
        <v>3069</v>
      </c>
      <c r="Y20" s="801" t="n">
        <v>3733.7</v>
      </c>
      <c r="Z20" s="801" t="n">
        <v>5099.89</v>
      </c>
      <c r="AA20" s="801" t="n">
        <v>5165.24</v>
      </c>
      <c r="AB20" s="801" t="n">
        <v>4441.07</v>
      </c>
      <c r="AC20" s="801" t="n">
        <v>3972.74</v>
      </c>
      <c r="AD20" s="801" t="n">
        <v>3952.48</v>
      </c>
      <c r="AE20" s="801" t="n">
        <v>3012.59</v>
      </c>
      <c r="AF20" s="801" t="n">
        <v>3372.43</v>
      </c>
      <c r="AG20" s="801" t="n">
        <v>3412.05</v>
      </c>
      <c r="AH20" s="801" t="n">
        <v>3270.75</v>
      </c>
      <c r="AI20" s="66" t="n">
        <v>2799.78</v>
      </c>
      <c r="AJ20" s="66" t="n">
        <v>2002.24</v>
      </c>
      <c r="AK20" s="66" t="n">
        <v>2038.91</v>
      </c>
      <c r="AL20" s="66" t="n">
        <v>2535.6</v>
      </c>
      <c r="AM20" s="66" t="n">
        <v>2273.29</v>
      </c>
      <c r="AN20" s="66" t="n">
        <v>1425</v>
      </c>
      <c r="AO20" s="66" t="n">
        <v>1538</v>
      </c>
      <c r="AP20" s="440" t="n">
        <v>1221</v>
      </c>
      <c r="AQ20" s="440" t="n">
        <v>1184</v>
      </c>
      <c r="AR20" s="440" t="n">
        <v>1047</v>
      </c>
      <c r="AS20" s="435"/>
      <c r="AT20" s="435"/>
    </row>
    <row r="21" customFormat="false" ht="20.1" hidden="false" customHeight="true" outlineLevel="0" collapsed="false">
      <c r="A21" s="41"/>
      <c r="B21" s="44" t="s">
        <v>31</v>
      </c>
      <c r="D21" s="649"/>
      <c r="E21" s="1"/>
      <c r="F21" s="1" t="s">
        <v>437</v>
      </c>
      <c r="G21" s="1"/>
      <c r="H21" s="1"/>
      <c r="I21" s="245" t="n">
        <v>19768</v>
      </c>
      <c r="J21" s="245" t="n">
        <v>19246</v>
      </c>
      <c r="K21" s="245" t="n">
        <v>18724</v>
      </c>
      <c r="L21" s="245" t="n">
        <v>16787</v>
      </c>
      <c r="M21" s="245" t="n">
        <v>17062</v>
      </c>
      <c r="N21" s="245" t="n">
        <v>21059</v>
      </c>
      <c r="O21" s="245" t="n">
        <v>17516</v>
      </c>
      <c r="P21" s="245" t="n">
        <v>20424</v>
      </c>
      <c r="Q21" s="245" t="n">
        <v>19703</v>
      </c>
      <c r="R21" s="245" t="n">
        <v>19478</v>
      </c>
      <c r="S21" s="245" t="n">
        <v>17478</v>
      </c>
      <c r="T21" s="245" t="n">
        <v>18127</v>
      </c>
      <c r="U21" s="245" t="n">
        <v>18501</v>
      </c>
      <c r="V21" s="245" t="n">
        <v>19428</v>
      </c>
      <c r="W21" s="245" t="n">
        <v>17970</v>
      </c>
      <c r="X21" s="801" t="n">
        <v>28128</v>
      </c>
      <c r="Y21" s="801" t="n">
        <v>27745</v>
      </c>
      <c r="Z21" s="801" t="n">
        <v>21621</v>
      </c>
      <c r="AA21" s="801" t="n">
        <v>20774</v>
      </c>
      <c r="AB21" s="801" t="n">
        <v>17352</v>
      </c>
      <c r="AC21" s="801" t="n">
        <v>17553</v>
      </c>
      <c r="AD21" s="801" t="n">
        <v>14819</v>
      </c>
      <c r="AE21" s="801" t="n">
        <v>12977</v>
      </c>
      <c r="AF21" s="801" t="n">
        <v>10588</v>
      </c>
      <c r="AG21" s="801" t="n">
        <v>10041.03</v>
      </c>
      <c r="AH21" s="801" t="n">
        <v>9417.52</v>
      </c>
      <c r="AI21" s="66" t="n">
        <v>9759.61</v>
      </c>
      <c r="AJ21" s="66" t="n">
        <v>9156.51</v>
      </c>
      <c r="AK21" s="66" t="n">
        <v>9881.76</v>
      </c>
      <c r="AL21" s="66" t="n">
        <v>8906.71</v>
      </c>
      <c r="AM21" s="66" t="n">
        <v>8445.16</v>
      </c>
      <c r="AN21" s="66" t="n">
        <v>7300.26</v>
      </c>
      <c r="AO21" s="66" t="n">
        <v>7219</v>
      </c>
      <c r="AP21" s="440" t="n">
        <v>5973</v>
      </c>
      <c r="AQ21" s="440" t="n">
        <v>5231</v>
      </c>
      <c r="AR21" s="440" t="n">
        <v>5816</v>
      </c>
      <c r="AS21" s="435"/>
      <c r="AT21" s="435"/>
    </row>
    <row r="22" customFormat="false" ht="20.1" hidden="false" customHeight="true" outlineLevel="0" collapsed="false">
      <c r="A22" s="41"/>
      <c r="B22" s="44" t="s">
        <v>32</v>
      </c>
      <c r="D22" s="649"/>
      <c r="E22" s="1"/>
      <c r="F22" s="1" t="s">
        <v>438</v>
      </c>
      <c r="G22" s="1"/>
      <c r="H22" s="1"/>
      <c r="I22" s="245" t="n">
        <v>26476</v>
      </c>
      <c r="J22" s="245" t="n">
        <v>24542</v>
      </c>
      <c r="K22" s="245" t="n">
        <v>25077</v>
      </c>
      <c r="L22" s="245" t="n">
        <v>21638</v>
      </c>
      <c r="M22" s="245" t="n">
        <v>24051</v>
      </c>
      <c r="N22" s="245" t="n">
        <v>23729</v>
      </c>
      <c r="O22" s="245" t="n">
        <v>22770</v>
      </c>
      <c r="P22" s="245" t="n">
        <v>22755</v>
      </c>
      <c r="Q22" s="245" t="n">
        <v>22760</v>
      </c>
      <c r="R22" s="245" t="n">
        <v>19851</v>
      </c>
      <c r="S22" s="245" t="n">
        <v>18169</v>
      </c>
      <c r="T22" s="245" t="n">
        <v>17779</v>
      </c>
      <c r="U22" s="245" t="n">
        <v>17654</v>
      </c>
      <c r="V22" s="245" t="n">
        <v>17221</v>
      </c>
      <c r="W22" s="245" t="n">
        <v>16460</v>
      </c>
      <c r="X22" s="801" t="n">
        <v>21246</v>
      </c>
      <c r="Y22" s="801" t="n">
        <v>18502</v>
      </c>
      <c r="Z22" s="801" t="n">
        <v>18982</v>
      </c>
      <c r="AA22" s="801" t="n">
        <v>17193</v>
      </c>
      <c r="AB22" s="801" t="n">
        <v>15205</v>
      </c>
      <c r="AC22" s="801" t="n">
        <v>14845</v>
      </c>
      <c r="AD22" s="801" t="n">
        <v>15561</v>
      </c>
      <c r="AE22" s="801" t="n">
        <v>15778</v>
      </c>
      <c r="AF22" s="801" t="n">
        <v>16631</v>
      </c>
      <c r="AG22" s="801" t="n">
        <v>18143.12</v>
      </c>
      <c r="AH22" s="801" t="n">
        <v>17188.15</v>
      </c>
      <c r="AI22" s="66" t="n">
        <v>17296.9</v>
      </c>
      <c r="AJ22" s="66" t="n">
        <v>17969.92</v>
      </c>
      <c r="AK22" s="66" t="n">
        <v>17319.97</v>
      </c>
      <c r="AL22" s="66" t="n">
        <v>16921.18</v>
      </c>
      <c r="AM22" s="66" t="n">
        <v>16394.86</v>
      </c>
      <c r="AN22" s="66" t="n">
        <v>13616.6</v>
      </c>
      <c r="AO22" s="66" t="n">
        <v>13625</v>
      </c>
      <c r="AP22" s="440" t="n">
        <v>13936.72</v>
      </c>
      <c r="AQ22" s="440" t="n">
        <v>14025.129</v>
      </c>
      <c r="AR22" s="440" t="n">
        <v>14582</v>
      </c>
      <c r="AS22" s="435"/>
      <c r="AT22" s="435"/>
    </row>
    <row r="23" customFormat="false" ht="20.1" hidden="false" customHeight="true" outlineLevel="0" collapsed="false">
      <c r="A23" s="41"/>
      <c r="B23" s="72" t="s">
        <v>33</v>
      </c>
      <c r="D23" s="802"/>
      <c r="E23" s="798"/>
      <c r="F23" s="797" t="s">
        <v>439</v>
      </c>
      <c r="G23" s="797"/>
      <c r="H23" s="797"/>
      <c r="I23" s="803" t="n">
        <v>8918</v>
      </c>
      <c r="J23" s="803" t="n">
        <v>8471</v>
      </c>
      <c r="K23" s="803" t="n">
        <v>8276</v>
      </c>
      <c r="L23" s="803" t="n">
        <v>8930</v>
      </c>
      <c r="M23" s="803" t="n">
        <v>11536</v>
      </c>
      <c r="N23" s="803" t="n">
        <v>10305</v>
      </c>
      <c r="O23" s="803" t="n">
        <v>12058</v>
      </c>
      <c r="P23" s="803" t="n">
        <v>9618</v>
      </c>
      <c r="Q23" s="803" t="n">
        <v>9620</v>
      </c>
      <c r="R23" s="803" t="n">
        <v>9731</v>
      </c>
      <c r="S23" s="803" t="n">
        <v>11866</v>
      </c>
      <c r="T23" s="803" t="n">
        <v>10582</v>
      </c>
      <c r="U23" s="803" t="n">
        <v>10159</v>
      </c>
      <c r="V23" s="803" t="n">
        <v>10567</v>
      </c>
      <c r="W23" s="803" t="n">
        <v>10567</v>
      </c>
      <c r="X23" s="804" t="n">
        <v>12217</v>
      </c>
      <c r="Y23" s="804" t="n">
        <v>14214</v>
      </c>
      <c r="Z23" s="804" t="n">
        <v>15869</v>
      </c>
      <c r="AA23" s="804" t="n">
        <v>15869</v>
      </c>
      <c r="AB23" s="804" t="n">
        <v>15194</v>
      </c>
      <c r="AC23" s="804" t="n">
        <v>15313</v>
      </c>
      <c r="AD23" s="804" t="n">
        <v>13924</v>
      </c>
      <c r="AE23" s="804" t="n">
        <v>13966</v>
      </c>
      <c r="AF23" s="804" t="n">
        <v>14147</v>
      </c>
      <c r="AG23" s="804" t="n">
        <v>14299.55</v>
      </c>
      <c r="AH23" s="804" t="n">
        <v>15217.39</v>
      </c>
      <c r="AI23" s="73" t="n">
        <v>15384.63</v>
      </c>
      <c r="AJ23" s="73" t="n">
        <v>14732.95</v>
      </c>
      <c r="AK23" s="73" t="n">
        <v>15095.91028628</v>
      </c>
      <c r="AL23" s="73" t="n">
        <v>15702.90284533</v>
      </c>
      <c r="AM23" s="73" t="n">
        <v>16261.66223326</v>
      </c>
      <c r="AN23" s="73" t="n">
        <v>16714.85</v>
      </c>
      <c r="AO23" s="73" t="n">
        <v>17209</v>
      </c>
      <c r="AP23" s="799" t="n">
        <v>17001</v>
      </c>
      <c r="AQ23" s="799" t="n">
        <v>17367.803</v>
      </c>
      <c r="AR23" s="799" t="n">
        <v>17544</v>
      </c>
      <c r="AS23" s="435"/>
      <c r="AT23" s="435"/>
    </row>
    <row r="24" customFormat="false" ht="20.1" hidden="false" customHeight="true" outlineLevel="0" collapsed="false">
      <c r="A24" s="41"/>
      <c r="B24" s="44" t="s">
        <v>34</v>
      </c>
      <c r="D24" s="649" t="s">
        <v>447</v>
      </c>
      <c r="E24" s="1"/>
      <c r="F24" s="1"/>
      <c r="G24" s="1"/>
      <c r="H24" s="1"/>
      <c r="I24" s="800"/>
      <c r="J24" s="800"/>
      <c r="K24" s="800"/>
      <c r="L24" s="800"/>
      <c r="M24" s="800"/>
      <c r="N24" s="800"/>
      <c r="O24" s="800"/>
      <c r="P24" s="800"/>
      <c r="Q24" s="800"/>
      <c r="R24" s="800"/>
      <c r="S24" s="800"/>
      <c r="T24" s="800"/>
      <c r="U24" s="800"/>
      <c r="V24" s="800"/>
      <c r="W24" s="800"/>
      <c r="X24" s="800"/>
      <c r="Y24" s="800"/>
      <c r="Z24" s="800"/>
      <c r="AA24" s="800"/>
      <c r="AB24" s="800"/>
      <c r="AC24" s="800"/>
      <c r="AD24" s="800"/>
      <c r="AE24" s="800"/>
      <c r="AF24" s="800"/>
      <c r="AG24" s="800"/>
      <c r="AH24" s="800"/>
      <c r="AI24" s="3"/>
      <c r="AJ24" s="3"/>
      <c r="AK24" s="3"/>
      <c r="AL24" s="3"/>
      <c r="AM24" s="3"/>
      <c r="AN24" s="3"/>
      <c r="AO24" s="3"/>
    </row>
    <row r="25" customFormat="false" ht="20.1" hidden="false" customHeight="true" outlineLevel="0" collapsed="false">
      <c r="A25" s="41"/>
      <c r="B25" s="42" t="s">
        <v>35</v>
      </c>
      <c r="D25" s="101"/>
      <c r="E25" s="1" t="s">
        <v>434</v>
      </c>
      <c r="F25" s="1"/>
      <c r="G25" s="1"/>
      <c r="H25" s="1"/>
      <c r="I25" s="68" t="n">
        <v>41487</v>
      </c>
      <c r="J25" s="68" t="n">
        <v>40854</v>
      </c>
      <c r="K25" s="68" t="n">
        <v>40886</v>
      </c>
      <c r="L25" s="68" t="n">
        <v>41521</v>
      </c>
      <c r="M25" s="68" t="n">
        <v>40322</v>
      </c>
      <c r="N25" s="68" t="n">
        <v>40014</v>
      </c>
      <c r="O25" s="68" t="n">
        <v>40189</v>
      </c>
      <c r="P25" s="68" t="n">
        <v>44479</v>
      </c>
      <c r="Q25" s="68" t="n">
        <v>44479</v>
      </c>
      <c r="R25" s="68" t="n">
        <v>45856</v>
      </c>
      <c r="S25" s="68" t="n">
        <v>49879</v>
      </c>
      <c r="T25" s="68" t="n">
        <v>53990</v>
      </c>
      <c r="U25" s="68" t="n">
        <v>54110</v>
      </c>
      <c r="V25" s="68" t="n">
        <v>56890</v>
      </c>
      <c r="W25" s="68" t="n">
        <v>61069</v>
      </c>
      <c r="X25" s="68" t="n">
        <v>68672</v>
      </c>
      <c r="Y25" s="68" t="n">
        <v>70144</v>
      </c>
      <c r="Z25" s="68" t="n">
        <v>73609</v>
      </c>
      <c r="AA25" s="68" t="n">
        <v>77542</v>
      </c>
      <c r="AB25" s="68" t="n">
        <v>82280</v>
      </c>
      <c r="AC25" s="68" t="n">
        <v>82911</v>
      </c>
      <c r="AD25" s="68" t="n">
        <v>84007</v>
      </c>
      <c r="AE25" s="68" t="n">
        <v>87197</v>
      </c>
      <c r="AF25" s="68" t="n">
        <v>89954</v>
      </c>
      <c r="AG25" s="68" t="n">
        <v>89931</v>
      </c>
      <c r="AH25" s="68" t="n">
        <v>95844</v>
      </c>
      <c r="AI25" s="66" t="n">
        <v>97832.38391</v>
      </c>
      <c r="AJ25" s="66" t="n">
        <v>96774.94508332</v>
      </c>
      <c r="AK25" s="66" t="n">
        <v>95987.14553273</v>
      </c>
      <c r="AL25" s="66" t="n">
        <v>95903.74396585</v>
      </c>
      <c r="AM25" s="66" t="n">
        <v>96363.28184255</v>
      </c>
      <c r="AN25" s="66" t="n">
        <v>100082.77280788</v>
      </c>
      <c r="AO25" s="66" t="n">
        <v>101367.99125096</v>
      </c>
      <c r="AP25" s="440" t="n">
        <v>103410.56967957</v>
      </c>
      <c r="AQ25" s="440" t="n">
        <v>102669.61618</v>
      </c>
      <c r="AR25" s="440" t="n">
        <v>103771.70724104</v>
      </c>
    </row>
    <row r="26" customFormat="false" ht="20.1" hidden="false" customHeight="true" outlineLevel="0" collapsed="false">
      <c r="A26" s="41"/>
      <c r="B26" s="44" t="s">
        <v>13</v>
      </c>
      <c r="D26" s="101"/>
      <c r="E26" s="1" t="s">
        <v>435</v>
      </c>
      <c r="F26" s="1"/>
      <c r="G26" s="1"/>
      <c r="H26" s="1"/>
      <c r="I26" s="68" t="n">
        <v>207</v>
      </c>
      <c r="J26" s="68" t="n">
        <v>532</v>
      </c>
      <c r="K26" s="68" t="n">
        <v>572</v>
      </c>
      <c r="L26" s="68" t="n">
        <v>608</v>
      </c>
      <c r="M26" s="68" t="n">
        <v>650</v>
      </c>
      <c r="N26" s="68" t="n">
        <v>273</v>
      </c>
      <c r="O26" s="68" t="n">
        <v>295</v>
      </c>
      <c r="P26" s="68" t="n">
        <v>316</v>
      </c>
      <c r="Q26" s="68" t="n">
        <v>352</v>
      </c>
      <c r="R26" s="68" t="n">
        <v>249</v>
      </c>
      <c r="S26" s="68" t="n">
        <v>226</v>
      </c>
      <c r="T26" s="68" t="n">
        <v>222</v>
      </c>
      <c r="U26" s="68" t="n">
        <v>234</v>
      </c>
      <c r="V26" s="68" t="n">
        <v>227</v>
      </c>
      <c r="W26" s="68" t="n">
        <v>241</v>
      </c>
      <c r="X26" s="68" t="n">
        <v>485</v>
      </c>
      <c r="Y26" s="68" t="n">
        <v>492</v>
      </c>
      <c r="Z26" s="68" t="n">
        <v>357</v>
      </c>
      <c r="AA26" s="68" t="n">
        <v>339</v>
      </c>
      <c r="AB26" s="68" t="n">
        <v>324</v>
      </c>
      <c r="AC26" s="68" t="n">
        <v>350</v>
      </c>
      <c r="AD26" s="68" t="n">
        <v>166</v>
      </c>
      <c r="AE26" s="68" t="n">
        <v>160</v>
      </c>
      <c r="AF26" s="68" t="n">
        <v>115</v>
      </c>
      <c r="AG26" s="68" t="n">
        <v>113</v>
      </c>
      <c r="AH26" s="68" t="n">
        <v>111</v>
      </c>
      <c r="AI26" s="66" t="n">
        <v>87.33811</v>
      </c>
      <c r="AJ26" s="66" t="n">
        <v>226.44246843</v>
      </c>
      <c r="AK26" s="66" t="n">
        <v>223.74269533</v>
      </c>
      <c r="AL26" s="66" t="n">
        <v>219.68568427</v>
      </c>
      <c r="AM26" s="66" t="n">
        <v>223.07125613</v>
      </c>
      <c r="AN26" s="66" t="n">
        <v>236.60775767</v>
      </c>
      <c r="AO26" s="66" t="n">
        <v>250.05562812</v>
      </c>
      <c r="AP26" s="440" t="n">
        <v>238.30335368</v>
      </c>
      <c r="AQ26" s="440" t="n">
        <v>224.36041</v>
      </c>
      <c r="AR26" s="440" t="n">
        <v>230.47746775</v>
      </c>
    </row>
    <row r="27" customFormat="false" ht="20.1" hidden="false" customHeight="true" outlineLevel="0" collapsed="false">
      <c r="A27" s="41"/>
      <c r="B27" s="44" t="s">
        <v>15</v>
      </c>
      <c r="D27" s="101"/>
      <c r="E27" s="1" t="s">
        <v>436</v>
      </c>
      <c r="F27" s="1"/>
      <c r="G27" s="1"/>
      <c r="H27" s="1"/>
      <c r="I27" s="68" t="n">
        <v>207</v>
      </c>
      <c r="J27" s="68" t="n">
        <v>532</v>
      </c>
      <c r="K27" s="68" t="n">
        <v>573</v>
      </c>
      <c r="L27" s="68" t="n">
        <v>608</v>
      </c>
      <c r="M27" s="68" t="n">
        <v>644</v>
      </c>
      <c r="N27" s="68" t="n">
        <v>265</v>
      </c>
      <c r="O27" s="68" t="n">
        <v>291</v>
      </c>
      <c r="P27" s="68" t="n">
        <v>305</v>
      </c>
      <c r="Q27" s="68" t="n">
        <v>305</v>
      </c>
      <c r="R27" s="68" t="n">
        <v>243</v>
      </c>
      <c r="S27" s="68" t="n">
        <v>222</v>
      </c>
      <c r="T27" s="68" t="n">
        <v>216</v>
      </c>
      <c r="U27" s="68" t="n">
        <v>230</v>
      </c>
      <c r="V27" s="68" t="n">
        <v>225</v>
      </c>
      <c r="W27" s="68" t="n">
        <v>238</v>
      </c>
      <c r="X27" s="68" t="n">
        <v>482</v>
      </c>
      <c r="Y27" s="68" t="n">
        <v>492</v>
      </c>
      <c r="Z27" s="68" t="n">
        <v>357</v>
      </c>
      <c r="AA27" s="68" t="n">
        <v>339</v>
      </c>
      <c r="AB27" s="68" t="n">
        <v>324</v>
      </c>
      <c r="AC27" s="68" t="n">
        <v>350</v>
      </c>
      <c r="AD27" s="68" t="n">
        <v>166</v>
      </c>
      <c r="AE27" s="68" t="n">
        <v>160</v>
      </c>
      <c r="AF27" s="68" t="n">
        <v>115</v>
      </c>
      <c r="AG27" s="68" t="n">
        <v>113</v>
      </c>
      <c r="AH27" s="68" t="n">
        <v>111</v>
      </c>
      <c r="AI27" s="66" t="n">
        <v>87.33811</v>
      </c>
      <c r="AJ27" s="66" t="n">
        <v>226.44246843</v>
      </c>
      <c r="AK27" s="66" t="n">
        <v>223.74269533</v>
      </c>
      <c r="AL27" s="66" t="n">
        <v>219.68568427</v>
      </c>
      <c r="AM27" s="66" t="n">
        <v>223.07125613</v>
      </c>
      <c r="AN27" s="66" t="n">
        <v>236.60775767</v>
      </c>
      <c r="AO27" s="66" t="n">
        <v>250.05562812</v>
      </c>
      <c r="AP27" s="440" t="n">
        <v>238.30335368</v>
      </c>
      <c r="AQ27" s="440" t="n">
        <v>224.36041</v>
      </c>
      <c r="AR27" s="440" t="n">
        <v>230.47746775</v>
      </c>
    </row>
    <row r="28" customFormat="false" ht="20.1" hidden="false" customHeight="true" outlineLevel="0" collapsed="false">
      <c r="A28" s="41"/>
      <c r="B28" s="44" t="s">
        <v>36</v>
      </c>
      <c r="D28" s="101"/>
      <c r="E28" s="1" t="s">
        <v>437</v>
      </c>
      <c r="F28" s="1"/>
      <c r="G28" s="1"/>
      <c r="H28" s="1"/>
      <c r="I28" s="245" t="n">
        <v>131</v>
      </c>
      <c r="J28" s="245" t="n">
        <v>275</v>
      </c>
      <c r="K28" s="245" t="n">
        <v>298</v>
      </c>
      <c r="L28" s="245" t="n">
        <v>321</v>
      </c>
      <c r="M28" s="245" t="n">
        <v>307</v>
      </c>
      <c r="N28" s="245" t="n">
        <v>151</v>
      </c>
      <c r="O28" s="245" t="n">
        <v>173</v>
      </c>
      <c r="P28" s="245" t="n">
        <v>116</v>
      </c>
      <c r="Q28" s="245" t="n">
        <v>116</v>
      </c>
      <c r="R28" s="245" t="n">
        <v>103</v>
      </c>
      <c r="S28" s="245" t="n">
        <v>86</v>
      </c>
      <c r="T28" s="245" t="n">
        <v>86</v>
      </c>
      <c r="U28" s="245" t="n">
        <v>91</v>
      </c>
      <c r="V28" s="245" t="n">
        <v>97</v>
      </c>
      <c r="W28" s="245" t="n">
        <v>108</v>
      </c>
      <c r="X28" s="245" t="n">
        <v>230</v>
      </c>
      <c r="Y28" s="245" t="n">
        <v>207</v>
      </c>
      <c r="Z28" s="245" t="n">
        <v>128</v>
      </c>
      <c r="AA28" s="245" t="n">
        <v>121</v>
      </c>
      <c r="AB28" s="245" t="n">
        <v>92</v>
      </c>
      <c r="AC28" s="245" t="n">
        <v>213</v>
      </c>
      <c r="AD28" s="245" t="n">
        <v>82</v>
      </c>
      <c r="AE28" s="245" t="n">
        <v>90</v>
      </c>
      <c r="AF28" s="245" t="n">
        <v>63</v>
      </c>
      <c r="AG28" s="245" t="n">
        <v>60</v>
      </c>
      <c r="AH28" s="245" t="n">
        <v>63</v>
      </c>
      <c r="AI28" s="66" t="n">
        <v>49.4364</v>
      </c>
      <c r="AJ28" s="66" t="n">
        <v>111.33768826</v>
      </c>
      <c r="AK28" s="66" t="n">
        <v>113.327338079963</v>
      </c>
      <c r="AL28" s="66" t="n">
        <v>93.8732497782476</v>
      </c>
      <c r="AM28" s="66" t="n">
        <v>98.2526566966775</v>
      </c>
      <c r="AN28" s="66" t="n">
        <v>79.2147870178655</v>
      </c>
      <c r="AO28" s="66" t="n">
        <v>90.1994115065003</v>
      </c>
      <c r="AP28" s="440" t="n">
        <v>64.8905847151535</v>
      </c>
      <c r="AQ28" s="440" t="n">
        <v>54.00161</v>
      </c>
      <c r="AR28" s="440" t="n">
        <v>116.668885602433</v>
      </c>
    </row>
    <row r="29" customFormat="false" ht="20.1" hidden="false" customHeight="true" outlineLevel="0" collapsed="false">
      <c r="A29" s="41"/>
      <c r="B29" s="44" t="s">
        <v>37</v>
      </c>
      <c r="D29" s="101"/>
      <c r="E29" s="1" t="s">
        <v>438</v>
      </c>
      <c r="F29" s="1"/>
      <c r="G29" s="1"/>
      <c r="H29" s="1"/>
      <c r="I29" s="68" t="n">
        <v>315</v>
      </c>
      <c r="J29" s="68" t="n">
        <v>384</v>
      </c>
      <c r="K29" s="68" t="n">
        <v>452</v>
      </c>
      <c r="L29" s="68" t="n">
        <v>455</v>
      </c>
      <c r="M29" s="68" t="n">
        <v>498</v>
      </c>
      <c r="N29" s="68" t="n">
        <v>394</v>
      </c>
      <c r="O29" s="68" t="n">
        <v>396</v>
      </c>
      <c r="P29" s="68" t="n">
        <v>474</v>
      </c>
      <c r="Q29" s="68" t="n">
        <v>474</v>
      </c>
      <c r="R29" s="68" t="n">
        <v>423</v>
      </c>
      <c r="S29" s="68" t="n">
        <v>395</v>
      </c>
      <c r="T29" s="68" t="n">
        <v>397</v>
      </c>
      <c r="U29" s="68" t="n">
        <v>404</v>
      </c>
      <c r="V29" s="68" t="n">
        <v>391</v>
      </c>
      <c r="W29" s="68" t="n">
        <v>411</v>
      </c>
      <c r="X29" s="68" t="n">
        <v>478</v>
      </c>
      <c r="Y29" s="68" t="n">
        <v>518</v>
      </c>
      <c r="Z29" s="68" t="n">
        <v>472</v>
      </c>
      <c r="AA29" s="68" t="n">
        <v>479</v>
      </c>
      <c r="AB29" s="68" t="n">
        <v>546</v>
      </c>
      <c r="AC29" s="68" t="n">
        <v>431</v>
      </c>
      <c r="AD29" s="68" t="n">
        <v>380</v>
      </c>
      <c r="AE29" s="68" t="n">
        <v>383</v>
      </c>
      <c r="AF29" s="68" t="n">
        <v>371</v>
      </c>
      <c r="AG29" s="68" t="n">
        <v>364</v>
      </c>
      <c r="AH29" s="68" t="n">
        <v>366</v>
      </c>
      <c r="AI29" s="66" t="n">
        <v>362.79537</v>
      </c>
      <c r="AJ29" s="66" t="n">
        <v>496.1881098</v>
      </c>
      <c r="AK29" s="66" t="n">
        <v>493.35095596</v>
      </c>
      <c r="AL29" s="66" t="n">
        <v>489.39236324</v>
      </c>
      <c r="AM29" s="66" t="n">
        <v>486.3227667</v>
      </c>
      <c r="AN29" s="66" t="n">
        <v>512.96513504</v>
      </c>
      <c r="AO29" s="66" t="n">
        <v>523.45428299</v>
      </c>
      <c r="AP29" s="440" t="n">
        <v>603.25456916</v>
      </c>
      <c r="AQ29" s="440" t="n">
        <v>654.0526</v>
      </c>
      <c r="AR29" s="440" t="n">
        <v>554.41217697</v>
      </c>
    </row>
    <row r="30" customFormat="false" ht="20.1" hidden="false" customHeight="true" outlineLevel="0" collapsed="false">
      <c r="A30" s="41"/>
      <c r="B30" s="42" t="s">
        <v>38</v>
      </c>
      <c r="D30" s="802"/>
      <c r="E30" s="797" t="s">
        <v>439</v>
      </c>
      <c r="F30" s="797"/>
      <c r="G30" s="797"/>
      <c r="H30" s="797"/>
      <c r="I30" s="803" t="n">
        <v>381</v>
      </c>
      <c r="J30" s="803" t="n">
        <v>355</v>
      </c>
      <c r="K30" s="803" t="n">
        <v>316</v>
      </c>
      <c r="L30" s="803" t="n">
        <v>331</v>
      </c>
      <c r="M30" s="803" t="n">
        <v>335</v>
      </c>
      <c r="N30" s="803" t="n">
        <v>79</v>
      </c>
      <c r="O30" s="803" t="n">
        <v>348</v>
      </c>
      <c r="P30" s="803" t="n">
        <v>329</v>
      </c>
      <c r="Q30" s="803" t="n">
        <v>329</v>
      </c>
      <c r="R30" s="803" t="n">
        <v>343</v>
      </c>
      <c r="S30" s="803" t="n">
        <v>355</v>
      </c>
      <c r="T30" s="803" t="n">
        <v>382</v>
      </c>
      <c r="U30" s="803" t="n">
        <v>378</v>
      </c>
      <c r="V30" s="803" t="n">
        <v>404</v>
      </c>
      <c r="W30" s="803" t="n">
        <v>449</v>
      </c>
      <c r="X30" s="803" t="n">
        <v>486</v>
      </c>
      <c r="Y30" s="803" t="n">
        <v>489</v>
      </c>
      <c r="Z30" s="803" t="n">
        <v>494</v>
      </c>
      <c r="AA30" s="803" t="n">
        <v>507</v>
      </c>
      <c r="AB30" s="803" t="n">
        <v>509</v>
      </c>
      <c r="AC30" s="803" t="n">
        <v>523</v>
      </c>
      <c r="AD30" s="803" t="n">
        <v>511</v>
      </c>
      <c r="AE30" s="803" t="n">
        <v>522</v>
      </c>
      <c r="AF30" s="803" t="n">
        <v>535</v>
      </c>
      <c r="AG30" s="803" t="n">
        <v>542</v>
      </c>
      <c r="AH30" s="803" t="n">
        <v>585</v>
      </c>
      <c r="AI30" s="73" t="n">
        <v>594.45229</v>
      </c>
      <c r="AJ30" s="73" t="n">
        <v>539.23033984</v>
      </c>
      <c r="AK30" s="73" t="n">
        <v>529.631488293874</v>
      </c>
      <c r="AL30" s="73" t="n">
        <v>536.715920711707</v>
      </c>
      <c r="AM30" s="73" t="n">
        <v>544.242602230284</v>
      </c>
      <c r="AN30" s="73" t="n">
        <v>580.726815390425</v>
      </c>
      <c r="AO30" s="73" t="n">
        <v>584.332737577745</v>
      </c>
      <c r="AP30" s="799" t="n">
        <v>538.808311906686</v>
      </c>
      <c r="AQ30" s="799" t="n">
        <v>475.20395</v>
      </c>
      <c r="AR30" s="799" t="n">
        <v>654.751363297559</v>
      </c>
    </row>
    <row r="31" customFormat="false" ht="20.1" hidden="false" customHeight="true" outlineLevel="0" collapsed="false">
      <c r="A31" s="41"/>
      <c r="B31" s="42" t="s">
        <v>39</v>
      </c>
      <c r="D31" s="649" t="s">
        <v>448</v>
      </c>
      <c r="E31" s="1"/>
      <c r="F31" s="1"/>
      <c r="G31" s="1"/>
      <c r="H31" s="1"/>
      <c r="I31" s="800"/>
      <c r="J31" s="800"/>
      <c r="K31" s="800"/>
      <c r="L31" s="800"/>
      <c r="M31" s="800"/>
      <c r="N31" s="800"/>
      <c r="O31" s="800"/>
      <c r="P31" s="800"/>
      <c r="Q31" s="800"/>
      <c r="R31" s="800"/>
      <c r="S31" s="800"/>
      <c r="T31" s="800"/>
      <c r="U31" s="800"/>
      <c r="V31" s="800"/>
      <c r="W31" s="800"/>
      <c r="X31" s="800"/>
      <c r="Y31" s="800"/>
      <c r="Z31" s="800"/>
      <c r="AA31" s="800"/>
      <c r="AB31" s="800"/>
      <c r="AC31" s="800"/>
      <c r="AD31" s="800"/>
      <c r="AE31" s="800"/>
      <c r="AF31" s="800"/>
      <c r="AG31" s="800"/>
      <c r="AH31" s="800"/>
      <c r="AI31" s="3"/>
      <c r="AJ31" s="3"/>
      <c r="AK31" s="3"/>
      <c r="AL31" s="3"/>
      <c r="AM31" s="3"/>
      <c r="AN31" s="3"/>
      <c r="AO31" s="3"/>
    </row>
    <row r="32" customFormat="false" ht="20.1" hidden="false" customHeight="true" outlineLevel="0" collapsed="false">
      <c r="A32" s="41"/>
      <c r="B32" s="42" t="s">
        <v>40</v>
      </c>
      <c r="D32" s="101"/>
      <c r="E32" s="1" t="s">
        <v>434</v>
      </c>
      <c r="F32" s="1"/>
      <c r="G32" s="1"/>
      <c r="H32" s="1"/>
      <c r="I32" s="68" t="n">
        <v>161</v>
      </c>
      <c r="J32" s="68" t="n">
        <v>211</v>
      </c>
      <c r="K32" s="68" t="n">
        <v>269</v>
      </c>
      <c r="L32" s="68" t="n">
        <v>546</v>
      </c>
      <c r="M32" s="68" t="n">
        <v>787</v>
      </c>
      <c r="N32" s="68" t="n">
        <v>1437</v>
      </c>
      <c r="O32" s="68" t="n">
        <v>1767</v>
      </c>
      <c r="P32" s="68" t="n">
        <v>2757</v>
      </c>
      <c r="Q32" s="68" t="n">
        <v>2757</v>
      </c>
      <c r="R32" s="68" t="n">
        <v>3976</v>
      </c>
      <c r="S32" s="68" t="n">
        <v>4930</v>
      </c>
      <c r="T32" s="68" t="n">
        <v>6068</v>
      </c>
      <c r="U32" s="68" t="n">
        <v>6787</v>
      </c>
      <c r="V32" s="68" t="n">
        <v>8558</v>
      </c>
      <c r="W32" s="68" t="n">
        <v>10530</v>
      </c>
      <c r="X32" s="68" t="n">
        <v>12791</v>
      </c>
      <c r="Y32" s="68" t="n">
        <v>13508</v>
      </c>
      <c r="Z32" s="68" t="n">
        <v>14670</v>
      </c>
      <c r="AA32" s="68" t="n">
        <v>16390</v>
      </c>
      <c r="AB32" s="68" t="n">
        <v>18893</v>
      </c>
      <c r="AC32" s="68" t="n">
        <v>19936</v>
      </c>
      <c r="AD32" s="68" t="n">
        <v>21808</v>
      </c>
      <c r="AE32" s="68" t="n">
        <v>22486</v>
      </c>
      <c r="AF32" s="68" t="n">
        <v>23099</v>
      </c>
      <c r="AG32" s="68" t="n">
        <v>23920.15281324</v>
      </c>
      <c r="AH32" s="68" t="n">
        <v>24022</v>
      </c>
      <c r="AI32" s="66" t="n">
        <v>24276</v>
      </c>
      <c r="AJ32" s="66" t="n">
        <v>25448.7626008</v>
      </c>
      <c r="AK32" s="66" t="n">
        <v>25098.86437267</v>
      </c>
      <c r="AL32" s="66" t="n">
        <v>25706.22476406</v>
      </c>
      <c r="AM32" s="66" t="n">
        <v>25109</v>
      </c>
      <c r="AN32" s="66" t="n">
        <v>25088.73175227</v>
      </c>
      <c r="AO32" s="66" t="n">
        <v>24662</v>
      </c>
      <c r="AP32" s="440" t="n">
        <v>24873.88122309</v>
      </c>
      <c r="AQ32" s="440" t="n">
        <v>24843</v>
      </c>
      <c r="AR32" s="440" t="n">
        <v>25445.86012817</v>
      </c>
    </row>
    <row r="33" customFormat="false" ht="20.1" hidden="false" customHeight="true" outlineLevel="0" collapsed="false">
      <c r="A33" s="41"/>
      <c r="B33" s="42" t="s">
        <v>41</v>
      </c>
      <c r="D33" s="101"/>
      <c r="E33" s="1" t="s">
        <v>435</v>
      </c>
      <c r="F33" s="1"/>
      <c r="G33" s="1"/>
      <c r="H33" s="1"/>
      <c r="I33" s="68" t="n">
        <v>0</v>
      </c>
      <c r="J33" s="68" t="n">
        <v>0</v>
      </c>
      <c r="K33" s="68" t="n">
        <v>0</v>
      </c>
      <c r="L33" s="68" t="n">
        <v>0</v>
      </c>
      <c r="M33" s="68" t="n">
        <v>0.04</v>
      </c>
      <c r="N33" s="68" t="n">
        <v>0.02</v>
      </c>
      <c r="O33" s="68" t="n">
        <v>0.02</v>
      </c>
      <c r="P33" s="68" t="n">
        <v>0.04</v>
      </c>
      <c r="Q33" s="68" t="n">
        <v>0.04</v>
      </c>
      <c r="R33" s="68" t="n">
        <v>0.04</v>
      </c>
      <c r="S33" s="68" t="n">
        <v>0.03</v>
      </c>
      <c r="T33" s="68" t="n">
        <v>0.02</v>
      </c>
      <c r="U33" s="68" t="n">
        <v>0.02</v>
      </c>
      <c r="V33" s="68" t="n">
        <v>0.02</v>
      </c>
      <c r="W33" s="68" t="n">
        <v>0.02</v>
      </c>
      <c r="X33" s="68" t="n">
        <v>0.02</v>
      </c>
      <c r="Y33" s="68" t="n">
        <v>0.02</v>
      </c>
      <c r="Z33" s="68" t="n">
        <v>0.02</v>
      </c>
      <c r="AA33" s="68" t="n">
        <v>0.02</v>
      </c>
      <c r="AB33" s="68" t="n">
        <v>0</v>
      </c>
      <c r="AC33" s="68" t="n">
        <v>0</v>
      </c>
      <c r="AD33" s="68" t="n">
        <v>2.24</v>
      </c>
      <c r="AE33" s="245" t="n">
        <v>0</v>
      </c>
      <c r="AF33" s="245" t="n">
        <v>0</v>
      </c>
      <c r="AG33" s="245" t="n">
        <v>0</v>
      </c>
      <c r="AH33" s="245" t="n">
        <v>0</v>
      </c>
      <c r="AI33" s="245" t="n">
        <v>0</v>
      </c>
      <c r="AJ33" s="245" t="n">
        <v>0</v>
      </c>
      <c r="AK33" s="245" t="n">
        <v>0</v>
      </c>
      <c r="AL33" s="245" t="n">
        <v>0.95</v>
      </c>
      <c r="AM33" s="245" t="n">
        <v>0.95</v>
      </c>
      <c r="AN33" s="245" t="n">
        <v>0</v>
      </c>
      <c r="AO33" s="245" t="n">
        <v>0</v>
      </c>
      <c r="AP33" s="245" t="n">
        <v>0</v>
      </c>
      <c r="AQ33" s="245" t="n">
        <v>0</v>
      </c>
      <c r="AR33" s="245" t="n">
        <v>0</v>
      </c>
    </row>
    <row r="34" customFormat="false" ht="20.1" hidden="false" customHeight="true" outlineLevel="0" collapsed="false">
      <c r="A34" s="41"/>
      <c r="B34" s="42" t="s">
        <v>42</v>
      </c>
      <c r="D34" s="101"/>
      <c r="E34" s="1" t="s">
        <v>436</v>
      </c>
      <c r="F34" s="1"/>
      <c r="G34" s="1"/>
      <c r="H34" s="1"/>
      <c r="I34" s="68" t="n">
        <v>0</v>
      </c>
      <c r="J34" s="68" t="n">
        <v>0</v>
      </c>
      <c r="K34" s="68" t="n">
        <v>0</v>
      </c>
      <c r="L34" s="68" t="n">
        <v>0</v>
      </c>
      <c r="M34" s="68" t="n">
        <v>0.04</v>
      </c>
      <c r="N34" s="68" t="n">
        <v>0.02</v>
      </c>
      <c r="O34" s="68" t="n">
        <v>0.02</v>
      </c>
      <c r="P34" s="68" t="n">
        <v>0.04</v>
      </c>
      <c r="Q34" s="68" t="n">
        <v>0.04</v>
      </c>
      <c r="R34" s="68" t="n">
        <v>0.04</v>
      </c>
      <c r="S34" s="68" t="n">
        <v>0.03</v>
      </c>
      <c r="T34" s="68" t="n">
        <v>0.02</v>
      </c>
      <c r="U34" s="68" t="n">
        <v>0.02</v>
      </c>
      <c r="V34" s="68" t="n">
        <v>0.02</v>
      </c>
      <c r="W34" s="68" t="n">
        <v>0.02</v>
      </c>
      <c r="X34" s="68" t="n">
        <v>0.02</v>
      </c>
      <c r="Y34" s="68" t="n">
        <v>0.02</v>
      </c>
      <c r="Z34" s="68" t="n">
        <v>0.02</v>
      </c>
      <c r="AA34" s="68" t="n">
        <v>0.02</v>
      </c>
      <c r="AB34" s="68" t="n">
        <v>0</v>
      </c>
      <c r="AC34" s="68" t="n">
        <v>0</v>
      </c>
      <c r="AD34" s="68" t="n">
        <v>2.24</v>
      </c>
      <c r="AE34" s="245" t="n">
        <v>0</v>
      </c>
      <c r="AF34" s="245" t="n">
        <v>0</v>
      </c>
      <c r="AG34" s="245" t="n">
        <v>0</v>
      </c>
      <c r="AH34" s="245" t="n">
        <v>0</v>
      </c>
      <c r="AI34" s="245" t="n">
        <v>0</v>
      </c>
      <c r="AJ34" s="245" t="n">
        <v>0</v>
      </c>
      <c r="AK34" s="245" t="n">
        <v>0</v>
      </c>
      <c r="AL34" s="245" t="n">
        <v>0.95</v>
      </c>
      <c r="AM34" s="245" t="n">
        <v>0.95</v>
      </c>
      <c r="AN34" s="245" t="n">
        <v>0</v>
      </c>
      <c r="AO34" s="245" t="n">
        <v>0</v>
      </c>
      <c r="AP34" s="245" t="n">
        <v>0</v>
      </c>
      <c r="AQ34" s="245" t="n">
        <v>0</v>
      </c>
      <c r="AR34" s="245" t="n">
        <v>0</v>
      </c>
    </row>
    <row r="35" s="3" customFormat="true" ht="20.1" hidden="false" customHeight="true" outlineLevel="0" collapsed="false">
      <c r="A35" s="41"/>
      <c r="B35" s="42" t="s">
        <v>43</v>
      </c>
      <c r="C35" s="9"/>
      <c r="D35" s="649"/>
      <c r="E35" s="1" t="s">
        <v>437</v>
      </c>
      <c r="F35" s="1"/>
      <c r="G35" s="1"/>
      <c r="H35" s="1"/>
      <c r="I35" s="68" t="n">
        <v>0</v>
      </c>
      <c r="J35" s="245" t="n">
        <v>0</v>
      </c>
      <c r="K35" s="245" t="n">
        <v>0</v>
      </c>
      <c r="L35" s="245" t="n">
        <v>0</v>
      </c>
      <c r="M35" s="245" t="n">
        <v>0</v>
      </c>
      <c r="N35" s="245" t="n">
        <v>0</v>
      </c>
      <c r="O35" s="245" t="n">
        <v>0</v>
      </c>
      <c r="P35" s="245" t="n">
        <v>0</v>
      </c>
      <c r="Q35" s="245" t="n">
        <v>0</v>
      </c>
      <c r="R35" s="245" t="n">
        <v>0</v>
      </c>
      <c r="S35" s="245" t="n">
        <v>0</v>
      </c>
      <c r="T35" s="245" t="n">
        <v>0</v>
      </c>
      <c r="U35" s="245" t="n">
        <v>0</v>
      </c>
      <c r="V35" s="245" t="n">
        <v>0</v>
      </c>
      <c r="W35" s="245" t="n">
        <v>0</v>
      </c>
      <c r="X35" s="245" t="n">
        <v>0</v>
      </c>
      <c r="Y35" s="245" t="n">
        <v>0</v>
      </c>
      <c r="Z35" s="245" t="n">
        <v>0</v>
      </c>
      <c r="AA35" s="245" t="n">
        <v>0</v>
      </c>
      <c r="AB35" s="245" t="n">
        <v>0</v>
      </c>
      <c r="AC35" s="245" t="n">
        <v>0</v>
      </c>
      <c r="AD35" s="245" t="n">
        <v>0</v>
      </c>
      <c r="AE35" s="245" t="n">
        <v>0</v>
      </c>
      <c r="AF35" s="245" t="n">
        <v>0</v>
      </c>
      <c r="AG35" s="245" t="n">
        <v>0</v>
      </c>
      <c r="AH35" s="245" t="n">
        <v>0</v>
      </c>
      <c r="AI35" s="245" t="n">
        <v>0</v>
      </c>
      <c r="AJ35" s="245" t="n">
        <v>0</v>
      </c>
      <c r="AK35" s="245" t="n">
        <v>0</v>
      </c>
      <c r="AL35" s="245" t="n">
        <v>0.95</v>
      </c>
      <c r="AM35" s="245" t="n">
        <v>0.95</v>
      </c>
      <c r="AN35" s="245" t="n">
        <v>0</v>
      </c>
      <c r="AO35" s="245" t="n">
        <v>0</v>
      </c>
      <c r="AP35" s="245" t="n">
        <v>0</v>
      </c>
      <c r="AQ35" s="245" t="n">
        <v>0</v>
      </c>
      <c r="AR35" s="245" t="n">
        <v>0</v>
      </c>
    </row>
    <row r="36" s="3" customFormat="true" ht="20.1" hidden="false" customHeight="true" outlineLevel="0" collapsed="false">
      <c r="A36" s="41"/>
      <c r="B36" s="42" t="s">
        <v>44</v>
      </c>
      <c r="C36" s="9"/>
      <c r="D36" s="101"/>
      <c r="E36" s="1" t="s">
        <v>438</v>
      </c>
      <c r="F36" s="1"/>
      <c r="G36" s="1"/>
      <c r="H36" s="1"/>
      <c r="I36" s="68" t="n">
        <v>0</v>
      </c>
      <c r="J36" s="68" t="n">
        <v>0</v>
      </c>
      <c r="K36" s="68" t="n">
        <v>0</v>
      </c>
      <c r="L36" s="68" t="n">
        <v>0</v>
      </c>
      <c r="M36" s="68" t="n">
        <v>0</v>
      </c>
      <c r="N36" s="68" t="n">
        <v>0</v>
      </c>
      <c r="O36" s="68"/>
      <c r="P36" s="68" t="n">
        <v>0</v>
      </c>
      <c r="Q36" s="68" t="n">
        <v>0</v>
      </c>
      <c r="R36" s="68" t="n">
        <v>0</v>
      </c>
      <c r="S36" s="68" t="n">
        <v>14</v>
      </c>
      <c r="T36" s="68" t="n">
        <v>7</v>
      </c>
      <c r="U36" s="68" t="n">
        <v>24</v>
      </c>
      <c r="V36" s="68" t="n">
        <v>32</v>
      </c>
      <c r="W36" s="68" t="n">
        <v>39</v>
      </c>
      <c r="X36" s="68" t="n">
        <v>47</v>
      </c>
      <c r="Y36" s="68" t="n">
        <v>51</v>
      </c>
      <c r="Z36" s="68" t="n">
        <v>45</v>
      </c>
      <c r="AA36" s="68" t="n">
        <v>50</v>
      </c>
      <c r="AB36" s="68" t="n">
        <v>60</v>
      </c>
      <c r="AC36" s="68" t="n">
        <v>60</v>
      </c>
      <c r="AD36" s="68" t="n">
        <v>69</v>
      </c>
      <c r="AE36" s="245" t="n">
        <v>65</v>
      </c>
      <c r="AF36" s="245" t="n">
        <v>66</v>
      </c>
      <c r="AG36" s="245" t="n">
        <v>61.91992817</v>
      </c>
      <c r="AH36" s="245" t="n">
        <v>61.09707085</v>
      </c>
      <c r="AI36" s="66" t="n">
        <v>58.89488182</v>
      </c>
      <c r="AJ36" s="66" t="n">
        <v>76.08608925</v>
      </c>
      <c r="AK36" s="66" t="n">
        <v>69.06069393</v>
      </c>
      <c r="AL36" s="66" t="n">
        <v>68.35541317</v>
      </c>
      <c r="AM36" s="66" t="n">
        <v>66.03241246</v>
      </c>
      <c r="AN36" s="66" t="n">
        <v>62.0948198</v>
      </c>
      <c r="AO36" s="66" t="n">
        <v>62</v>
      </c>
      <c r="AP36" s="66" t="n">
        <v>72.24057482</v>
      </c>
      <c r="AQ36" s="66" t="n">
        <v>83</v>
      </c>
      <c r="AR36" s="66" t="n">
        <v>63.73248196</v>
      </c>
    </row>
    <row r="37" s="3" customFormat="true" ht="20.1" hidden="false" customHeight="true" outlineLevel="0" collapsed="false">
      <c r="A37" s="41"/>
      <c r="B37" s="44" t="s">
        <v>45</v>
      </c>
      <c r="C37" s="9"/>
      <c r="D37" s="802"/>
      <c r="E37" s="797" t="s">
        <v>439</v>
      </c>
      <c r="F37" s="797"/>
      <c r="G37" s="797"/>
      <c r="H37" s="797"/>
      <c r="I37" s="805" t="n">
        <v>0</v>
      </c>
      <c r="J37" s="803" t="n">
        <v>0</v>
      </c>
      <c r="K37" s="803" t="n">
        <v>0</v>
      </c>
      <c r="L37" s="803" t="n">
        <v>5</v>
      </c>
      <c r="M37" s="803" t="n">
        <v>8</v>
      </c>
      <c r="N37" s="803" t="n">
        <v>13</v>
      </c>
      <c r="O37" s="803" t="n">
        <v>16</v>
      </c>
      <c r="P37" s="803" t="n">
        <v>25</v>
      </c>
      <c r="Q37" s="803" t="n">
        <v>25</v>
      </c>
      <c r="R37" s="803" t="n">
        <v>28</v>
      </c>
      <c r="S37" s="803" t="n">
        <v>22</v>
      </c>
      <c r="T37" s="803" t="n">
        <v>21</v>
      </c>
      <c r="U37" s="803" t="n">
        <v>24</v>
      </c>
      <c r="V37" s="803" t="n">
        <v>32</v>
      </c>
      <c r="W37" s="803" t="n">
        <v>40</v>
      </c>
      <c r="X37" s="803" t="n">
        <v>43</v>
      </c>
      <c r="Y37" s="803" t="n">
        <v>41</v>
      </c>
      <c r="Z37" s="803" t="n">
        <v>56</v>
      </c>
      <c r="AA37" s="803" t="n">
        <v>61</v>
      </c>
      <c r="AB37" s="803" t="n">
        <v>69</v>
      </c>
      <c r="AC37" s="803" t="n">
        <v>77</v>
      </c>
      <c r="AD37" s="803" t="n">
        <v>83</v>
      </c>
      <c r="AE37" s="803" t="n">
        <v>90</v>
      </c>
      <c r="AF37" s="803" t="n">
        <v>95</v>
      </c>
      <c r="AG37" s="803" t="n">
        <v>105.41667821</v>
      </c>
      <c r="AH37" s="803" t="n">
        <v>109.47252801</v>
      </c>
      <c r="AI37" s="73" t="n">
        <v>109.89382157</v>
      </c>
      <c r="AJ37" s="73" t="n">
        <v>100.19082972</v>
      </c>
      <c r="AK37" s="73" t="n">
        <v>104.13961332</v>
      </c>
      <c r="AL37" s="73" t="n">
        <v>110.3179544</v>
      </c>
      <c r="AM37" s="73" t="n">
        <v>108.71099957</v>
      </c>
      <c r="AN37" s="73" t="n">
        <v>111.32748511</v>
      </c>
      <c r="AO37" s="73" t="n">
        <v>107</v>
      </c>
      <c r="AP37" s="73" t="n">
        <v>99.8893413</v>
      </c>
      <c r="AQ37" s="73" t="n">
        <v>90</v>
      </c>
      <c r="AR37" s="73" t="n">
        <v>115.13899484</v>
      </c>
    </row>
    <row r="38" customFormat="false" ht="20.1" hidden="false" customHeight="true" outlineLevel="0" collapsed="false">
      <c r="A38" s="41"/>
      <c r="B38" s="44" t="s">
        <v>46</v>
      </c>
      <c r="D38" s="649" t="s">
        <v>449</v>
      </c>
      <c r="E38" s="1"/>
      <c r="F38" s="1"/>
      <c r="G38" s="1"/>
      <c r="H38" s="1"/>
      <c r="I38" s="800"/>
      <c r="J38" s="800"/>
      <c r="K38" s="800"/>
      <c r="L38" s="800"/>
      <c r="M38" s="800"/>
      <c r="N38" s="800"/>
      <c r="O38" s="800"/>
      <c r="P38" s="800"/>
      <c r="Q38" s="800"/>
      <c r="R38" s="800"/>
      <c r="S38" s="800"/>
      <c r="T38" s="800"/>
      <c r="U38" s="800"/>
      <c r="V38" s="800"/>
      <c r="W38" s="800"/>
      <c r="X38" s="800"/>
      <c r="Y38" s="800"/>
      <c r="Z38" s="800"/>
      <c r="AA38" s="800"/>
      <c r="AB38" s="800"/>
      <c r="AC38" s="800"/>
      <c r="AD38" s="800"/>
      <c r="AE38" s="800"/>
      <c r="AF38" s="800"/>
      <c r="AG38" s="800"/>
      <c r="AH38" s="800"/>
      <c r="AI38" s="3"/>
      <c r="AJ38" s="3"/>
      <c r="AK38" s="3"/>
      <c r="AL38" s="3"/>
      <c r="AM38" s="3"/>
      <c r="AN38" s="3"/>
      <c r="AO38" s="3"/>
    </row>
    <row r="39" s="3" customFormat="true" ht="20.1" hidden="false" customHeight="true" outlineLevel="0" collapsed="false">
      <c r="A39" s="41"/>
      <c r="B39" s="44" t="s">
        <v>47</v>
      </c>
      <c r="C39" s="9"/>
      <c r="D39" s="101"/>
      <c r="E39" s="1" t="s">
        <v>434</v>
      </c>
      <c r="F39" s="1"/>
      <c r="G39" s="1"/>
      <c r="H39" s="1"/>
      <c r="I39" s="480"/>
      <c r="J39" s="480"/>
      <c r="K39" s="480"/>
      <c r="L39" s="480"/>
      <c r="M39" s="480"/>
      <c r="N39" s="480"/>
      <c r="O39" s="480"/>
      <c r="P39" s="480"/>
      <c r="Q39" s="480"/>
      <c r="R39" s="806" t="n">
        <v>19305</v>
      </c>
      <c r="S39" s="806" t="n">
        <v>19265</v>
      </c>
      <c r="T39" s="806" t="n">
        <v>20500</v>
      </c>
      <c r="U39" s="806" t="n">
        <v>23599</v>
      </c>
      <c r="V39" s="806" t="n">
        <v>26147</v>
      </c>
      <c r="W39" s="806" t="n">
        <v>24321</v>
      </c>
      <c r="X39" s="806" t="n">
        <v>25867</v>
      </c>
      <c r="Y39" s="806" t="n">
        <v>33185</v>
      </c>
      <c r="Z39" s="806" t="n">
        <v>33582</v>
      </c>
      <c r="AA39" s="806" t="n">
        <v>33582</v>
      </c>
      <c r="AB39" s="806" t="n">
        <v>31281</v>
      </c>
      <c r="AC39" s="806" t="n">
        <v>32371</v>
      </c>
      <c r="AD39" s="806" t="n">
        <v>32371</v>
      </c>
      <c r="AE39" s="806" t="n">
        <v>34789</v>
      </c>
      <c r="AF39" s="806" t="n">
        <v>40370</v>
      </c>
      <c r="AG39" s="806" t="n">
        <v>65264.52609033</v>
      </c>
      <c r="AH39" s="806" t="n">
        <v>70077.09073636</v>
      </c>
      <c r="AI39" s="66" t="n">
        <v>73065.7812101</v>
      </c>
      <c r="AJ39" s="66" t="n">
        <v>73995.54761797</v>
      </c>
      <c r="AK39" s="66" t="n">
        <v>76578.08624096</v>
      </c>
      <c r="AL39" s="66" t="n">
        <v>78726.43681214</v>
      </c>
      <c r="AM39" s="66" t="n">
        <v>72137.09483135</v>
      </c>
      <c r="AN39" s="66" t="n">
        <v>72057.47631479</v>
      </c>
      <c r="AO39" s="66" t="n">
        <v>64821.61447362</v>
      </c>
      <c r="AP39" s="66" t="n">
        <v>82637.6224871</v>
      </c>
      <c r="AQ39" s="66" t="n">
        <v>79542</v>
      </c>
      <c r="AR39" s="66" t="n">
        <v>76218.66425103</v>
      </c>
    </row>
    <row r="40" s="3" customFormat="true" ht="20.1" hidden="false" customHeight="true" outlineLevel="0" collapsed="false">
      <c r="A40" s="41"/>
      <c r="B40" s="60"/>
      <c r="C40" s="9"/>
      <c r="D40" s="101"/>
      <c r="E40" s="1" t="s">
        <v>435</v>
      </c>
      <c r="F40" s="1"/>
      <c r="G40" s="1"/>
      <c r="H40" s="1"/>
      <c r="I40" s="480"/>
      <c r="J40" s="480"/>
      <c r="K40" s="480"/>
      <c r="L40" s="480"/>
      <c r="M40" s="480"/>
      <c r="N40" s="480"/>
      <c r="O40" s="480"/>
      <c r="P40" s="480"/>
      <c r="Q40" s="480"/>
      <c r="R40" s="806" t="n">
        <v>338</v>
      </c>
      <c r="S40" s="806" t="n">
        <v>338</v>
      </c>
      <c r="T40" s="806" t="n">
        <v>693</v>
      </c>
      <c r="U40" s="806" t="n">
        <v>607</v>
      </c>
      <c r="V40" s="806" t="n">
        <v>255</v>
      </c>
      <c r="W40" s="806" t="n">
        <v>209</v>
      </c>
      <c r="X40" s="806" t="n">
        <v>242</v>
      </c>
      <c r="Y40" s="806" t="n">
        <v>227</v>
      </c>
      <c r="Z40" s="806" t="n">
        <v>212</v>
      </c>
      <c r="AA40" s="806" t="n">
        <v>212</v>
      </c>
      <c r="AB40" s="806" t="n">
        <v>208</v>
      </c>
      <c r="AC40" s="806" t="n">
        <v>209</v>
      </c>
      <c r="AD40" s="806" t="n">
        <v>208</v>
      </c>
      <c r="AE40" s="806" t="n">
        <v>211</v>
      </c>
      <c r="AF40" s="806" t="n">
        <v>233</v>
      </c>
      <c r="AG40" s="806" t="n">
        <v>235.5817039</v>
      </c>
      <c r="AH40" s="806" t="n">
        <v>236.85326363</v>
      </c>
      <c r="AI40" s="66" t="n">
        <v>239.12253768</v>
      </c>
      <c r="AJ40" s="66" t="n">
        <v>249.62534128</v>
      </c>
      <c r="AK40" s="66" t="n">
        <v>247.76599564</v>
      </c>
      <c r="AL40" s="66" t="n">
        <v>259.35081529</v>
      </c>
      <c r="AM40" s="66" t="n">
        <v>382.04278968</v>
      </c>
      <c r="AN40" s="66" t="n">
        <v>689.67304824</v>
      </c>
      <c r="AO40" s="66" t="n">
        <v>683.68987207</v>
      </c>
      <c r="AP40" s="66" t="n">
        <v>628.12906856</v>
      </c>
      <c r="AQ40" s="66" t="n">
        <v>985.31419375</v>
      </c>
      <c r="AR40" s="66" t="n">
        <v>1260.27991173</v>
      </c>
    </row>
    <row r="41" s="3" customFormat="true" ht="20.1" hidden="false" customHeight="true" outlineLevel="0" collapsed="false">
      <c r="A41" s="41"/>
      <c r="B41" s="60"/>
      <c r="C41" s="9"/>
      <c r="D41" s="101"/>
      <c r="E41" s="1" t="s">
        <v>436</v>
      </c>
      <c r="F41" s="1"/>
      <c r="G41" s="1"/>
      <c r="H41" s="1"/>
      <c r="I41" s="480"/>
      <c r="J41" s="480"/>
      <c r="K41" s="480"/>
      <c r="L41" s="480"/>
      <c r="M41" s="480"/>
      <c r="N41" s="480"/>
      <c r="O41" s="480"/>
      <c r="P41" s="480"/>
      <c r="Q41" s="480"/>
      <c r="R41" s="806" t="n">
        <v>338</v>
      </c>
      <c r="S41" s="806" t="n">
        <v>361</v>
      </c>
      <c r="T41" s="806" t="n">
        <v>693</v>
      </c>
      <c r="U41" s="806" t="n">
        <v>607</v>
      </c>
      <c r="V41" s="806" t="n">
        <v>255</v>
      </c>
      <c r="W41" s="806" t="n">
        <v>209</v>
      </c>
      <c r="X41" s="806" t="n">
        <v>242</v>
      </c>
      <c r="Y41" s="806" t="n">
        <v>227</v>
      </c>
      <c r="Z41" s="806" t="n">
        <v>212</v>
      </c>
      <c r="AA41" s="806" t="n">
        <v>212</v>
      </c>
      <c r="AB41" s="806" t="n">
        <v>208</v>
      </c>
      <c r="AC41" s="806" t="n">
        <v>209</v>
      </c>
      <c r="AD41" s="806" t="n">
        <v>208</v>
      </c>
      <c r="AE41" s="806" t="n">
        <v>211</v>
      </c>
      <c r="AF41" s="806" t="n">
        <v>233</v>
      </c>
      <c r="AG41" s="806" t="n">
        <v>235.5817039</v>
      </c>
      <c r="AH41" s="806" t="n">
        <v>236.85326363</v>
      </c>
      <c r="AI41" s="66" t="n">
        <v>239.12253768</v>
      </c>
      <c r="AJ41" s="66" t="n">
        <v>249.62534128</v>
      </c>
      <c r="AK41" s="66" t="n">
        <v>247.76599564</v>
      </c>
      <c r="AL41" s="66" t="n">
        <v>259.35081529</v>
      </c>
      <c r="AM41" s="66" t="n">
        <v>382.04278968</v>
      </c>
      <c r="AN41" s="66" t="n">
        <v>689.67304824</v>
      </c>
      <c r="AO41" s="66" t="n">
        <v>683.68987207</v>
      </c>
      <c r="AP41" s="66" t="n">
        <v>628.12906856</v>
      </c>
      <c r="AQ41" s="66" t="n">
        <v>985.31419375</v>
      </c>
      <c r="AR41" s="66" t="n">
        <v>1260.27991173</v>
      </c>
    </row>
    <row r="42" s="3" customFormat="true" ht="20.1" hidden="false" customHeight="true" outlineLevel="0" collapsed="false">
      <c r="A42" s="41"/>
      <c r="B42" s="61"/>
      <c r="C42" s="9"/>
      <c r="D42" s="101"/>
      <c r="E42" s="1" t="s">
        <v>437</v>
      </c>
      <c r="F42" s="1"/>
      <c r="G42" s="1"/>
      <c r="H42" s="1"/>
      <c r="I42" s="807"/>
      <c r="J42" s="807"/>
      <c r="K42" s="807"/>
      <c r="L42" s="807"/>
      <c r="M42" s="807"/>
      <c r="N42" s="807"/>
      <c r="O42" s="807"/>
      <c r="P42" s="807"/>
      <c r="Q42" s="807"/>
      <c r="R42" s="806" t="n">
        <v>302</v>
      </c>
      <c r="S42" s="806" t="n">
        <v>278</v>
      </c>
      <c r="T42" s="806" t="n">
        <v>281</v>
      </c>
      <c r="U42" s="806" t="n">
        <v>182</v>
      </c>
      <c r="V42" s="806" t="n">
        <v>182</v>
      </c>
      <c r="W42" s="806" t="n">
        <v>155</v>
      </c>
      <c r="X42" s="806" t="n">
        <v>159</v>
      </c>
      <c r="Y42" s="806" t="n">
        <v>161</v>
      </c>
      <c r="Z42" s="806" t="n">
        <v>156</v>
      </c>
      <c r="AA42" s="806" t="n">
        <v>156</v>
      </c>
      <c r="AB42" s="806" t="n">
        <v>137</v>
      </c>
      <c r="AC42" s="806" t="n">
        <v>130</v>
      </c>
      <c r="AD42" s="806" t="n">
        <v>130</v>
      </c>
      <c r="AE42" s="806" t="n">
        <v>128</v>
      </c>
      <c r="AF42" s="806" t="n">
        <v>93</v>
      </c>
      <c r="AG42" s="806" t="n">
        <v>79.72344727</v>
      </c>
      <c r="AH42" s="806" t="n">
        <v>71.06118564</v>
      </c>
      <c r="AI42" s="66" t="n">
        <v>78.5527858</v>
      </c>
      <c r="AJ42" s="66" t="n">
        <v>61.31426113</v>
      </c>
      <c r="AK42" s="66" t="n">
        <v>59.62505383</v>
      </c>
      <c r="AL42" s="66" t="n">
        <v>75.21044859</v>
      </c>
      <c r="AM42" s="66" t="n">
        <v>167.44143567</v>
      </c>
      <c r="AN42" s="66" t="n">
        <v>329.61714018</v>
      </c>
      <c r="AO42" s="66" t="n">
        <v>327.20922198</v>
      </c>
      <c r="AP42" s="66" t="n">
        <v>198.39246687</v>
      </c>
      <c r="AQ42" s="66" t="n">
        <v>396.27774361</v>
      </c>
      <c r="AR42" s="66" t="n">
        <v>238.28714016</v>
      </c>
    </row>
    <row r="43" s="3" customFormat="true" ht="20.1" hidden="false" customHeight="true" outlineLevel="0" collapsed="false">
      <c r="A43" s="41"/>
      <c r="B43" s="61"/>
      <c r="C43" s="9"/>
      <c r="D43" s="101"/>
      <c r="E43" s="1" t="s">
        <v>438</v>
      </c>
      <c r="F43" s="1"/>
      <c r="G43" s="1"/>
      <c r="H43" s="1"/>
      <c r="I43" s="480"/>
      <c r="J43" s="480"/>
      <c r="K43" s="480"/>
      <c r="L43" s="480"/>
      <c r="M43" s="480"/>
      <c r="N43" s="480"/>
      <c r="O43" s="480"/>
      <c r="P43" s="480"/>
      <c r="Q43" s="480"/>
      <c r="R43" s="806" t="n">
        <v>446</v>
      </c>
      <c r="S43" s="806" t="n">
        <v>446</v>
      </c>
      <c r="T43" s="806" t="n">
        <v>412</v>
      </c>
      <c r="U43" s="806" t="n">
        <v>425</v>
      </c>
      <c r="V43" s="806" t="n">
        <v>73</v>
      </c>
      <c r="W43" s="806" t="n">
        <v>54</v>
      </c>
      <c r="X43" s="806" t="n">
        <v>83</v>
      </c>
      <c r="Y43" s="806" t="n">
        <v>66</v>
      </c>
      <c r="Z43" s="806" t="n">
        <v>56</v>
      </c>
      <c r="AA43" s="806" t="n">
        <v>56</v>
      </c>
      <c r="AB43" s="806" t="n">
        <v>71</v>
      </c>
      <c r="AC43" s="806" t="n">
        <v>79</v>
      </c>
      <c r="AD43" s="806" t="n">
        <v>79</v>
      </c>
      <c r="AE43" s="806" t="n">
        <v>82</v>
      </c>
      <c r="AF43" s="806" t="n">
        <v>140</v>
      </c>
      <c r="AG43" s="806" t="n">
        <v>262.62259665</v>
      </c>
      <c r="AH43" s="806" t="n">
        <v>318.95782233</v>
      </c>
      <c r="AI43" s="66" t="n">
        <v>336.20359869</v>
      </c>
      <c r="AJ43" s="66" t="n">
        <v>424.39175584</v>
      </c>
      <c r="AK43" s="66" t="n">
        <v>468.15558472</v>
      </c>
      <c r="AL43" s="66" t="n">
        <v>523.99250747</v>
      </c>
      <c r="AM43" s="66" t="n">
        <v>567.63770994</v>
      </c>
      <c r="AN43" s="66" t="n">
        <v>824.35777615</v>
      </c>
      <c r="AO43" s="66" t="n">
        <v>826.90606163</v>
      </c>
      <c r="AP43" s="66" t="n">
        <v>905.06612237</v>
      </c>
      <c r="AQ43" s="66" t="n">
        <v>1128.05644636</v>
      </c>
      <c r="AR43" s="66" t="n">
        <v>1579.74494679</v>
      </c>
    </row>
    <row r="44" customFormat="false" ht="20.1" hidden="false" customHeight="true" outlineLevel="0" collapsed="false">
      <c r="A44" s="41"/>
      <c r="B44" s="61"/>
      <c r="D44" s="802"/>
      <c r="E44" s="797" t="s">
        <v>439</v>
      </c>
      <c r="F44" s="797"/>
      <c r="G44" s="797"/>
      <c r="H44" s="797"/>
      <c r="I44" s="808"/>
      <c r="J44" s="808"/>
      <c r="K44" s="808"/>
      <c r="L44" s="808"/>
      <c r="M44" s="808"/>
      <c r="N44" s="808"/>
      <c r="O44" s="808"/>
      <c r="P44" s="808"/>
      <c r="Q44" s="808"/>
      <c r="R44" s="809" t="n">
        <v>109</v>
      </c>
      <c r="S44" s="809" t="n">
        <v>109</v>
      </c>
      <c r="T44" s="809" t="n">
        <v>49</v>
      </c>
      <c r="U44" s="809" t="n">
        <v>2</v>
      </c>
      <c r="V44" s="809" t="n">
        <v>201</v>
      </c>
      <c r="W44" s="809" t="n">
        <v>167</v>
      </c>
      <c r="X44" s="809" t="n">
        <v>212</v>
      </c>
      <c r="Y44" s="809" t="n">
        <v>264</v>
      </c>
      <c r="Z44" s="809" t="n">
        <v>184</v>
      </c>
      <c r="AA44" s="809" t="n">
        <v>282</v>
      </c>
      <c r="AB44" s="809" t="n">
        <v>240</v>
      </c>
      <c r="AC44" s="809" t="n">
        <v>260</v>
      </c>
      <c r="AD44" s="809" t="n">
        <v>447</v>
      </c>
      <c r="AE44" s="809" t="n">
        <v>411</v>
      </c>
      <c r="AF44" s="809" t="n">
        <v>443</v>
      </c>
      <c r="AG44" s="809" t="n">
        <v>669.87422045</v>
      </c>
      <c r="AH44" s="809" t="n">
        <v>709.9850923</v>
      </c>
      <c r="AI44" s="73" t="n">
        <v>701.57321287</v>
      </c>
      <c r="AJ44" s="73" t="n">
        <v>626.03913657</v>
      </c>
      <c r="AK44" s="73" t="n">
        <v>601.69270829</v>
      </c>
      <c r="AL44" s="73" t="n">
        <v>618.02656683</v>
      </c>
      <c r="AM44" s="73" t="n">
        <v>548.48724403</v>
      </c>
      <c r="AN44" s="73" t="n">
        <v>615.44048892</v>
      </c>
      <c r="AO44" s="73" t="n">
        <v>534.47741314</v>
      </c>
      <c r="AP44" s="799" t="n">
        <v>754.03461579</v>
      </c>
      <c r="AQ44" s="799" t="n">
        <v>673.30972688</v>
      </c>
      <c r="AR44" s="799" t="n">
        <v>631.29279085</v>
      </c>
    </row>
    <row r="45" customFormat="false" ht="20.1" hidden="false" customHeight="true" outlineLevel="0" collapsed="false">
      <c r="A45" s="41"/>
      <c r="B45" s="61"/>
      <c r="D45" s="649" t="s">
        <v>450</v>
      </c>
      <c r="E45" s="1"/>
      <c r="F45" s="1"/>
      <c r="G45" s="1"/>
      <c r="H45" s="1"/>
      <c r="I45" s="800"/>
      <c r="J45" s="800"/>
      <c r="K45" s="800"/>
      <c r="L45" s="800"/>
      <c r="M45" s="800"/>
      <c r="N45" s="800"/>
      <c r="O45" s="800"/>
      <c r="P45" s="800"/>
      <c r="Q45" s="800"/>
      <c r="R45" s="800"/>
      <c r="S45" s="800"/>
      <c r="T45" s="800"/>
      <c r="U45" s="800"/>
      <c r="V45" s="800"/>
      <c r="W45" s="800"/>
      <c r="X45" s="800"/>
      <c r="Y45" s="800"/>
      <c r="Z45" s="800"/>
      <c r="AA45" s="800"/>
      <c r="AB45" s="800"/>
      <c r="AC45" s="800"/>
      <c r="AD45" s="800"/>
      <c r="AE45" s="800"/>
      <c r="AF45" s="800"/>
      <c r="AG45" s="800"/>
      <c r="AH45" s="800"/>
      <c r="AI45" s="3"/>
      <c r="AJ45" s="3"/>
      <c r="AK45" s="3"/>
      <c r="AL45" s="3"/>
      <c r="AM45" s="3"/>
      <c r="AN45" s="3"/>
      <c r="AO45" s="3"/>
    </row>
    <row r="46" customFormat="false" ht="20.1" hidden="false" customHeight="true" outlineLevel="0" collapsed="false">
      <c r="A46" s="41"/>
      <c r="B46" s="61"/>
      <c r="D46" s="101"/>
      <c r="E46" s="1" t="s">
        <v>434</v>
      </c>
      <c r="F46" s="1"/>
      <c r="G46" s="1"/>
      <c r="H46" s="1"/>
      <c r="I46" s="68" t="n">
        <v>13539</v>
      </c>
      <c r="J46" s="68" t="n">
        <v>13723</v>
      </c>
      <c r="K46" s="68" t="n">
        <v>14115</v>
      </c>
      <c r="L46" s="68" t="n">
        <v>15069</v>
      </c>
      <c r="M46" s="68" t="n">
        <v>15152</v>
      </c>
      <c r="N46" s="68" t="n">
        <v>15387</v>
      </c>
      <c r="O46" s="68" t="n">
        <v>15626</v>
      </c>
      <c r="P46" s="68" t="n">
        <v>17672</v>
      </c>
      <c r="Q46" s="68" t="n">
        <v>17672</v>
      </c>
      <c r="R46" s="68" t="n">
        <v>19258</v>
      </c>
      <c r="S46" s="68" t="n">
        <v>20022</v>
      </c>
      <c r="T46" s="68" t="n">
        <v>20367</v>
      </c>
      <c r="U46" s="68" t="n">
        <v>20537</v>
      </c>
      <c r="V46" s="68" t="n">
        <v>20492</v>
      </c>
      <c r="W46" s="68" t="n">
        <v>20961</v>
      </c>
      <c r="X46" s="68" t="n">
        <v>23592</v>
      </c>
      <c r="Y46" s="68" t="n">
        <v>25886</v>
      </c>
      <c r="Z46" s="68" t="n">
        <v>27436</v>
      </c>
      <c r="AA46" s="68" t="n">
        <v>28736</v>
      </c>
      <c r="AB46" s="68" t="n">
        <v>30182</v>
      </c>
      <c r="AC46" s="68" t="n">
        <v>31367</v>
      </c>
      <c r="AD46" s="68" t="n">
        <v>33775</v>
      </c>
      <c r="AE46" s="68" t="n">
        <v>37002</v>
      </c>
      <c r="AF46" s="68" t="n">
        <v>38682</v>
      </c>
      <c r="AG46" s="68" t="n">
        <v>40937.08480393</v>
      </c>
      <c r="AH46" s="68" t="n">
        <v>43134.96546242</v>
      </c>
      <c r="AI46" s="66" t="n">
        <v>43751.45452513</v>
      </c>
      <c r="AJ46" s="66" t="n">
        <v>42194.40894251</v>
      </c>
      <c r="AK46" s="66" t="n">
        <v>42652.02688579</v>
      </c>
      <c r="AL46" s="66" t="n">
        <v>42366.33502334</v>
      </c>
      <c r="AM46" s="66" t="n">
        <v>42644.09715308</v>
      </c>
      <c r="AN46" s="66" t="n">
        <v>43525.54514096</v>
      </c>
      <c r="AO46" s="66" t="n">
        <v>44651.73071448</v>
      </c>
      <c r="AP46" s="440" t="n">
        <v>47372.21043003</v>
      </c>
      <c r="AQ46" s="440" t="n">
        <v>48193.39902049</v>
      </c>
      <c r="AR46" s="440" t="n">
        <v>49003.67795774</v>
      </c>
    </row>
    <row r="47" customFormat="false" ht="20.1" hidden="false" customHeight="true" outlineLevel="0" collapsed="false">
      <c r="A47" s="41"/>
      <c r="B47" s="61"/>
      <c r="D47" s="101"/>
      <c r="E47" s="1" t="s">
        <v>435</v>
      </c>
      <c r="F47" s="1"/>
      <c r="G47" s="1"/>
      <c r="H47" s="1"/>
      <c r="I47" s="68" t="n">
        <v>889</v>
      </c>
      <c r="J47" s="68" t="n">
        <v>713</v>
      </c>
      <c r="K47" s="68" t="n">
        <v>713</v>
      </c>
      <c r="L47" s="68" t="n">
        <v>513</v>
      </c>
      <c r="M47" s="68" t="n">
        <v>564</v>
      </c>
      <c r="N47" s="68" t="n">
        <v>667</v>
      </c>
      <c r="O47" s="68" t="n">
        <v>683</v>
      </c>
      <c r="P47" s="68" t="n">
        <v>590</v>
      </c>
      <c r="Q47" s="68" t="n">
        <v>653</v>
      </c>
      <c r="R47" s="68" t="n">
        <v>606</v>
      </c>
      <c r="S47" s="68" t="n">
        <v>628</v>
      </c>
      <c r="T47" s="68" t="n">
        <v>542</v>
      </c>
      <c r="U47" s="68" t="n">
        <v>574</v>
      </c>
      <c r="V47" s="68" t="n">
        <v>471</v>
      </c>
      <c r="W47" s="68" t="n">
        <v>420</v>
      </c>
      <c r="X47" s="68" t="n">
        <v>417</v>
      </c>
      <c r="Y47" s="68" t="n">
        <v>304</v>
      </c>
      <c r="Z47" s="68" t="n">
        <v>311</v>
      </c>
      <c r="AA47" s="68" t="n">
        <v>539</v>
      </c>
      <c r="AB47" s="68" t="n">
        <v>400</v>
      </c>
      <c r="AC47" s="68" t="n">
        <v>433</v>
      </c>
      <c r="AD47" s="68" t="n">
        <v>453</v>
      </c>
      <c r="AE47" s="68" t="n">
        <v>407</v>
      </c>
      <c r="AF47" s="68" t="n">
        <v>532.5085665</v>
      </c>
      <c r="AG47" s="68" t="n">
        <v>561.70798177</v>
      </c>
      <c r="AH47" s="68" t="n">
        <v>578.37931702</v>
      </c>
      <c r="AI47" s="66" t="n">
        <v>634.25827492</v>
      </c>
      <c r="AJ47" s="66" t="n">
        <v>685.86773279</v>
      </c>
      <c r="AK47" s="66" t="n">
        <v>608.89018933</v>
      </c>
      <c r="AL47" s="66" t="n">
        <v>552.49592654</v>
      </c>
      <c r="AM47" s="66" t="n">
        <v>498.19663654</v>
      </c>
      <c r="AN47" s="66" t="n">
        <v>568.008132</v>
      </c>
      <c r="AO47" s="66" t="n">
        <v>618.99779031</v>
      </c>
      <c r="AP47" s="440" t="n">
        <v>488.82975557</v>
      </c>
      <c r="AQ47" s="440" t="n">
        <v>465.69934577</v>
      </c>
      <c r="AR47" s="440" t="n">
        <v>339.48559425</v>
      </c>
    </row>
    <row r="48" customFormat="false" ht="20.1" hidden="false" customHeight="true" outlineLevel="0" collapsed="false">
      <c r="A48" s="41"/>
      <c r="B48" s="61"/>
      <c r="D48" s="101"/>
      <c r="E48" s="1" t="s">
        <v>436</v>
      </c>
      <c r="F48" s="1"/>
      <c r="G48" s="1"/>
      <c r="H48" s="1"/>
      <c r="I48" s="245" t="n">
        <v>863</v>
      </c>
      <c r="J48" s="245" t="n">
        <v>723</v>
      </c>
      <c r="K48" s="245" t="n">
        <v>748</v>
      </c>
      <c r="L48" s="245" t="n">
        <v>479</v>
      </c>
      <c r="M48" s="245" t="n">
        <v>491</v>
      </c>
      <c r="N48" s="245" t="n">
        <v>649</v>
      </c>
      <c r="O48" s="245" t="n">
        <v>654</v>
      </c>
      <c r="P48" s="245" t="n">
        <v>628</v>
      </c>
      <c r="Q48" s="245" t="n">
        <v>628</v>
      </c>
      <c r="R48" s="245" t="n">
        <v>650</v>
      </c>
      <c r="S48" s="245" t="n">
        <v>716</v>
      </c>
      <c r="T48" s="245" t="n">
        <v>591</v>
      </c>
      <c r="U48" s="245" t="n">
        <v>653</v>
      </c>
      <c r="V48" s="245" t="n">
        <v>548</v>
      </c>
      <c r="W48" s="245" t="n">
        <v>473</v>
      </c>
      <c r="X48" s="245" t="n">
        <v>629</v>
      </c>
      <c r="Y48" s="245" t="n">
        <v>539</v>
      </c>
      <c r="Z48" s="68" t="n">
        <v>513</v>
      </c>
      <c r="AA48" s="68" t="n">
        <v>545</v>
      </c>
      <c r="AB48" s="68" t="n">
        <v>530</v>
      </c>
      <c r="AC48" s="68" t="n">
        <v>548</v>
      </c>
      <c r="AD48" s="68" t="n">
        <v>654</v>
      </c>
      <c r="AE48" s="68" t="n">
        <v>606</v>
      </c>
      <c r="AF48" s="68" t="n">
        <v>757.33884618</v>
      </c>
      <c r="AG48" s="68" t="n">
        <v>772.31294167</v>
      </c>
      <c r="AH48" s="68" t="n">
        <v>795.3587698</v>
      </c>
      <c r="AI48" s="66" t="n">
        <v>862.6285511</v>
      </c>
      <c r="AJ48" s="66" t="n">
        <v>941.46882598</v>
      </c>
      <c r="AK48" s="66" t="n">
        <v>799.45223488</v>
      </c>
      <c r="AL48" s="66" t="n">
        <v>731.68108626</v>
      </c>
      <c r="AM48" s="66" t="n">
        <v>734.17206836</v>
      </c>
      <c r="AN48" s="66" t="n">
        <v>795.49784682</v>
      </c>
      <c r="AO48" s="66" t="n">
        <v>920.38603094</v>
      </c>
      <c r="AP48" s="440" t="n">
        <v>769.13856225</v>
      </c>
      <c r="AQ48" s="440" t="n">
        <v>749.15916409</v>
      </c>
      <c r="AR48" s="440" t="n">
        <v>635.35830761</v>
      </c>
    </row>
    <row r="49" customFormat="false" ht="20.1" hidden="false" customHeight="true" outlineLevel="0" collapsed="false">
      <c r="A49" s="41"/>
      <c r="B49" s="61"/>
      <c r="D49" s="101"/>
      <c r="E49" s="1" t="s">
        <v>437</v>
      </c>
      <c r="F49" s="1"/>
      <c r="G49" s="1"/>
      <c r="H49" s="1"/>
      <c r="I49" s="245" t="n">
        <v>556</v>
      </c>
      <c r="J49" s="245" t="n">
        <v>452</v>
      </c>
      <c r="K49" s="245" t="n">
        <v>448</v>
      </c>
      <c r="L49" s="245" t="n">
        <v>272</v>
      </c>
      <c r="M49" s="245" t="n">
        <v>268</v>
      </c>
      <c r="N49" s="245" t="n">
        <v>377</v>
      </c>
      <c r="O49" s="245" t="n">
        <v>406</v>
      </c>
      <c r="P49" s="245" t="n">
        <v>409</v>
      </c>
      <c r="Q49" s="245" t="n">
        <v>409</v>
      </c>
      <c r="R49" s="245" t="n">
        <v>432</v>
      </c>
      <c r="S49" s="245" t="n">
        <v>468</v>
      </c>
      <c r="T49" s="245" t="n">
        <v>367</v>
      </c>
      <c r="U49" s="245" t="n">
        <v>297</v>
      </c>
      <c r="V49" s="245" t="n">
        <v>286</v>
      </c>
      <c r="W49" s="245" t="n">
        <v>274</v>
      </c>
      <c r="X49" s="245" t="n">
        <v>409</v>
      </c>
      <c r="Y49" s="245" t="n">
        <v>358</v>
      </c>
      <c r="Z49" s="245" t="n">
        <v>349</v>
      </c>
      <c r="AA49" s="245" t="n">
        <v>345</v>
      </c>
      <c r="AB49" s="245" t="n">
        <v>271</v>
      </c>
      <c r="AC49" s="245" t="n">
        <v>271</v>
      </c>
      <c r="AD49" s="245" t="n">
        <v>338</v>
      </c>
      <c r="AE49" s="245" t="n">
        <v>291</v>
      </c>
      <c r="AF49" s="245" t="n">
        <v>342.46445195</v>
      </c>
      <c r="AG49" s="245" t="n">
        <v>304.90283654</v>
      </c>
      <c r="AH49" s="245" t="n">
        <v>342.14909775</v>
      </c>
      <c r="AI49" s="66" t="n">
        <v>369.56655343</v>
      </c>
      <c r="AJ49" s="66" t="n">
        <v>366.97569322</v>
      </c>
      <c r="AK49" s="66" t="n">
        <v>354.43301734</v>
      </c>
      <c r="AL49" s="66" t="n">
        <v>320.0551046</v>
      </c>
      <c r="AM49" s="66" t="n">
        <v>335.39990412</v>
      </c>
      <c r="AN49" s="66" t="n">
        <v>333.76930224</v>
      </c>
      <c r="AO49" s="66" t="n">
        <v>375.00824078</v>
      </c>
      <c r="AP49" s="440" t="n">
        <v>331.66787786</v>
      </c>
      <c r="AQ49" s="440" t="n">
        <v>305.04455031</v>
      </c>
      <c r="AR49" s="440" t="n">
        <v>203.64188798</v>
      </c>
    </row>
    <row r="50" customFormat="false" ht="20.1" hidden="false" customHeight="true" outlineLevel="0" collapsed="false">
      <c r="A50" s="41"/>
      <c r="B50" s="61"/>
      <c r="D50" s="101"/>
      <c r="E50" s="1" t="s">
        <v>438</v>
      </c>
      <c r="F50" s="1"/>
      <c r="G50" s="1"/>
      <c r="H50" s="1"/>
      <c r="I50" s="245" t="n">
        <v>431</v>
      </c>
      <c r="J50" s="245" t="n">
        <v>415</v>
      </c>
      <c r="K50" s="245" t="n">
        <v>443</v>
      </c>
      <c r="L50" s="245" t="n">
        <v>410</v>
      </c>
      <c r="M50" s="245" t="n">
        <v>716</v>
      </c>
      <c r="N50" s="245" t="n">
        <v>751</v>
      </c>
      <c r="O50" s="245" t="n">
        <v>737</v>
      </c>
      <c r="P50" s="245" t="n">
        <v>772</v>
      </c>
      <c r="Q50" s="245" t="n">
        <v>772</v>
      </c>
      <c r="R50" s="245" t="n">
        <v>785</v>
      </c>
      <c r="S50" s="245" t="n">
        <v>850</v>
      </c>
      <c r="T50" s="245" t="n">
        <v>864</v>
      </c>
      <c r="U50" s="245" t="n">
        <v>883</v>
      </c>
      <c r="V50" s="245" t="n">
        <v>779</v>
      </c>
      <c r="W50" s="245" t="n">
        <v>608</v>
      </c>
      <c r="X50" s="245" t="n">
        <v>475</v>
      </c>
      <c r="Y50" s="245" t="n">
        <v>435</v>
      </c>
      <c r="Z50" s="68" t="n">
        <v>430</v>
      </c>
      <c r="AA50" s="68" t="n">
        <v>502</v>
      </c>
      <c r="AB50" s="68" t="n">
        <v>542</v>
      </c>
      <c r="AC50" s="68" t="n">
        <v>585</v>
      </c>
      <c r="AD50" s="68" t="n">
        <v>593</v>
      </c>
      <c r="AE50" s="68" t="n">
        <v>593</v>
      </c>
      <c r="AF50" s="68" t="n">
        <v>738</v>
      </c>
      <c r="AG50" s="68" t="n">
        <v>1029.46602948</v>
      </c>
      <c r="AH50" s="68" t="n">
        <v>1052.50530936</v>
      </c>
      <c r="AI50" s="66" t="n">
        <v>1075.55727316</v>
      </c>
      <c r="AJ50" s="66" t="n">
        <v>1182.40660788</v>
      </c>
      <c r="AK50" s="66" t="n">
        <v>994.17908815</v>
      </c>
      <c r="AL50" s="66" t="n">
        <v>887.80098547</v>
      </c>
      <c r="AM50" s="66" t="n">
        <v>897.49184819</v>
      </c>
      <c r="AN50" s="66" t="n">
        <v>946.29063802</v>
      </c>
      <c r="AO50" s="66" t="n">
        <v>1010.1693941</v>
      </c>
      <c r="AP50" s="440" t="n">
        <v>890.0350556</v>
      </c>
      <c r="AQ50" s="440" t="n">
        <v>866.07699042</v>
      </c>
      <c r="AR50" s="440" t="n">
        <v>839.0397082</v>
      </c>
    </row>
    <row r="51" customFormat="false" ht="20.1" hidden="false" customHeight="true" outlineLevel="0" collapsed="false">
      <c r="A51" s="41"/>
      <c r="B51" s="61"/>
      <c r="D51" s="802"/>
      <c r="E51" s="797" t="s">
        <v>439</v>
      </c>
      <c r="F51" s="797"/>
      <c r="G51" s="797"/>
      <c r="H51" s="797"/>
      <c r="I51" s="803" t="n">
        <v>0</v>
      </c>
      <c r="J51" s="803" t="n">
        <v>0</v>
      </c>
      <c r="K51" s="803" t="n">
        <v>0</v>
      </c>
      <c r="L51" s="803" t="n">
        <v>0</v>
      </c>
      <c r="M51" s="803" t="n">
        <v>0</v>
      </c>
      <c r="N51" s="803" t="n">
        <v>0</v>
      </c>
      <c r="O51" s="803" t="n">
        <v>0</v>
      </c>
      <c r="P51" s="803" t="n">
        <v>0</v>
      </c>
      <c r="Q51" s="803" t="n">
        <v>0</v>
      </c>
      <c r="R51" s="803" t="n">
        <v>0</v>
      </c>
      <c r="S51" s="803" t="n">
        <v>0</v>
      </c>
      <c r="T51" s="803" t="n">
        <v>0</v>
      </c>
      <c r="U51" s="803" t="n">
        <v>0</v>
      </c>
      <c r="V51" s="803" t="n">
        <v>0</v>
      </c>
      <c r="W51" s="803" t="n">
        <v>0</v>
      </c>
      <c r="X51" s="803" t="n">
        <v>36</v>
      </c>
      <c r="Y51" s="803" t="n">
        <v>34</v>
      </c>
      <c r="Z51" s="803" t="n">
        <v>25</v>
      </c>
      <c r="AA51" s="803" t="n">
        <v>0</v>
      </c>
      <c r="AB51" s="803" t="n">
        <v>0</v>
      </c>
      <c r="AC51" s="803" t="n">
        <v>0</v>
      </c>
      <c r="AD51" s="803" t="n">
        <v>0</v>
      </c>
      <c r="AE51" s="803" t="n">
        <v>0</v>
      </c>
      <c r="AF51" s="803" t="n">
        <v>34</v>
      </c>
      <c r="AG51" s="810" t="n">
        <v>0</v>
      </c>
      <c r="AH51" s="810" t="s">
        <v>451</v>
      </c>
      <c r="AI51" s="810" t="n">
        <v>0</v>
      </c>
      <c r="AJ51" s="810" t="n">
        <v>0</v>
      </c>
      <c r="AK51" s="810" t="n">
        <v>0</v>
      </c>
      <c r="AL51" s="810" t="n">
        <v>0</v>
      </c>
      <c r="AM51" s="810" t="n">
        <v>0</v>
      </c>
      <c r="AN51" s="810" t="n">
        <v>0</v>
      </c>
      <c r="AO51" s="810" t="n">
        <v>0</v>
      </c>
      <c r="AP51" s="811" t="n">
        <v>0</v>
      </c>
      <c r="AQ51" s="811" t="n">
        <v>0</v>
      </c>
      <c r="AR51" s="811"/>
    </row>
    <row r="52" customFormat="false" ht="20.1" hidden="false" customHeight="true" outlineLevel="0" collapsed="false">
      <c r="A52" s="41"/>
      <c r="B52" s="61"/>
      <c r="D52" s="649" t="s">
        <v>452</v>
      </c>
      <c r="E52" s="1"/>
      <c r="F52" s="1"/>
      <c r="G52" s="1"/>
      <c r="H52" s="1"/>
      <c r="I52" s="800"/>
      <c r="J52" s="800"/>
      <c r="K52" s="800"/>
      <c r="L52" s="800"/>
      <c r="M52" s="800"/>
      <c r="N52" s="800"/>
      <c r="O52" s="800"/>
      <c r="P52" s="800"/>
      <c r="Q52" s="800"/>
      <c r="R52" s="800"/>
      <c r="S52" s="800"/>
      <c r="T52" s="800"/>
      <c r="U52" s="800"/>
      <c r="V52" s="800"/>
      <c r="W52" s="800"/>
      <c r="X52" s="800"/>
      <c r="Y52" s="800"/>
      <c r="Z52" s="800"/>
      <c r="AA52" s="800"/>
      <c r="AB52" s="800"/>
      <c r="AC52" s="800"/>
      <c r="AD52" s="800"/>
      <c r="AE52" s="800"/>
      <c r="AF52" s="800"/>
      <c r="AG52" s="800"/>
      <c r="AH52" s="800"/>
      <c r="AI52" s="3"/>
      <c r="AJ52" s="3"/>
      <c r="AK52" s="3"/>
      <c r="AL52" s="3"/>
      <c r="AM52" s="3"/>
      <c r="AN52" s="3"/>
      <c r="AO52" s="3"/>
    </row>
    <row r="53" customFormat="false" ht="20.1" hidden="false" customHeight="true" outlineLevel="0" collapsed="false">
      <c r="A53" s="41"/>
      <c r="B53" s="61"/>
      <c r="D53" s="101"/>
      <c r="E53" s="1" t="s">
        <v>434</v>
      </c>
      <c r="F53" s="1"/>
      <c r="G53" s="1"/>
      <c r="H53" s="1"/>
      <c r="I53" s="812"/>
      <c r="J53" s="812"/>
      <c r="K53" s="812"/>
      <c r="L53" s="812"/>
      <c r="M53" s="812"/>
      <c r="N53" s="812"/>
      <c r="O53" s="812"/>
      <c r="P53" s="812"/>
      <c r="Q53" s="812"/>
      <c r="R53" s="68" t="n">
        <v>6634</v>
      </c>
      <c r="S53" s="68" t="n">
        <v>6412</v>
      </c>
      <c r="T53" s="68" t="n">
        <v>6594</v>
      </c>
      <c r="U53" s="68" t="n">
        <v>6975</v>
      </c>
      <c r="V53" s="68" t="n">
        <v>7147</v>
      </c>
      <c r="W53" s="68" t="n">
        <v>7326</v>
      </c>
      <c r="X53" s="68" t="n">
        <v>7429</v>
      </c>
      <c r="Y53" s="68" t="n">
        <v>7670</v>
      </c>
      <c r="Z53" s="68" t="n">
        <v>7496</v>
      </c>
      <c r="AA53" s="68" t="n">
        <v>7795</v>
      </c>
      <c r="AB53" s="68" t="n">
        <v>8122</v>
      </c>
      <c r="AC53" s="68" t="n">
        <v>8430</v>
      </c>
      <c r="AD53" s="68" t="n">
        <v>8772</v>
      </c>
      <c r="AE53" s="68" t="n">
        <v>9807</v>
      </c>
      <c r="AF53" s="68" t="n">
        <v>10874</v>
      </c>
      <c r="AG53" s="68" t="n">
        <v>11617</v>
      </c>
      <c r="AH53" s="68" t="n">
        <v>11869</v>
      </c>
      <c r="AI53" s="66" t="n">
        <v>12546</v>
      </c>
      <c r="AJ53" s="66" t="n">
        <v>12585</v>
      </c>
      <c r="AK53" s="66" t="n">
        <v>12207</v>
      </c>
      <c r="AL53" s="66" t="n">
        <v>12789</v>
      </c>
      <c r="AM53" s="66" t="n">
        <v>12665</v>
      </c>
      <c r="AN53" s="66" t="n">
        <v>12988</v>
      </c>
      <c r="AO53" s="66" t="n">
        <v>13332.73</v>
      </c>
      <c r="AP53" s="440" t="n">
        <v>13591.46</v>
      </c>
      <c r="AQ53" s="440" t="n">
        <v>14339.67</v>
      </c>
      <c r="AR53" s="440" t="n">
        <v>14890.415</v>
      </c>
    </row>
    <row r="54" customFormat="false" ht="20.1" hidden="false" customHeight="true" outlineLevel="0" collapsed="false">
      <c r="A54" s="41"/>
      <c r="B54" s="61"/>
      <c r="D54" s="101"/>
      <c r="E54" s="1" t="s">
        <v>435</v>
      </c>
      <c r="F54" s="1"/>
      <c r="G54" s="1"/>
      <c r="H54" s="1"/>
      <c r="I54" s="812"/>
      <c r="J54" s="812"/>
      <c r="K54" s="812"/>
      <c r="L54" s="812"/>
      <c r="M54" s="812"/>
      <c r="N54" s="812"/>
      <c r="O54" s="812"/>
      <c r="P54" s="812"/>
      <c r="Q54" s="812"/>
      <c r="R54" s="68" t="n">
        <v>861</v>
      </c>
      <c r="S54" s="68" t="n">
        <v>595</v>
      </c>
      <c r="T54" s="68" t="n">
        <v>491</v>
      </c>
      <c r="U54" s="68" t="n">
        <v>568</v>
      </c>
      <c r="V54" s="68" t="n">
        <v>573</v>
      </c>
      <c r="W54" s="68" t="n">
        <v>640</v>
      </c>
      <c r="X54" s="68" t="n">
        <v>605</v>
      </c>
      <c r="Y54" s="68" t="n">
        <v>679</v>
      </c>
      <c r="Z54" s="68" t="n">
        <v>583</v>
      </c>
      <c r="AA54" s="68" t="n">
        <v>539</v>
      </c>
      <c r="AB54" s="68" t="n">
        <v>615</v>
      </c>
      <c r="AC54" s="68" t="n">
        <v>552</v>
      </c>
      <c r="AD54" s="68" t="n">
        <v>517</v>
      </c>
      <c r="AE54" s="68" t="n">
        <v>448</v>
      </c>
      <c r="AF54" s="68" t="n">
        <v>424</v>
      </c>
      <c r="AG54" s="68" t="n">
        <v>434</v>
      </c>
      <c r="AH54" s="68" t="n">
        <v>467</v>
      </c>
      <c r="AI54" s="66" t="n">
        <v>531</v>
      </c>
      <c r="AJ54" s="66" t="n">
        <v>559</v>
      </c>
      <c r="AK54" s="66" t="n">
        <v>499</v>
      </c>
      <c r="AL54" s="66" t="n">
        <v>559</v>
      </c>
      <c r="AM54" s="66" t="n">
        <v>537.5</v>
      </c>
      <c r="AN54" s="66" t="n">
        <v>480.74</v>
      </c>
      <c r="AO54" s="66" t="n">
        <v>447.09</v>
      </c>
      <c r="AP54" s="440" t="n">
        <v>403.32</v>
      </c>
      <c r="AQ54" s="440" t="n">
        <v>451.38</v>
      </c>
      <c r="AR54" s="440" t="n">
        <v>421.181</v>
      </c>
    </row>
    <row r="55" customFormat="false" ht="20.1" hidden="false" customHeight="true" outlineLevel="0" collapsed="false">
      <c r="A55" s="41"/>
      <c r="B55" s="61"/>
      <c r="D55" s="101"/>
      <c r="E55" s="1" t="s">
        <v>436</v>
      </c>
      <c r="F55" s="1"/>
      <c r="G55" s="1"/>
      <c r="H55" s="1"/>
      <c r="I55" s="812"/>
      <c r="J55" s="812"/>
      <c r="K55" s="812"/>
      <c r="L55" s="812"/>
      <c r="M55" s="812"/>
      <c r="N55" s="812"/>
      <c r="O55" s="812"/>
      <c r="P55" s="812"/>
      <c r="Q55" s="812"/>
      <c r="R55" s="68" t="n">
        <v>990</v>
      </c>
      <c r="S55" s="68" t="n">
        <v>785</v>
      </c>
      <c r="T55" s="68" t="n">
        <v>714</v>
      </c>
      <c r="U55" s="68" t="n">
        <v>697</v>
      </c>
      <c r="V55" s="68" t="n">
        <v>689</v>
      </c>
      <c r="W55" s="68" t="n">
        <v>700</v>
      </c>
      <c r="X55" s="68" t="n">
        <v>815</v>
      </c>
      <c r="Y55" s="68" t="n">
        <v>746</v>
      </c>
      <c r="Z55" s="68" t="n">
        <v>551</v>
      </c>
      <c r="AA55" s="68" t="n">
        <v>520</v>
      </c>
      <c r="AB55" s="68" t="n">
        <v>612</v>
      </c>
      <c r="AC55" s="68" t="n">
        <v>547</v>
      </c>
      <c r="AD55" s="68" t="n">
        <v>520</v>
      </c>
      <c r="AE55" s="68" t="n">
        <v>418</v>
      </c>
      <c r="AF55" s="68" t="n">
        <v>440</v>
      </c>
      <c r="AG55" s="68" t="n">
        <v>492</v>
      </c>
      <c r="AH55" s="68" t="n">
        <v>484</v>
      </c>
      <c r="AI55" s="66" t="n">
        <v>500</v>
      </c>
      <c r="AJ55" s="66" t="n">
        <v>496</v>
      </c>
      <c r="AK55" s="66" t="n">
        <v>413</v>
      </c>
      <c r="AL55" s="66" t="n">
        <v>428</v>
      </c>
      <c r="AM55" s="66" t="n">
        <v>497.378</v>
      </c>
      <c r="AN55" s="66" t="n">
        <v>452.24</v>
      </c>
      <c r="AO55" s="66" t="n">
        <v>389.75</v>
      </c>
      <c r="AP55" s="440" t="n">
        <v>347.53</v>
      </c>
      <c r="AQ55" s="440" t="n">
        <v>397.85</v>
      </c>
      <c r="AR55" s="440" t="n">
        <v>322.395</v>
      </c>
    </row>
    <row r="56" customFormat="false" ht="20.1" hidden="false" customHeight="true" outlineLevel="0" collapsed="false">
      <c r="A56" s="41"/>
      <c r="B56" s="61"/>
      <c r="D56" s="101"/>
      <c r="E56" s="1" t="s">
        <v>437</v>
      </c>
      <c r="F56" s="1"/>
      <c r="G56" s="1"/>
      <c r="H56" s="1"/>
      <c r="I56" s="807"/>
      <c r="J56" s="807"/>
      <c r="K56" s="807"/>
      <c r="L56" s="807"/>
      <c r="M56" s="807"/>
      <c r="N56" s="807"/>
      <c r="O56" s="807"/>
      <c r="P56" s="807"/>
      <c r="Q56" s="807"/>
      <c r="R56" s="245" t="n">
        <v>530</v>
      </c>
      <c r="S56" s="245" t="n">
        <v>623</v>
      </c>
      <c r="T56" s="245" t="n">
        <v>520</v>
      </c>
      <c r="U56" s="245" t="n">
        <v>521</v>
      </c>
      <c r="V56" s="245" t="n">
        <v>507</v>
      </c>
      <c r="W56" s="245" t="n">
        <v>470</v>
      </c>
      <c r="X56" s="245" t="n">
        <v>490</v>
      </c>
      <c r="Y56" s="245" t="n">
        <v>436</v>
      </c>
      <c r="Z56" s="245" t="n">
        <v>311</v>
      </c>
      <c r="AA56" s="245" t="n">
        <v>276</v>
      </c>
      <c r="AB56" s="245" t="n">
        <v>389</v>
      </c>
      <c r="AC56" s="245" t="n">
        <v>316</v>
      </c>
      <c r="AD56" s="245" t="n">
        <v>257</v>
      </c>
      <c r="AE56" s="245" t="n">
        <v>211</v>
      </c>
      <c r="AF56" s="245" t="n">
        <v>253</v>
      </c>
      <c r="AG56" s="245" t="n">
        <v>299</v>
      </c>
      <c r="AH56" s="245" t="n">
        <v>289</v>
      </c>
      <c r="AI56" s="66" t="n">
        <v>308</v>
      </c>
      <c r="AJ56" s="66" t="n">
        <v>315</v>
      </c>
      <c r="AK56" s="66" t="n">
        <v>284</v>
      </c>
      <c r="AL56" s="66" t="n">
        <v>295</v>
      </c>
      <c r="AM56" s="66" t="n">
        <v>244.538</v>
      </c>
      <c r="AN56" s="66" t="n">
        <v>253.6</v>
      </c>
      <c r="AO56" s="66" t="n">
        <v>221.72</v>
      </c>
      <c r="AP56" s="440" t="n">
        <v>181.3</v>
      </c>
      <c r="AQ56" s="440" t="n">
        <v>215.23</v>
      </c>
      <c r="AR56" s="440" t="n">
        <v>104.541</v>
      </c>
    </row>
    <row r="57" customFormat="false" ht="20.1" hidden="false" customHeight="true" outlineLevel="0" collapsed="false">
      <c r="A57" s="41"/>
      <c r="B57" s="61"/>
      <c r="D57" s="101"/>
      <c r="E57" s="1" t="s">
        <v>438</v>
      </c>
      <c r="F57" s="1"/>
      <c r="G57" s="1"/>
      <c r="H57" s="1"/>
      <c r="I57" s="812"/>
      <c r="J57" s="812"/>
      <c r="K57" s="812"/>
      <c r="L57" s="812"/>
      <c r="M57" s="812"/>
      <c r="N57" s="812"/>
      <c r="O57" s="812"/>
      <c r="P57" s="812"/>
      <c r="Q57" s="812"/>
      <c r="R57" s="68" t="n">
        <v>573</v>
      </c>
      <c r="S57" s="68" t="n">
        <v>461</v>
      </c>
      <c r="T57" s="68" t="n">
        <v>484</v>
      </c>
      <c r="U57" s="68" t="n">
        <v>518</v>
      </c>
      <c r="V57" s="68" t="n">
        <v>493</v>
      </c>
      <c r="W57" s="68" t="n">
        <v>494</v>
      </c>
      <c r="X57" s="68" t="n">
        <v>544</v>
      </c>
      <c r="Y57" s="68" t="n">
        <v>574</v>
      </c>
      <c r="Z57" s="68" t="n">
        <v>516</v>
      </c>
      <c r="AA57" s="68" t="n">
        <v>553</v>
      </c>
      <c r="AB57" s="68" t="n">
        <v>550</v>
      </c>
      <c r="AC57" s="68" t="n">
        <v>550</v>
      </c>
      <c r="AD57" s="68" t="n">
        <v>529</v>
      </c>
      <c r="AE57" s="68" t="n">
        <v>531</v>
      </c>
      <c r="AF57" s="68" t="n">
        <v>543</v>
      </c>
      <c r="AG57" s="68" t="n">
        <v>591</v>
      </c>
      <c r="AH57" s="68" t="n">
        <v>624</v>
      </c>
      <c r="AI57" s="66" t="n">
        <v>655</v>
      </c>
      <c r="AJ57" s="66" t="n">
        <v>675</v>
      </c>
      <c r="AK57" s="66" t="n">
        <v>695.94340395</v>
      </c>
      <c r="AL57" s="66" t="n">
        <v>705</v>
      </c>
      <c r="AM57" s="66" t="n">
        <v>709</v>
      </c>
      <c r="AN57" s="66" t="n">
        <v>714.3</v>
      </c>
      <c r="AO57" s="66" t="n">
        <v>742.86</v>
      </c>
      <c r="AP57" s="440" t="n">
        <v>691.35</v>
      </c>
      <c r="AQ57" s="440" t="n">
        <v>708.35</v>
      </c>
      <c r="AR57" s="440" t="n">
        <v>848.783</v>
      </c>
    </row>
    <row r="58" customFormat="false" ht="20.1" hidden="false" customHeight="true" outlineLevel="0" collapsed="false">
      <c r="A58" s="41"/>
      <c r="B58" s="61"/>
      <c r="D58" s="802"/>
      <c r="E58" s="797" t="s">
        <v>439</v>
      </c>
      <c r="F58" s="797"/>
      <c r="G58" s="797"/>
      <c r="H58" s="797"/>
      <c r="I58" s="808"/>
      <c r="J58" s="808"/>
      <c r="K58" s="808"/>
      <c r="L58" s="808"/>
      <c r="M58" s="808"/>
      <c r="N58" s="808"/>
      <c r="O58" s="808"/>
      <c r="P58" s="808"/>
      <c r="Q58" s="808"/>
      <c r="R58" s="803" t="n">
        <v>0</v>
      </c>
      <c r="S58" s="803" t="n">
        <v>0</v>
      </c>
      <c r="T58" s="803" t="n">
        <v>0</v>
      </c>
      <c r="U58" s="803" t="n">
        <v>0</v>
      </c>
      <c r="V58" s="803" t="n">
        <v>0</v>
      </c>
      <c r="W58" s="803" t="n">
        <v>0</v>
      </c>
      <c r="X58" s="803" t="n">
        <v>0</v>
      </c>
      <c r="Y58" s="803" t="n">
        <v>0</v>
      </c>
      <c r="Z58" s="803" t="n">
        <v>0</v>
      </c>
      <c r="AA58" s="803" t="s">
        <v>453</v>
      </c>
      <c r="AB58" s="803" t="n">
        <v>0</v>
      </c>
      <c r="AC58" s="803" t="n">
        <v>0</v>
      </c>
      <c r="AD58" s="803" t="n">
        <v>0</v>
      </c>
      <c r="AE58" s="803" t="n">
        <v>0</v>
      </c>
      <c r="AF58" s="803" t="n">
        <v>0</v>
      </c>
      <c r="AG58" s="803" t="n">
        <v>0</v>
      </c>
      <c r="AH58" s="803" t="s">
        <v>451</v>
      </c>
      <c r="AI58" s="803" t="n">
        <v>0</v>
      </c>
      <c r="AJ58" s="803" t="n">
        <v>0</v>
      </c>
      <c r="AK58" s="803" t="n">
        <v>0</v>
      </c>
      <c r="AL58" s="803" t="n">
        <v>0</v>
      </c>
      <c r="AM58" s="803" t="n">
        <v>0</v>
      </c>
      <c r="AN58" s="803" t="n">
        <v>0</v>
      </c>
      <c r="AO58" s="803" t="n">
        <v>0</v>
      </c>
      <c r="AP58" s="803" t="n">
        <v>0</v>
      </c>
      <c r="AQ58" s="803" t="n">
        <v>0</v>
      </c>
      <c r="AR58" s="803"/>
    </row>
    <row r="59" customFormat="false" ht="20.1" hidden="true" customHeight="true" outlineLevel="0" collapsed="false">
      <c r="A59" s="41"/>
      <c r="B59" s="61"/>
      <c r="D59" s="649" t="s">
        <v>454</v>
      </c>
      <c r="E59" s="1"/>
      <c r="F59" s="1"/>
      <c r="G59" s="1"/>
      <c r="H59" s="1"/>
    </row>
    <row r="60" customFormat="false" ht="20.1" hidden="true" customHeight="true" outlineLevel="0" collapsed="false">
      <c r="A60" s="41"/>
      <c r="B60" s="61"/>
      <c r="D60" s="101"/>
      <c r="E60" s="1" t="s">
        <v>434</v>
      </c>
      <c r="F60" s="1"/>
      <c r="G60" s="1"/>
      <c r="H60" s="1"/>
      <c r="I60" s="480"/>
      <c r="J60" s="480"/>
      <c r="K60" s="480"/>
      <c r="L60" s="480"/>
      <c r="M60" s="480"/>
      <c r="N60" s="480"/>
      <c r="O60" s="480"/>
      <c r="P60" s="480"/>
      <c r="Q60" s="480"/>
      <c r="R60" s="480"/>
      <c r="S60" s="480"/>
      <c r="T60" s="480"/>
      <c r="U60" s="480"/>
      <c r="V60" s="480"/>
      <c r="W60" s="480"/>
      <c r="X60" s="480"/>
      <c r="Y60" s="480"/>
      <c r="Z60" s="480"/>
      <c r="AA60" s="480"/>
      <c r="AB60" s="480"/>
      <c r="AC60" s="480"/>
      <c r="AD60" s="480"/>
      <c r="AE60" s="480"/>
      <c r="AF60" s="480"/>
      <c r="AG60" s="480"/>
      <c r="AH60" s="480"/>
      <c r="AI60" s="480"/>
      <c r="AJ60" s="480"/>
      <c r="AK60" s="480"/>
      <c r="AL60" s="480"/>
      <c r="AM60" s="480"/>
      <c r="AN60" s="480"/>
      <c r="AO60" s="245" t="n">
        <v>0</v>
      </c>
      <c r="AP60" s="245" t="n">
        <v>0</v>
      </c>
      <c r="AQ60" s="245" t="n">
        <v>0</v>
      </c>
      <c r="AR60" s="245" t="n">
        <v>0</v>
      </c>
    </row>
    <row r="61" customFormat="false" ht="20.1" hidden="true" customHeight="true" outlineLevel="0" collapsed="false">
      <c r="A61" s="41"/>
      <c r="B61" s="61"/>
      <c r="D61" s="101"/>
      <c r="E61" s="1" t="s">
        <v>435</v>
      </c>
      <c r="F61" s="1"/>
      <c r="G61" s="1"/>
      <c r="H61" s="1"/>
      <c r="I61" s="480"/>
      <c r="J61" s="480"/>
      <c r="K61" s="480"/>
      <c r="L61" s="480"/>
      <c r="M61" s="480"/>
      <c r="N61" s="480"/>
      <c r="O61" s="480"/>
      <c r="P61" s="480"/>
      <c r="Q61" s="480"/>
      <c r="R61" s="480"/>
      <c r="S61" s="480"/>
      <c r="T61" s="480"/>
      <c r="U61" s="480"/>
      <c r="V61" s="480"/>
      <c r="W61" s="480"/>
      <c r="X61" s="480"/>
      <c r="Y61" s="480"/>
      <c r="Z61" s="480"/>
      <c r="AA61" s="480"/>
      <c r="AB61" s="480"/>
      <c r="AC61" s="480"/>
      <c r="AD61" s="480"/>
      <c r="AE61" s="480"/>
      <c r="AF61" s="480"/>
      <c r="AG61" s="480"/>
      <c r="AH61" s="480"/>
      <c r="AI61" s="480"/>
      <c r="AJ61" s="480"/>
      <c r="AK61" s="480"/>
      <c r="AL61" s="480"/>
      <c r="AM61" s="480"/>
      <c r="AN61" s="480"/>
      <c r="AO61" s="245" t="n">
        <v>0</v>
      </c>
      <c r="AP61" s="245" t="n">
        <v>0</v>
      </c>
      <c r="AQ61" s="245" t="n">
        <v>0</v>
      </c>
      <c r="AR61" s="245" t="n">
        <v>0</v>
      </c>
    </row>
    <row r="62" customFormat="false" ht="20.1" hidden="true" customHeight="true" outlineLevel="0" collapsed="false">
      <c r="A62" s="41"/>
      <c r="B62" s="61"/>
      <c r="D62" s="101"/>
      <c r="E62" s="1" t="s">
        <v>436</v>
      </c>
      <c r="F62" s="1"/>
      <c r="G62" s="1"/>
      <c r="H62" s="1"/>
      <c r="I62" s="480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/>
      <c r="W62" s="480"/>
      <c r="X62" s="480"/>
      <c r="Y62" s="480"/>
      <c r="Z62" s="480"/>
      <c r="AA62" s="480"/>
      <c r="AB62" s="480"/>
      <c r="AC62" s="480"/>
      <c r="AD62" s="480"/>
      <c r="AE62" s="480"/>
      <c r="AF62" s="480"/>
      <c r="AG62" s="480"/>
      <c r="AH62" s="480"/>
      <c r="AI62" s="480"/>
      <c r="AJ62" s="480"/>
      <c r="AK62" s="480"/>
      <c r="AL62" s="480"/>
      <c r="AM62" s="480"/>
      <c r="AN62" s="480"/>
      <c r="AO62" s="245" t="n">
        <v>0</v>
      </c>
      <c r="AP62" s="245" t="n">
        <v>0</v>
      </c>
      <c r="AQ62" s="245" t="n">
        <v>0</v>
      </c>
      <c r="AR62" s="245" t="n">
        <v>0</v>
      </c>
    </row>
    <row r="63" customFormat="false" ht="20.1" hidden="true" customHeight="true" outlineLevel="0" collapsed="false">
      <c r="A63" s="41"/>
      <c r="B63" s="61"/>
      <c r="D63" s="101"/>
      <c r="E63" s="1" t="s">
        <v>437</v>
      </c>
      <c r="F63" s="1"/>
      <c r="G63" s="1"/>
      <c r="H63" s="1"/>
      <c r="I63" s="807"/>
      <c r="J63" s="807"/>
      <c r="K63" s="807"/>
      <c r="L63" s="807"/>
      <c r="M63" s="807"/>
      <c r="N63" s="807"/>
      <c r="O63" s="807"/>
      <c r="P63" s="807"/>
      <c r="Q63" s="807"/>
      <c r="R63" s="807"/>
      <c r="S63" s="807"/>
      <c r="T63" s="807"/>
      <c r="U63" s="807"/>
      <c r="V63" s="807"/>
      <c r="W63" s="807"/>
      <c r="X63" s="807"/>
      <c r="Y63" s="807"/>
      <c r="Z63" s="807"/>
      <c r="AA63" s="807"/>
      <c r="AB63" s="807"/>
      <c r="AC63" s="807"/>
      <c r="AD63" s="807"/>
      <c r="AE63" s="807"/>
      <c r="AF63" s="807"/>
      <c r="AG63" s="807"/>
      <c r="AH63" s="807"/>
      <c r="AI63" s="807"/>
      <c r="AJ63" s="807"/>
      <c r="AK63" s="807"/>
      <c r="AL63" s="807"/>
      <c r="AM63" s="807"/>
      <c r="AN63" s="807"/>
      <c r="AO63" s="245" t="n">
        <v>0</v>
      </c>
      <c r="AP63" s="245" t="n">
        <v>0</v>
      </c>
      <c r="AQ63" s="245" t="n">
        <v>0</v>
      </c>
      <c r="AR63" s="245" t="n">
        <v>0</v>
      </c>
    </row>
    <row r="64" customFormat="false" ht="20.1" hidden="true" customHeight="true" outlineLevel="0" collapsed="false">
      <c r="A64" s="41"/>
      <c r="B64" s="61"/>
      <c r="D64" s="101"/>
      <c r="E64" s="1" t="s">
        <v>438</v>
      </c>
      <c r="F64" s="1"/>
      <c r="G64" s="1"/>
      <c r="H64" s="1"/>
      <c r="I64" s="807"/>
      <c r="J64" s="807"/>
      <c r="K64" s="807"/>
      <c r="L64" s="807"/>
      <c r="M64" s="807"/>
      <c r="N64" s="807"/>
      <c r="O64" s="807"/>
      <c r="P64" s="807"/>
      <c r="Q64" s="807"/>
      <c r="R64" s="807"/>
      <c r="S64" s="807"/>
      <c r="T64" s="807"/>
      <c r="U64" s="807"/>
      <c r="V64" s="807"/>
      <c r="W64" s="807"/>
      <c r="X64" s="807"/>
      <c r="Y64" s="807"/>
      <c r="Z64" s="807"/>
      <c r="AA64" s="807"/>
      <c r="AB64" s="807"/>
      <c r="AC64" s="807"/>
      <c r="AD64" s="807"/>
      <c r="AE64" s="807"/>
      <c r="AF64" s="807"/>
      <c r="AG64" s="807"/>
      <c r="AH64" s="807"/>
      <c r="AI64" s="807"/>
      <c r="AJ64" s="807"/>
      <c r="AK64" s="807"/>
      <c r="AL64" s="807"/>
      <c r="AM64" s="807"/>
      <c r="AN64" s="807"/>
      <c r="AO64" s="245" t="n">
        <v>0</v>
      </c>
      <c r="AP64" s="245" t="n">
        <v>0</v>
      </c>
      <c r="AQ64" s="245" t="n">
        <v>0</v>
      </c>
      <c r="AR64" s="245" t="n">
        <v>0</v>
      </c>
    </row>
    <row r="65" customFormat="false" ht="20.1" hidden="true" customHeight="true" outlineLevel="0" collapsed="false">
      <c r="A65" s="41"/>
      <c r="B65" s="61"/>
      <c r="D65" s="802"/>
      <c r="E65" s="797" t="s">
        <v>439</v>
      </c>
      <c r="F65" s="797"/>
      <c r="G65" s="797"/>
      <c r="H65" s="797"/>
      <c r="I65" s="808"/>
      <c r="J65" s="808"/>
      <c r="K65" s="808"/>
      <c r="L65" s="808"/>
      <c r="M65" s="808"/>
      <c r="N65" s="808"/>
      <c r="O65" s="808"/>
      <c r="P65" s="808"/>
      <c r="Q65" s="808"/>
      <c r="R65" s="808"/>
      <c r="S65" s="808"/>
      <c r="T65" s="808"/>
      <c r="U65" s="808"/>
      <c r="V65" s="808"/>
      <c r="W65" s="808"/>
      <c r="X65" s="808"/>
      <c r="Y65" s="808"/>
      <c r="Z65" s="808"/>
      <c r="AA65" s="808"/>
      <c r="AB65" s="808"/>
      <c r="AC65" s="808"/>
      <c r="AD65" s="808"/>
      <c r="AE65" s="808"/>
      <c r="AF65" s="808"/>
      <c r="AG65" s="808"/>
      <c r="AH65" s="808"/>
      <c r="AI65" s="808"/>
      <c r="AJ65" s="808"/>
      <c r="AK65" s="808"/>
      <c r="AL65" s="808"/>
      <c r="AM65" s="808"/>
      <c r="AN65" s="808"/>
      <c r="AO65" s="803" t="n">
        <v>0</v>
      </c>
      <c r="AP65" s="803" t="n">
        <v>0</v>
      </c>
      <c r="AQ65" s="803" t="n">
        <v>0</v>
      </c>
      <c r="AR65" s="803" t="n">
        <v>0</v>
      </c>
    </row>
    <row r="66" customFormat="false" ht="20.1" hidden="true" customHeight="true" outlineLevel="0" collapsed="false">
      <c r="A66" s="41"/>
      <c r="B66" s="61"/>
      <c r="D66" s="649" t="s">
        <v>129</v>
      </c>
      <c r="E66" s="1"/>
      <c r="F66" s="1"/>
      <c r="G66" s="1"/>
      <c r="H66" s="1"/>
      <c r="I66" s="800"/>
      <c r="J66" s="800"/>
      <c r="K66" s="800"/>
      <c r="L66" s="800"/>
      <c r="M66" s="800"/>
      <c r="N66" s="800"/>
      <c r="O66" s="800"/>
      <c r="P66" s="800"/>
      <c r="Q66" s="800"/>
      <c r="R66" s="800"/>
      <c r="S66" s="800"/>
      <c r="T66" s="800"/>
      <c r="U66" s="800"/>
      <c r="V66" s="800"/>
      <c r="W66" s="800"/>
      <c r="X66" s="800"/>
      <c r="Y66" s="800"/>
      <c r="Z66" s="800"/>
      <c r="AA66" s="800"/>
      <c r="AB66" s="800"/>
      <c r="AC66" s="800"/>
      <c r="AD66" s="800"/>
      <c r="AE66" s="800"/>
    </row>
    <row r="67" customFormat="false" ht="20.1" hidden="true" customHeight="true" outlineLevel="0" collapsed="false">
      <c r="A67" s="41"/>
      <c r="B67" s="61"/>
      <c r="D67" s="101"/>
      <c r="E67" s="1" t="s">
        <v>434</v>
      </c>
      <c r="F67" s="1"/>
      <c r="G67" s="1"/>
      <c r="H67" s="1"/>
      <c r="I67" s="68" t="n">
        <v>1</v>
      </c>
      <c r="J67" s="68" t="n">
        <v>1</v>
      </c>
      <c r="K67" s="68" t="n">
        <v>1</v>
      </c>
      <c r="L67" s="68" t="n">
        <v>1</v>
      </c>
      <c r="M67" s="68" t="n">
        <v>1</v>
      </c>
      <c r="N67" s="68" t="n">
        <v>1</v>
      </c>
      <c r="O67" s="68" t="n">
        <v>1</v>
      </c>
      <c r="P67" s="68" t="n">
        <v>7</v>
      </c>
      <c r="Q67" s="68" t="n">
        <v>6</v>
      </c>
      <c r="R67" s="68" t="n">
        <v>6</v>
      </c>
      <c r="S67" s="68" t="n">
        <v>6</v>
      </c>
      <c r="T67" s="68" t="n">
        <v>6</v>
      </c>
      <c r="U67" s="68" t="n">
        <v>6</v>
      </c>
      <c r="V67" s="68" t="n">
        <v>6</v>
      </c>
      <c r="W67" s="480"/>
      <c r="X67" s="480"/>
      <c r="Y67" s="480"/>
      <c r="Z67" s="480"/>
      <c r="AA67" s="480"/>
      <c r="AB67" s="480"/>
      <c r="AC67" s="480"/>
      <c r="AD67" s="480"/>
      <c r="AE67" s="480"/>
      <c r="AF67" s="480"/>
      <c r="AG67" s="480"/>
      <c r="AH67" s="480"/>
      <c r="AI67" s="480"/>
      <c r="AJ67" s="480"/>
      <c r="AK67" s="480"/>
      <c r="AL67" s="480"/>
      <c r="AM67" s="480"/>
      <c r="AN67" s="480"/>
      <c r="AO67" s="480"/>
      <c r="AP67" s="480"/>
      <c r="AQ67" s="480"/>
      <c r="AR67" s="480"/>
    </row>
    <row r="68" customFormat="false" ht="20.1" hidden="true" customHeight="true" outlineLevel="0" collapsed="false">
      <c r="A68" s="41"/>
      <c r="B68" s="61"/>
      <c r="D68" s="101"/>
      <c r="E68" s="1" t="s">
        <v>435</v>
      </c>
      <c r="F68" s="1"/>
      <c r="G68" s="1"/>
      <c r="H68" s="1"/>
      <c r="I68" s="245" t="s">
        <v>190</v>
      </c>
      <c r="J68" s="245" t="s">
        <v>190</v>
      </c>
      <c r="K68" s="245" t="s">
        <v>190</v>
      </c>
      <c r="L68" s="245" t="s">
        <v>190</v>
      </c>
      <c r="M68" s="245" t="s">
        <v>190</v>
      </c>
      <c r="N68" s="245" t="s">
        <v>190</v>
      </c>
      <c r="O68" s="245" t="s">
        <v>190</v>
      </c>
      <c r="P68" s="68" t="n">
        <v>6</v>
      </c>
      <c r="Q68" s="68" t="n">
        <v>6</v>
      </c>
      <c r="R68" s="68" t="n">
        <v>6</v>
      </c>
      <c r="S68" s="68" t="n">
        <v>6</v>
      </c>
      <c r="T68" s="68" t="n">
        <v>6</v>
      </c>
      <c r="U68" s="68" t="n">
        <v>6</v>
      </c>
      <c r="V68" s="68" t="n">
        <v>6</v>
      </c>
      <c r="W68" s="480"/>
      <c r="X68" s="480"/>
      <c r="Y68" s="480"/>
      <c r="Z68" s="480"/>
      <c r="AA68" s="480"/>
      <c r="AB68" s="480"/>
      <c r="AC68" s="480"/>
      <c r="AD68" s="480"/>
      <c r="AE68" s="480"/>
      <c r="AF68" s="480"/>
      <c r="AG68" s="480"/>
      <c r="AH68" s="480"/>
      <c r="AI68" s="480"/>
      <c r="AJ68" s="480"/>
      <c r="AK68" s="480"/>
      <c r="AL68" s="480"/>
      <c r="AM68" s="480"/>
      <c r="AN68" s="480"/>
      <c r="AO68" s="480"/>
      <c r="AP68" s="480"/>
      <c r="AQ68" s="480"/>
      <c r="AR68" s="480"/>
    </row>
    <row r="69" customFormat="false" ht="20.1" hidden="true" customHeight="true" outlineLevel="0" collapsed="false">
      <c r="A69" s="41"/>
      <c r="B69" s="61"/>
      <c r="D69" s="101"/>
      <c r="E69" s="1" t="s">
        <v>436</v>
      </c>
      <c r="F69" s="1"/>
      <c r="G69" s="1"/>
      <c r="H69" s="1"/>
      <c r="I69" s="245" t="s">
        <v>190</v>
      </c>
      <c r="J69" s="245" t="s">
        <v>190</v>
      </c>
      <c r="K69" s="245" t="s">
        <v>190</v>
      </c>
      <c r="L69" s="245" t="s">
        <v>190</v>
      </c>
      <c r="M69" s="245" t="s">
        <v>190</v>
      </c>
      <c r="N69" s="245" t="s">
        <v>190</v>
      </c>
      <c r="O69" s="245" t="s">
        <v>190</v>
      </c>
      <c r="P69" s="245" t="n">
        <v>6</v>
      </c>
      <c r="Q69" s="245" t="n">
        <v>6</v>
      </c>
      <c r="R69" s="245" t="n">
        <v>6</v>
      </c>
      <c r="S69" s="245" t="n">
        <v>6</v>
      </c>
      <c r="T69" s="245" t="n">
        <v>6</v>
      </c>
      <c r="U69" s="245" t="n">
        <v>6</v>
      </c>
      <c r="V69" s="245" t="n">
        <v>6</v>
      </c>
      <c r="W69" s="807"/>
      <c r="X69" s="807"/>
      <c r="Y69" s="807"/>
      <c r="Z69" s="807"/>
      <c r="AA69" s="807"/>
      <c r="AB69" s="807"/>
      <c r="AC69" s="807"/>
      <c r="AD69" s="807"/>
      <c r="AE69" s="807"/>
      <c r="AF69" s="807"/>
      <c r="AG69" s="807"/>
      <c r="AH69" s="807"/>
      <c r="AI69" s="807"/>
      <c r="AJ69" s="807"/>
      <c r="AK69" s="807"/>
      <c r="AL69" s="807"/>
      <c r="AM69" s="807"/>
      <c r="AN69" s="807"/>
      <c r="AO69" s="807"/>
      <c r="AP69" s="807"/>
      <c r="AQ69" s="807"/>
      <c r="AR69" s="807"/>
    </row>
    <row r="70" customFormat="false" ht="20.1" hidden="true" customHeight="true" outlineLevel="0" collapsed="false">
      <c r="A70" s="41"/>
      <c r="B70" s="61"/>
      <c r="D70" s="802"/>
      <c r="E70" s="797" t="s">
        <v>437</v>
      </c>
      <c r="F70" s="797"/>
      <c r="G70" s="797"/>
      <c r="H70" s="797"/>
      <c r="I70" s="808"/>
      <c r="J70" s="803" t="s">
        <v>190</v>
      </c>
      <c r="K70" s="803" t="s">
        <v>190</v>
      </c>
      <c r="L70" s="803" t="s">
        <v>190</v>
      </c>
      <c r="M70" s="803" t="s">
        <v>190</v>
      </c>
      <c r="N70" s="803" t="s">
        <v>190</v>
      </c>
      <c r="O70" s="803" t="s">
        <v>190</v>
      </c>
      <c r="P70" s="803" t="n">
        <v>3</v>
      </c>
      <c r="Q70" s="803" t="n">
        <v>3</v>
      </c>
      <c r="R70" s="803" t="n">
        <v>3</v>
      </c>
      <c r="S70" s="803" t="n">
        <v>3</v>
      </c>
      <c r="T70" s="803" t="n">
        <v>3</v>
      </c>
      <c r="U70" s="803" t="n">
        <v>3</v>
      </c>
      <c r="V70" s="803" t="n">
        <v>3</v>
      </c>
      <c r="W70" s="808"/>
      <c r="X70" s="808"/>
      <c r="Y70" s="808"/>
      <c r="Z70" s="808"/>
      <c r="AA70" s="808"/>
      <c r="AB70" s="808"/>
      <c r="AC70" s="808"/>
      <c r="AD70" s="808"/>
      <c r="AE70" s="808"/>
      <c r="AF70" s="808"/>
      <c r="AG70" s="808"/>
      <c r="AH70" s="808"/>
      <c r="AI70" s="808"/>
      <c r="AJ70" s="808"/>
      <c r="AK70" s="808"/>
      <c r="AL70" s="808"/>
      <c r="AM70" s="808"/>
      <c r="AN70" s="808"/>
      <c r="AO70" s="808"/>
      <c r="AP70" s="808"/>
      <c r="AQ70" s="808"/>
      <c r="AR70" s="808"/>
    </row>
    <row r="71" customFormat="false" ht="20.1" hidden="true" customHeight="true" outlineLevel="0" collapsed="false">
      <c r="A71" s="41"/>
      <c r="B71" s="61"/>
      <c r="D71" s="649" t="s">
        <v>314</v>
      </c>
      <c r="E71" s="1"/>
      <c r="F71" s="1"/>
      <c r="G71" s="1"/>
      <c r="H71" s="1"/>
      <c r="I71" s="800"/>
      <c r="J71" s="800"/>
      <c r="K71" s="800"/>
      <c r="L71" s="800"/>
      <c r="M71" s="800"/>
      <c r="N71" s="800"/>
      <c r="O71" s="800"/>
      <c r="P71" s="800"/>
      <c r="Q71" s="800"/>
      <c r="R71" s="800"/>
      <c r="S71" s="800"/>
      <c r="T71" s="800"/>
      <c r="U71" s="800"/>
      <c r="V71" s="800"/>
      <c r="W71" s="800"/>
      <c r="X71" s="800"/>
      <c r="Y71" s="800"/>
      <c r="Z71" s="800"/>
      <c r="AA71" s="800"/>
      <c r="AB71" s="800"/>
      <c r="AC71" s="800"/>
      <c r="AD71" s="800"/>
      <c r="AE71" s="800"/>
      <c r="AF71" s="800"/>
      <c r="AG71" s="800"/>
      <c r="AH71" s="800"/>
      <c r="AI71" s="800"/>
      <c r="AJ71" s="800"/>
      <c r="AK71" s="800"/>
      <c r="AL71" s="800"/>
      <c r="AM71" s="800"/>
      <c r="AN71" s="800"/>
    </row>
    <row r="72" customFormat="false" ht="20.1" hidden="true" customHeight="true" outlineLevel="0" collapsed="false">
      <c r="A72" s="41"/>
      <c r="B72" s="61"/>
      <c r="D72" s="101"/>
      <c r="E72" s="1" t="s">
        <v>434</v>
      </c>
      <c r="F72" s="1"/>
      <c r="G72" s="1"/>
      <c r="H72" s="1"/>
      <c r="I72" s="68" t="n">
        <v>3973</v>
      </c>
      <c r="J72" s="68" t="n">
        <v>4093</v>
      </c>
      <c r="K72" s="68" t="n">
        <v>4379</v>
      </c>
      <c r="L72" s="68" t="n">
        <v>3922</v>
      </c>
      <c r="M72" s="68" t="n">
        <v>4755</v>
      </c>
      <c r="N72" s="68" t="n">
        <v>5211</v>
      </c>
      <c r="O72" s="68" t="n">
        <v>5302</v>
      </c>
      <c r="P72" s="68" t="n">
        <v>6093</v>
      </c>
      <c r="Q72" s="68" t="n">
        <v>5833</v>
      </c>
      <c r="R72" s="68" t="n">
        <v>8582</v>
      </c>
      <c r="S72" s="68" t="n">
        <v>7716</v>
      </c>
      <c r="T72" s="68" t="n">
        <v>6594</v>
      </c>
      <c r="U72" s="480"/>
      <c r="V72" s="480"/>
      <c r="W72" s="480"/>
      <c r="X72" s="480"/>
      <c r="Y72" s="480"/>
      <c r="Z72" s="480"/>
      <c r="AA72" s="480"/>
      <c r="AB72" s="480"/>
      <c r="AC72" s="480"/>
      <c r="AD72" s="480"/>
      <c r="AE72" s="480"/>
      <c r="AF72" s="480"/>
      <c r="AG72" s="480"/>
      <c r="AH72" s="480"/>
      <c r="AI72" s="480"/>
      <c r="AJ72" s="480"/>
      <c r="AK72" s="480"/>
      <c r="AL72" s="480"/>
      <c r="AM72" s="480"/>
      <c r="AN72" s="480"/>
      <c r="AO72" s="480"/>
      <c r="AP72" s="480"/>
      <c r="AQ72" s="480"/>
      <c r="AR72" s="480"/>
    </row>
    <row r="73" customFormat="false" ht="20.1" hidden="true" customHeight="true" outlineLevel="0" collapsed="false">
      <c r="A73" s="41"/>
      <c r="B73" s="61"/>
      <c r="D73" s="101"/>
      <c r="E73" s="1" t="s">
        <v>435</v>
      </c>
      <c r="F73" s="1"/>
      <c r="G73" s="1"/>
      <c r="H73" s="1"/>
      <c r="I73" s="68" t="n">
        <v>297</v>
      </c>
      <c r="J73" s="68" t="n">
        <v>295</v>
      </c>
      <c r="K73" s="68" t="n">
        <v>295</v>
      </c>
      <c r="L73" s="68" t="n">
        <v>201</v>
      </c>
      <c r="M73" s="68" t="n">
        <v>26</v>
      </c>
      <c r="N73" s="68" t="n">
        <v>16</v>
      </c>
      <c r="O73" s="68" t="n">
        <v>16</v>
      </c>
      <c r="P73" s="68" t="n">
        <v>16</v>
      </c>
      <c r="Q73" s="68" t="n">
        <v>17</v>
      </c>
      <c r="R73" s="68" t="n">
        <v>16</v>
      </c>
      <c r="S73" s="68" t="n">
        <v>3</v>
      </c>
      <c r="T73" s="68" t="n">
        <v>491</v>
      </c>
      <c r="U73" s="480"/>
      <c r="V73" s="480"/>
      <c r="W73" s="480"/>
      <c r="X73" s="480"/>
      <c r="Y73" s="480"/>
      <c r="Z73" s="480"/>
      <c r="AA73" s="480"/>
      <c r="AB73" s="480"/>
      <c r="AC73" s="480"/>
      <c r="AD73" s="480"/>
      <c r="AE73" s="480"/>
      <c r="AF73" s="480"/>
      <c r="AG73" s="480"/>
      <c r="AH73" s="480"/>
      <c r="AI73" s="480"/>
      <c r="AJ73" s="480"/>
      <c r="AK73" s="480"/>
      <c r="AL73" s="480"/>
      <c r="AM73" s="480"/>
      <c r="AN73" s="480"/>
      <c r="AO73" s="480"/>
      <c r="AP73" s="480"/>
      <c r="AQ73" s="480"/>
      <c r="AR73" s="480"/>
    </row>
    <row r="74" customFormat="false" ht="20.1" hidden="true" customHeight="true" outlineLevel="0" collapsed="false">
      <c r="A74" s="41"/>
      <c r="B74" s="61"/>
      <c r="D74" s="101"/>
      <c r="E74" s="1" t="s">
        <v>436</v>
      </c>
      <c r="F74" s="1"/>
      <c r="G74" s="1"/>
      <c r="H74" s="1"/>
      <c r="I74" s="68" t="n">
        <v>297</v>
      </c>
      <c r="J74" s="68" t="n">
        <v>295</v>
      </c>
      <c r="K74" s="68" t="n">
        <v>295</v>
      </c>
      <c r="L74" s="68" t="n">
        <v>201</v>
      </c>
      <c r="M74" s="68" t="n">
        <v>26</v>
      </c>
      <c r="N74" s="68" t="n">
        <v>16</v>
      </c>
      <c r="O74" s="68" t="n">
        <v>16</v>
      </c>
      <c r="P74" s="68" t="n">
        <v>21</v>
      </c>
      <c r="Q74" s="68" t="n">
        <v>21</v>
      </c>
      <c r="R74" s="68" t="n">
        <v>20</v>
      </c>
      <c r="S74" s="68" t="n">
        <v>8</v>
      </c>
      <c r="T74" s="68" t="n">
        <v>714</v>
      </c>
      <c r="U74" s="480"/>
      <c r="V74" s="480"/>
      <c r="W74" s="480"/>
      <c r="X74" s="480"/>
      <c r="Y74" s="480"/>
      <c r="Z74" s="480"/>
      <c r="AA74" s="480"/>
      <c r="AB74" s="480"/>
      <c r="AC74" s="480"/>
      <c r="AD74" s="480"/>
      <c r="AE74" s="480"/>
      <c r="AF74" s="480"/>
      <c r="AG74" s="480"/>
      <c r="AH74" s="480"/>
      <c r="AI74" s="480"/>
      <c r="AJ74" s="480"/>
      <c r="AK74" s="480"/>
      <c r="AL74" s="480"/>
      <c r="AM74" s="480"/>
      <c r="AN74" s="480"/>
      <c r="AO74" s="480"/>
      <c r="AP74" s="480"/>
      <c r="AQ74" s="480"/>
      <c r="AR74" s="480"/>
    </row>
    <row r="75" customFormat="false" ht="15.75" hidden="true" customHeight="false" outlineLevel="0" collapsed="false">
      <c r="A75" s="41"/>
      <c r="B75" s="61"/>
      <c r="D75" s="813"/>
      <c r="E75" s="814" t="s">
        <v>437</v>
      </c>
      <c r="F75" s="815"/>
      <c r="G75" s="815"/>
      <c r="H75" s="815"/>
      <c r="I75" s="816"/>
      <c r="J75" s="817" t="n">
        <v>73</v>
      </c>
      <c r="K75" s="817" t="n">
        <v>49</v>
      </c>
      <c r="L75" s="817" t="n">
        <v>24</v>
      </c>
      <c r="M75" s="817" t="n">
        <v>24</v>
      </c>
      <c r="N75" s="817" t="n">
        <v>13</v>
      </c>
      <c r="O75" s="817" t="n">
        <v>13</v>
      </c>
      <c r="P75" s="817" t="n">
        <v>15</v>
      </c>
      <c r="Q75" s="817" t="n">
        <v>15</v>
      </c>
      <c r="R75" s="817" t="n">
        <v>13</v>
      </c>
      <c r="S75" s="817" t="n">
        <v>1</v>
      </c>
      <c r="T75" s="817" t="n">
        <v>520</v>
      </c>
      <c r="U75" s="816"/>
      <c r="V75" s="816"/>
      <c r="W75" s="816"/>
      <c r="X75" s="816"/>
      <c r="Y75" s="816"/>
      <c r="Z75" s="816"/>
      <c r="AA75" s="816"/>
      <c r="AB75" s="816"/>
      <c r="AC75" s="816"/>
      <c r="AD75" s="816"/>
      <c r="AE75" s="816"/>
      <c r="AF75" s="816"/>
      <c r="AG75" s="816"/>
      <c r="AH75" s="816"/>
      <c r="AI75" s="816"/>
      <c r="AJ75" s="816"/>
      <c r="AK75" s="816"/>
      <c r="AL75" s="816"/>
      <c r="AM75" s="816"/>
      <c r="AN75" s="816"/>
      <c r="AO75" s="816"/>
      <c r="AP75" s="816"/>
      <c r="AQ75" s="816"/>
      <c r="AR75" s="816"/>
    </row>
    <row r="76" customFormat="false" ht="16.5" hidden="false" customHeight="false" outlineLevel="0" collapsed="false">
      <c r="A76" s="41"/>
      <c r="B76" s="61"/>
    </row>
    <row r="77" customFormat="false" ht="16.5" hidden="false" customHeight="false" outlineLevel="0" collapsed="false">
      <c r="A77" s="41"/>
      <c r="B77" s="61"/>
    </row>
    <row r="78" customFormat="false" ht="16.5" hidden="false" customHeight="false" outlineLevel="0" collapsed="false">
      <c r="A78" s="41"/>
      <c r="B78" s="61"/>
    </row>
    <row r="79" customFormat="false" ht="16.5" hidden="false" customHeight="false" outlineLevel="0" collapsed="false">
      <c r="A79" s="41"/>
      <c r="B79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R85"/>
  <sheetViews>
    <sheetView showFormulas="false" showGridLines="false" showRowColHeaders="true" showZeros="true" rightToLeft="false" tabSelected="false" showOutlineSymbols="false" defaultGridColor="true" view="pageBreakPreview" topLeftCell="A1" colorId="64" zoomScale="90" zoomScaleNormal="100" zoomScalePageLayoutView="90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P23" activeCellId="0" sqref="AP23"/>
    </sheetView>
  </sheetViews>
  <sheetFormatPr defaultColWidth="9.42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15.55"/>
    <col collapsed="false" customWidth="true" hidden="true" outlineLevel="0" max="22" min="9" style="11" width="7.45"/>
    <col collapsed="false" customWidth="true" hidden="true" outlineLevel="0" max="23" min="23" style="11" width="8.44"/>
    <col collapsed="false" customWidth="false" hidden="true" outlineLevel="0" max="31" min="24" style="11" width="9.44"/>
    <col collapsed="false" customWidth="false" hidden="true" outlineLevel="0" max="32" min="32" style="3" width="9.44"/>
    <col collapsed="false" customWidth="false" hidden="false" outlineLevel="0" max="37" min="33" style="3" width="9.44"/>
    <col collapsed="false" customWidth="false" hidden="false" outlineLevel="0" max="1024" min="38" style="12" width="9.44"/>
  </cols>
  <sheetData>
    <row r="1" s="13" customFormat="true" ht="36" hidden="false" customHeight="true" outlineLevel="0" collapsed="false">
      <c r="B1" s="14"/>
      <c r="C1" s="14"/>
      <c r="D1" s="16" t="s">
        <v>34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0.25" hidden="false" customHeight="true" outlineLevel="0" collapsed="false">
      <c r="A3" s="22"/>
      <c r="B3" s="23"/>
      <c r="C3" s="24"/>
      <c r="D3" s="423" t="s">
        <v>455</v>
      </c>
      <c r="E3" s="423"/>
      <c r="F3" s="423"/>
      <c r="G3" s="423"/>
      <c r="H3" s="423"/>
      <c r="I3" s="26" t="s">
        <v>49</v>
      </c>
      <c r="J3" s="26" t="s">
        <v>50</v>
      </c>
      <c r="K3" s="26" t="s">
        <v>51</v>
      </c>
      <c r="L3" s="26" t="s">
        <v>243</v>
      </c>
      <c r="M3" s="26" t="s">
        <v>53</v>
      </c>
      <c r="N3" s="26" t="s">
        <v>54</v>
      </c>
      <c r="O3" s="26" t="s">
        <v>55</v>
      </c>
      <c r="P3" s="26" t="s">
        <v>159</v>
      </c>
      <c r="Q3" s="26" t="s">
        <v>57</v>
      </c>
      <c r="R3" s="26" t="s">
        <v>58</v>
      </c>
      <c r="S3" s="26" t="s">
        <v>59</v>
      </c>
      <c r="T3" s="26" t="s">
        <v>160</v>
      </c>
      <c r="U3" s="26" t="s">
        <v>61</v>
      </c>
      <c r="V3" s="26" t="s">
        <v>62</v>
      </c>
      <c r="W3" s="26" t="s">
        <v>63</v>
      </c>
      <c r="X3" s="26" t="s">
        <v>123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s="12" customFormat="true" ht="20.1" hidden="false" customHeight="true" outlineLevel="0" collapsed="false">
      <c r="A4" s="28" t="s">
        <v>2</v>
      </c>
      <c r="B4" s="62"/>
      <c r="C4" s="9"/>
      <c r="D4" s="649" t="s">
        <v>433</v>
      </c>
      <c r="E4" s="1"/>
      <c r="F4" s="1"/>
      <c r="G4" s="1"/>
      <c r="H4" s="1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  <c r="AA4" s="449"/>
      <c r="AB4" s="449"/>
      <c r="AC4" s="449"/>
      <c r="AD4" s="449"/>
      <c r="AE4" s="449"/>
    </row>
    <row r="5" customFormat="false" ht="15.75" hidden="false" customHeight="true" outlineLevel="0" collapsed="false">
      <c r="A5" s="34"/>
      <c r="B5" s="35"/>
      <c r="D5" s="649"/>
      <c r="E5" s="1" t="s">
        <v>100</v>
      </c>
      <c r="F5" s="1"/>
      <c r="G5" s="1"/>
      <c r="H5" s="1"/>
      <c r="I5" s="818" t="n">
        <v>2.05</v>
      </c>
      <c r="J5" s="818" t="n">
        <v>2.14</v>
      </c>
      <c r="K5" s="818" t="n">
        <v>2.16</v>
      </c>
      <c r="L5" s="818" t="n">
        <v>1.78</v>
      </c>
      <c r="M5" s="818" t="n">
        <v>1.8</v>
      </c>
      <c r="N5" s="818" t="n">
        <v>2.28</v>
      </c>
      <c r="O5" s="818" t="n">
        <v>1.92</v>
      </c>
      <c r="P5" s="818" t="n">
        <v>1.95</v>
      </c>
      <c r="Q5" s="818" t="n">
        <v>1.95</v>
      </c>
      <c r="R5" s="818" t="n">
        <v>1.94</v>
      </c>
      <c r="S5" s="818" t="n">
        <v>1.64</v>
      </c>
      <c r="T5" s="818" t="n">
        <v>1.66</v>
      </c>
      <c r="U5" s="818" t="n">
        <v>1.66</v>
      </c>
      <c r="V5" s="818" t="n">
        <v>1.64</v>
      </c>
      <c r="W5" s="818" t="n">
        <v>1.48</v>
      </c>
      <c r="X5" s="818" t="n">
        <v>2.27</v>
      </c>
      <c r="Y5" s="818" t="n">
        <v>2.15</v>
      </c>
      <c r="Z5" s="818" t="n">
        <v>1.81</v>
      </c>
      <c r="AA5" s="818" t="n">
        <v>1.65</v>
      </c>
      <c r="AB5" s="818" t="n">
        <v>1.38</v>
      </c>
      <c r="AC5" s="818" t="n">
        <v>1.36</v>
      </c>
      <c r="AD5" s="818" t="n">
        <v>1.23</v>
      </c>
      <c r="AE5" s="818" t="n">
        <v>1.13</v>
      </c>
      <c r="AF5" s="818" t="n">
        <v>1.04625525325831</v>
      </c>
      <c r="AG5" s="819" t="n">
        <v>1.05314882672386</v>
      </c>
      <c r="AH5" s="819" t="n">
        <v>0.958386713376173</v>
      </c>
      <c r="AI5" s="819" t="n">
        <v>0.949076838504178</v>
      </c>
      <c r="AJ5" s="820" t="n">
        <v>0.907197795647998</v>
      </c>
      <c r="AK5" s="820" t="n">
        <v>0.912163882201539</v>
      </c>
      <c r="AL5" s="820" t="n">
        <v>0.839839162573007</v>
      </c>
      <c r="AM5" s="821" t="n">
        <v>0.779895175518209</v>
      </c>
      <c r="AN5" s="821" t="n">
        <v>0.633400749034883</v>
      </c>
      <c r="AO5" s="821" t="n">
        <v>0.599730549456321</v>
      </c>
      <c r="AP5" s="822" t="n">
        <v>0.492838827086953</v>
      </c>
      <c r="AQ5" s="821" t="n">
        <v>0.45</v>
      </c>
      <c r="AR5" s="823" t="n">
        <v>0.484570262103019</v>
      </c>
    </row>
    <row r="6" customFormat="false" ht="20.1" hidden="false" customHeight="true" outlineLevel="0" collapsed="false">
      <c r="A6" s="37" t="s">
        <v>4</v>
      </c>
      <c r="B6" s="38"/>
      <c r="D6" s="649"/>
      <c r="E6" s="1" t="s">
        <v>456</v>
      </c>
      <c r="F6" s="1"/>
      <c r="G6" s="1"/>
      <c r="H6" s="1"/>
      <c r="I6" s="818" t="n">
        <v>1.51</v>
      </c>
      <c r="J6" s="818" t="n">
        <v>1.58</v>
      </c>
      <c r="K6" s="818" t="n">
        <v>1.66</v>
      </c>
      <c r="L6" s="818" t="n">
        <v>1.41</v>
      </c>
      <c r="M6" s="818" t="n">
        <v>1.46</v>
      </c>
      <c r="N6" s="818" t="n">
        <v>1.58</v>
      </c>
      <c r="O6" s="818" t="n">
        <v>1.56</v>
      </c>
      <c r="P6" s="818" t="n">
        <v>1.62</v>
      </c>
      <c r="Q6" s="818" t="n">
        <v>1.7</v>
      </c>
      <c r="R6" s="818" t="n">
        <v>1.7</v>
      </c>
      <c r="S6" s="818" t="n">
        <v>1.43</v>
      </c>
      <c r="T6" s="818" t="n">
        <v>1.29</v>
      </c>
      <c r="U6" s="818" t="n">
        <v>1.28</v>
      </c>
      <c r="V6" s="818" t="n">
        <v>1.16</v>
      </c>
      <c r="W6" s="818" t="n">
        <v>1.19</v>
      </c>
      <c r="X6" s="818" t="n">
        <v>1.93</v>
      </c>
      <c r="Y6" s="818" t="n">
        <v>1.64</v>
      </c>
      <c r="Z6" s="818" t="n">
        <v>1.51</v>
      </c>
      <c r="AA6" s="818" t="n">
        <v>1.51</v>
      </c>
      <c r="AB6" s="818" t="n">
        <v>1.25</v>
      </c>
      <c r="AC6" s="818" t="n">
        <v>1.21</v>
      </c>
      <c r="AD6" s="818" t="n">
        <v>1.08</v>
      </c>
      <c r="AE6" s="818" t="n">
        <v>1.01</v>
      </c>
      <c r="AF6" s="818" t="n">
        <v>0.963290657802917</v>
      </c>
      <c r="AG6" s="819" t="n">
        <v>0.987467600213551</v>
      </c>
      <c r="AH6" s="819" t="n">
        <v>0.893368461752127</v>
      </c>
      <c r="AI6" s="819" t="n">
        <v>0.806931071168119</v>
      </c>
      <c r="AJ6" s="820" t="n">
        <v>0.776448178603802</v>
      </c>
      <c r="AK6" s="820" t="n">
        <v>0.838902777394144</v>
      </c>
      <c r="AL6" s="820" t="n">
        <v>0.767292466442663</v>
      </c>
      <c r="AM6" s="821" t="n">
        <v>0.695507445578772</v>
      </c>
      <c r="AN6" s="821" t="n">
        <v>0.548465452183359</v>
      </c>
      <c r="AO6" s="821" t="n">
        <v>0.518419477564218</v>
      </c>
      <c r="AP6" s="822" t="n">
        <v>0.421656640307278</v>
      </c>
      <c r="AQ6" s="821" t="n">
        <v>0.37</v>
      </c>
      <c r="AR6" s="823" t="n">
        <v>0.39</v>
      </c>
    </row>
    <row r="7" customFormat="false" ht="20.1" hidden="false" customHeight="true" outlineLevel="0" collapsed="false">
      <c r="A7" s="42"/>
      <c r="B7" s="42" t="s">
        <v>1</v>
      </c>
      <c r="D7" s="649"/>
      <c r="E7" s="1" t="s">
        <v>101</v>
      </c>
      <c r="F7" s="1"/>
      <c r="G7" s="1"/>
      <c r="H7" s="1"/>
      <c r="I7" s="818" t="n">
        <v>81.4</v>
      </c>
      <c r="J7" s="818" t="n">
        <v>105.69</v>
      </c>
      <c r="K7" s="818" t="n">
        <v>104.84</v>
      </c>
      <c r="L7" s="818" t="n">
        <v>116.23</v>
      </c>
      <c r="M7" s="818" t="n">
        <v>121.3</v>
      </c>
      <c r="N7" s="818" t="n">
        <v>98.76</v>
      </c>
      <c r="O7" s="818" t="n">
        <v>108.07</v>
      </c>
      <c r="P7" s="818" t="n">
        <v>106.09</v>
      </c>
      <c r="Q7" s="818" t="n">
        <v>93.39</v>
      </c>
      <c r="R7" s="818" t="n">
        <v>93.08</v>
      </c>
      <c r="S7" s="818" t="n">
        <v>103.59</v>
      </c>
      <c r="T7" s="818" t="n">
        <v>102.14</v>
      </c>
      <c r="U7" s="818" t="n">
        <v>102.48</v>
      </c>
      <c r="V7" s="818" t="n">
        <v>102.17</v>
      </c>
      <c r="W7" s="818" t="n">
        <v>110.91</v>
      </c>
      <c r="X7" s="818" t="n">
        <v>85.46</v>
      </c>
      <c r="Y7" s="818" t="n">
        <v>82.88</v>
      </c>
      <c r="Z7" s="818" t="n">
        <v>95.13</v>
      </c>
      <c r="AA7" s="818" t="n">
        <v>100.04</v>
      </c>
      <c r="AB7" s="818" t="n">
        <v>113.23</v>
      </c>
      <c r="AC7" s="818" t="n">
        <v>113.56</v>
      </c>
      <c r="AD7" s="818" t="n">
        <v>121.36</v>
      </c>
      <c r="AE7" s="818" t="n">
        <v>131.81</v>
      </c>
      <c r="AF7" s="818" t="n">
        <v>143.71</v>
      </c>
      <c r="AG7" s="819" t="n">
        <v>150.05751319032</v>
      </c>
      <c r="AH7" s="819" t="n">
        <v>163.793570322422</v>
      </c>
      <c r="AI7" s="819" t="n">
        <v>163.156311764587</v>
      </c>
      <c r="AJ7" s="820" t="n">
        <v>170.184339342263</v>
      </c>
      <c r="AK7" s="820" t="n">
        <v>167.189294153922</v>
      </c>
      <c r="AL7" s="820" t="n">
        <v>180.584860010359</v>
      </c>
      <c r="AM7" s="820" t="n">
        <v>190.639028061796</v>
      </c>
      <c r="AN7" s="820" t="n">
        <v>220.41</v>
      </c>
      <c r="AO7" s="820" t="n">
        <v>229.994984537225</v>
      </c>
      <c r="AP7" s="822" t="n">
        <v>270.31</v>
      </c>
      <c r="AQ7" s="820" t="n">
        <v>292.553551362974</v>
      </c>
      <c r="AR7" s="823" t="n">
        <v>279.2</v>
      </c>
    </row>
    <row r="8" customFormat="false" ht="20.1" hidden="false" customHeight="true" outlineLevel="0" collapsed="false">
      <c r="A8" s="41"/>
      <c r="B8" s="42" t="s">
        <v>5</v>
      </c>
      <c r="D8" s="649"/>
      <c r="E8" s="797" t="s">
        <v>457</v>
      </c>
      <c r="F8" s="797"/>
      <c r="G8" s="797"/>
      <c r="H8" s="797"/>
      <c r="I8" s="824"/>
      <c r="J8" s="824"/>
      <c r="K8" s="824"/>
      <c r="L8" s="824"/>
      <c r="M8" s="824"/>
      <c r="N8" s="824"/>
      <c r="O8" s="824"/>
      <c r="P8" s="824"/>
      <c r="Q8" s="824"/>
      <c r="R8" s="824"/>
      <c r="S8" s="824"/>
      <c r="T8" s="824"/>
      <c r="U8" s="824"/>
      <c r="V8" s="824"/>
      <c r="W8" s="824"/>
      <c r="X8" s="824"/>
      <c r="Y8" s="824"/>
      <c r="Z8" s="824"/>
      <c r="AA8" s="824"/>
      <c r="AB8" s="825" t="n">
        <v>59.28</v>
      </c>
      <c r="AC8" s="825" t="n">
        <v>58.37</v>
      </c>
      <c r="AD8" s="825" t="n">
        <v>65.84</v>
      </c>
      <c r="AE8" s="825" t="n">
        <v>71.78</v>
      </c>
      <c r="AF8" s="825" t="n">
        <v>79.71</v>
      </c>
      <c r="AG8" s="826" t="n">
        <v>85.8281435095373</v>
      </c>
      <c r="AH8" s="826" t="n">
        <v>89.4569496510602</v>
      </c>
      <c r="AI8" s="826" t="n">
        <v>89.0642940950083</v>
      </c>
      <c r="AJ8" s="827" t="n">
        <v>97.2740695030821</v>
      </c>
      <c r="AK8" s="827" t="n">
        <v>93.1892128938377</v>
      </c>
      <c r="AL8" s="827" t="n">
        <v>97.9618048378623</v>
      </c>
      <c r="AM8" s="827" t="n">
        <v>100.868803431028</v>
      </c>
      <c r="AN8" s="827" t="n">
        <v>107.87</v>
      </c>
      <c r="AO8" s="827" t="n">
        <v>110.260899335249</v>
      </c>
      <c r="AP8" s="828" t="n">
        <v>130.86</v>
      </c>
      <c r="AQ8" s="827" t="n">
        <v>142.475683941807</v>
      </c>
      <c r="AR8" s="829" t="n">
        <v>140.01</v>
      </c>
    </row>
    <row r="9" customFormat="false" ht="20.1" hidden="false" customHeight="true" outlineLevel="0" collapsed="false">
      <c r="A9" s="41"/>
      <c r="B9" s="44" t="s">
        <v>7</v>
      </c>
      <c r="D9" s="649" t="s">
        <v>35</v>
      </c>
      <c r="E9" s="1"/>
      <c r="F9" s="1"/>
      <c r="G9" s="1"/>
      <c r="H9" s="1"/>
      <c r="I9" s="800"/>
      <c r="J9" s="800"/>
      <c r="K9" s="800"/>
      <c r="L9" s="800"/>
      <c r="M9" s="800"/>
      <c r="N9" s="800"/>
      <c r="O9" s="800"/>
      <c r="P9" s="800"/>
      <c r="Q9" s="800"/>
      <c r="R9" s="800"/>
      <c r="S9" s="800"/>
      <c r="T9" s="800"/>
      <c r="U9" s="800"/>
      <c r="V9" s="800"/>
      <c r="W9" s="800"/>
      <c r="X9" s="800"/>
      <c r="Y9" s="800"/>
      <c r="Z9" s="800"/>
      <c r="AA9" s="800"/>
      <c r="AB9" s="800"/>
      <c r="AC9" s="800"/>
      <c r="AD9" s="800"/>
      <c r="AE9" s="800"/>
      <c r="AF9" s="800"/>
      <c r="AG9" s="830"/>
      <c r="AH9" s="830"/>
      <c r="AI9" s="830"/>
      <c r="AJ9" s="831"/>
      <c r="AK9" s="831"/>
      <c r="AL9" s="831"/>
      <c r="AM9" s="831"/>
      <c r="AN9" s="831"/>
      <c r="AO9" s="831"/>
      <c r="AP9" s="822"/>
      <c r="AR9" s="515"/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100</v>
      </c>
      <c r="F10" s="1"/>
      <c r="G10" s="1"/>
      <c r="H10" s="1"/>
      <c r="I10" s="818" t="n">
        <v>2.03</v>
      </c>
      <c r="J10" s="818" t="n">
        <v>2.11</v>
      </c>
      <c r="K10" s="818" t="n">
        <v>2.13</v>
      </c>
      <c r="L10" s="818" t="n">
        <v>1.76</v>
      </c>
      <c r="M10" s="818" t="n">
        <v>1.8</v>
      </c>
      <c r="N10" s="818" t="n">
        <v>2.3</v>
      </c>
      <c r="O10" s="818" t="n">
        <v>1.93</v>
      </c>
      <c r="P10" s="818" t="n">
        <v>1.97</v>
      </c>
      <c r="Q10" s="818" t="n">
        <v>1.97</v>
      </c>
      <c r="R10" s="818" t="n">
        <v>1.92</v>
      </c>
      <c r="S10" s="818" t="n">
        <v>1.61</v>
      </c>
      <c r="T10" s="818" t="n">
        <v>1.62</v>
      </c>
      <c r="U10" s="818" t="n">
        <v>1.64</v>
      </c>
      <c r="V10" s="818" t="n">
        <v>1.65</v>
      </c>
      <c r="W10" s="818" t="n">
        <v>1.49</v>
      </c>
      <c r="X10" s="818" t="n">
        <v>2.27</v>
      </c>
      <c r="Y10" s="818" t="n">
        <v>2.15</v>
      </c>
      <c r="Z10" s="818" t="n">
        <v>1.82</v>
      </c>
      <c r="AA10" s="818" t="n">
        <v>1.65</v>
      </c>
      <c r="AB10" s="818" t="n">
        <v>1.36</v>
      </c>
      <c r="AC10" s="818" t="n">
        <v>1.35</v>
      </c>
      <c r="AD10" s="818" t="n">
        <v>1.22</v>
      </c>
      <c r="AE10" s="818" t="n">
        <v>1.12</v>
      </c>
      <c r="AF10" s="818" t="n">
        <v>1.02714703373754</v>
      </c>
      <c r="AG10" s="819" t="n">
        <v>1.0438238127009</v>
      </c>
      <c r="AH10" s="819" t="n">
        <v>0.952649340662606</v>
      </c>
      <c r="AI10" s="819" t="n">
        <v>0.94</v>
      </c>
      <c r="AJ10" s="819" t="n">
        <v>0.886630588952428</v>
      </c>
      <c r="AK10" s="819" t="n">
        <v>0.903232177276277</v>
      </c>
      <c r="AL10" s="819" t="n">
        <v>0.827877631586622</v>
      </c>
      <c r="AM10" s="819" t="n">
        <v>0.751140984460137</v>
      </c>
      <c r="AN10" s="819" t="n">
        <v>0.58</v>
      </c>
      <c r="AO10" s="819" t="n">
        <v>0.57</v>
      </c>
      <c r="AP10" s="822" t="n">
        <v>0.47</v>
      </c>
      <c r="AQ10" s="832" t="n">
        <v>0.4</v>
      </c>
      <c r="AR10" s="823" t="n">
        <v>0.42</v>
      </c>
    </row>
    <row r="11" customFormat="false" ht="20.1" hidden="false" customHeight="true" outlineLevel="0" collapsed="false">
      <c r="A11" s="41"/>
      <c r="B11" s="44" t="s">
        <v>11</v>
      </c>
      <c r="D11" s="649"/>
      <c r="E11" s="1" t="s">
        <v>456</v>
      </c>
      <c r="F11" s="1"/>
      <c r="G11" s="1"/>
      <c r="H11" s="1"/>
      <c r="I11" s="818" t="n">
        <v>1.47</v>
      </c>
      <c r="J11" s="818" t="n">
        <v>1.53</v>
      </c>
      <c r="K11" s="818" t="n">
        <v>1.62</v>
      </c>
      <c r="L11" s="818" t="n">
        <v>1.37</v>
      </c>
      <c r="M11" s="818" t="n">
        <v>1.44</v>
      </c>
      <c r="N11" s="818" t="n">
        <v>1.57</v>
      </c>
      <c r="O11" s="818" t="n">
        <v>1.55</v>
      </c>
      <c r="P11" s="818" t="n">
        <v>1.63</v>
      </c>
      <c r="Q11" s="818" t="n">
        <v>1.71</v>
      </c>
      <c r="R11" s="818" t="n">
        <v>1.67</v>
      </c>
      <c r="S11" s="818" t="n">
        <v>1.4</v>
      </c>
      <c r="T11" s="818" t="n">
        <v>1.26</v>
      </c>
      <c r="U11" s="818" t="n">
        <v>1.24</v>
      </c>
      <c r="V11" s="818" t="n">
        <v>1.15</v>
      </c>
      <c r="W11" s="818" t="n">
        <v>1.18</v>
      </c>
      <c r="X11" s="818" t="n">
        <v>1.92</v>
      </c>
      <c r="Y11" s="818" t="n">
        <v>1.62</v>
      </c>
      <c r="Z11" s="818" t="n">
        <v>1.5</v>
      </c>
      <c r="AA11" s="818" t="n">
        <v>1.5</v>
      </c>
      <c r="AB11" s="818" t="n">
        <v>1.23</v>
      </c>
      <c r="AC11" s="818" t="n">
        <v>1.2</v>
      </c>
      <c r="AD11" s="818" t="n">
        <v>1.07</v>
      </c>
      <c r="AE11" s="818" t="n">
        <v>1</v>
      </c>
      <c r="AF11" s="818" t="n">
        <v>0.947385580643002</v>
      </c>
      <c r="AG11" s="819" t="n">
        <v>0.98438207551761</v>
      </c>
      <c r="AH11" s="819" t="n">
        <v>0.891057439927936</v>
      </c>
      <c r="AI11" s="819" t="n">
        <v>0.79</v>
      </c>
      <c r="AJ11" s="819" t="n">
        <v>0.749384014658737</v>
      </c>
      <c r="AK11" s="819" t="n">
        <v>0.826887925152877</v>
      </c>
      <c r="AL11" s="833" t="n">
        <v>0.748927316692298</v>
      </c>
      <c r="AM11" s="833" t="n">
        <v>0.666011152478143</v>
      </c>
      <c r="AN11" s="833" t="n">
        <v>0.49</v>
      </c>
      <c r="AO11" s="833" t="n">
        <v>0.49</v>
      </c>
      <c r="AP11" s="822" t="n">
        <v>0.4</v>
      </c>
      <c r="AQ11" s="832" t="n">
        <v>0.33</v>
      </c>
      <c r="AR11" s="823" t="n">
        <v>0.33</v>
      </c>
    </row>
    <row r="12" customFormat="false" ht="20.1" hidden="false" customHeight="true" outlineLevel="0" collapsed="false">
      <c r="A12" s="41"/>
      <c r="B12" s="44" t="s">
        <v>13</v>
      </c>
      <c r="D12" s="649"/>
      <c r="E12" s="1" t="s">
        <v>101</v>
      </c>
      <c r="F12" s="1"/>
      <c r="G12" s="1"/>
      <c r="H12" s="1"/>
      <c r="I12" s="818" t="n">
        <v>107.75</v>
      </c>
      <c r="J12" s="818" t="n">
        <v>106.14</v>
      </c>
      <c r="K12" s="818" t="n">
        <v>105.27</v>
      </c>
      <c r="L12" s="818" t="n">
        <v>116.25</v>
      </c>
      <c r="M12" s="818" t="n">
        <v>120.03</v>
      </c>
      <c r="N12" s="818" t="n">
        <v>97.63</v>
      </c>
      <c r="O12" s="818" t="n">
        <v>106.2</v>
      </c>
      <c r="P12" s="818" t="n">
        <v>103.88</v>
      </c>
      <c r="Q12" s="818" t="n">
        <v>90.83</v>
      </c>
      <c r="R12" s="818" t="n">
        <v>94.77</v>
      </c>
      <c r="S12" s="818" t="n">
        <v>105.4</v>
      </c>
      <c r="T12" s="818" t="n">
        <v>101.51</v>
      </c>
      <c r="U12" s="818" t="n">
        <v>99.58</v>
      </c>
      <c r="V12" s="818" t="n">
        <v>99.01</v>
      </c>
      <c r="W12" s="818" t="n">
        <v>103.87</v>
      </c>
      <c r="X12" s="818" t="n">
        <v>79.65</v>
      </c>
      <c r="Y12" s="818" t="n">
        <v>81.55</v>
      </c>
      <c r="Z12" s="818" t="n">
        <v>101.25</v>
      </c>
      <c r="AA12" s="818" t="n">
        <v>103.7</v>
      </c>
      <c r="AB12" s="818" t="n">
        <v>112.87</v>
      </c>
      <c r="AC12" s="818" t="n">
        <v>113.44</v>
      </c>
      <c r="AD12" s="818" t="n">
        <v>121.15</v>
      </c>
      <c r="AE12" s="818" t="n">
        <v>132.03</v>
      </c>
      <c r="AF12" s="818" t="n">
        <v>145.37</v>
      </c>
      <c r="AG12" s="819" t="n">
        <v>149.983750015603</v>
      </c>
      <c r="AH12" s="819" t="n">
        <v>163.316777667743</v>
      </c>
      <c r="AI12" s="819" t="n">
        <v>162.58</v>
      </c>
      <c r="AJ12" s="819" t="n">
        <v>170.463196993856</v>
      </c>
      <c r="AK12" s="819" t="n">
        <v>165.821410286633</v>
      </c>
      <c r="AL12" s="819" t="n">
        <v>180.275025061447</v>
      </c>
      <c r="AM12" s="819" t="n">
        <v>193.930978121116</v>
      </c>
      <c r="AN12" s="819" t="n">
        <v>231.55</v>
      </c>
      <c r="AO12" s="819" t="n">
        <v>234.84</v>
      </c>
      <c r="AP12" s="822" t="n">
        <v>276.18</v>
      </c>
      <c r="AQ12" s="832" t="n">
        <v>313.47</v>
      </c>
      <c r="AR12" s="823" t="n">
        <v>300.97</v>
      </c>
    </row>
    <row r="13" customFormat="false" ht="20.1" hidden="false" customHeight="true" outlineLevel="0" collapsed="false">
      <c r="A13" s="41"/>
      <c r="B13" s="44" t="s">
        <v>15</v>
      </c>
      <c r="D13" s="802"/>
      <c r="E13" s="797" t="s">
        <v>457</v>
      </c>
      <c r="F13" s="797"/>
      <c r="G13" s="797"/>
      <c r="H13" s="797"/>
      <c r="I13" s="824"/>
      <c r="J13" s="824"/>
      <c r="K13" s="824"/>
      <c r="L13" s="824"/>
      <c r="M13" s="824"/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5" t="n">
        <v>56.45</v>
      </c>
      <c r="AC13" s="825" t="n">
        <v>55.84</v>
      </c>
      <c r="AD13" s="825" t="n">
        <v>63.94</v>
      </c>
      <c r="AE13" s="825" t="n">
        <v>70.04</v>
      </c>
      <c r="AF13" s="825" t="n">
        <v>78.55</v>
      </c>
      <c r="AG13" s="826" t="n">
        <v>83.8763632766071</v>
      </c>
      <c r="AH13" s="826" t="n">
        <v>86.6245341356657</v>
      </c>
      <c r="AI13" s="826" t="n">
        <v>86.05</v>
      </c>
      <c r="AJ13" s="826" t="n">
        <v>93.6679261766271</v>
      </c>
      <c r="AK13" s="826" t="n">
        <v>88.5992243973631</v>
      </c>
      <c r="AL13" s="826" t="n">
        <v>93.5035066895657</v>
      </c>
      <c r="AM13" s="826" t="n">
        <v>97.3609869798239</v>
      </c>
      <c r="AN13" s="826" t="n">
        <v>103.95</v>
      </c>
      <c r="AO13" s="826" t="n">
        <v>103.77</v>
      </c>
      <c r="AP13" s="828" t="n">
        <v>124.41</v>
      </c>
      <c r="AQ13" s="834" t="n">
        <v>140.05</v>
      </c>
      <c r="AR13" s="829" t="n">
        <v>136.61</v>
      </c>
    </row>
    <row r="14" customFormat="false" ht="20.1" hidden="false" customHeight="true" outlineLevel="0" collapsed="false">
      <c r="A14" s="41"/>
      <c r="B14" s="44" t="s">
        <v>17</v>
      </c>
      <c r="D14" s="649" t="s">
        <v>38</v>
      </c>
      <c r="E14" s="1"/>
      <c r="F14" s="1"/>
      <c r="G14" s="1"/>
      <c r="H14" s="1"/>
      <c r="I14" s="800"/>
      <c r="J14" s="800"/>
      <c r="K14" s="800"/>
      <c r="L14" s="800"/>
      <c r="M14" s="800"/>
      <c r="N14" s="800"/>
      <c r="O14" s="800"/>
      <c r="P14" s="800"/>
      <c r="Q14" s="800"/>
      <c r="R14" s="800"/>
      <c r="S14" s="800"/>
      <c r="T14" s="800"/>
      <c r="U14" s="800"/>
      <c r="V14" s="800"/>
      <c r="W14" s="800"/>
      <c r="X14" s="800"/>
      <c r="Y14" s="800"/>
      <c r="Z14" s="800"/>
      <c r="AA14" s="800"/>
      <c r="AB14" s="800"/>
      <c r="AC14" s="800"/>
      <c r="AD14" s="800"/>
      <c r="AE14" s="800"/>
      <c r="AF14" s="800"/>
      <c r="AG14" s="830"/>
      <c r="AH14" s="830"/>
      <c r="AI14" s="830"/>
      <c r="AJ14" s="819"/>
      <c r="AK14" s="819"/>
      <c r="AL14" s="819"/>
      <c r="AM14" s="819"/>
      <c r="AN14" s="819"/>
      <c r="AO14" s="819"/>
      <c r="AP14" s="822"/>
      <c r="AQ14" s="832"/>
      <c r="AR14" s="823"/>
    </row>
    <row r="15" customFormat="false" ht="20.1" hidden="false" customHeight="true" outlineLevel="0" collapsed="false">
      <c r="A15" s="41"/>
      <c r="B15" s="44" t="s">
        <v>19</v>
      </c>
      <c r="D15" s="649"/>
      <c r="E15" s="1" t="s">
        <v>100</v>
      </c>
      <c r="F15" s="1"/>
      <c r="G15" s="1"/>
      <c r="H15" s="1"/>
      <c r="I15" s="818" t="n">
        <v>0.5</v>
      </c>
      <c r="J15" s="818" t="n">
        <v>1.3</v>
      </c>
      <c r="K15" s="818" t="n">
        <v>1.4</v>
      </c>
      <c r="L15" s="818" t="n">
        <v>1.46</v>
      </c>
      <c r="M15" s="818" t="n">
        <v>1.6</v>
      </c>
      <c r="N15" s="818" t="n">
        <v>0.66</v>
      </c>
      <c r="O15" s="818" t="n">
        <v>0.72</v>
      </c>
      <c r="P15" s="818" t="n">
        <v>0.69</v>
      </c>
      <c r="Q15" s="818" t="n">
        <v>0.69</v>
      </c>
      <c r="R15" s="818" t="n">
        <v>0.53</v>
      </c>
      <c r="S15" s="818" t="n">
        <v>0.44</v>
      </c>
      <c r="T15" s="818" t="n">
        <v>0.4</v>
      </c>
      <c r="U15" s="818" t="n">
        <v>0.42</v>
      </c>
      <c r="V15" s="818" t="n">
        <v>0.4</v>
      </c>
      <c r="W15" s="818" t="n">
        <v>0.39</v>
      </c>
      <c r="X15" s="818" t="n">
        <v>0.7</v>
      </c>
      <c r="Y15" s="818" t="n">
        <v>0.7</v>
      </c>
      <c r="Z15" s="818" t="n">
        <v>0.48</v>
      </c>
      <c r="AA15" s="818" t="n">
        <v>0.44</v>
      </c>
      <c r="AB15" s="818" t="n">
        <v>0.39</v>
      </c>
      <c r="AC15" s="818" t="n">
        <v>0.42</v>
      </c>
      <c r="AD15" s="818" t="n">
        <v>0.2</v>
      </c>
      <c r="AE15" s="818" t="n">
        <v>0.18</v>
      </c>
      <c r="AF15" s="818" t="n">
        <v>0.127843119816795</v>
      </c>
      <c r="AG15" s="819" t="n">
        <v>0.125651888670203</v>
      </c>
      <c r="AH15" s="819" t="n">
        <v>0.115813196444222</v>
      </c>
      <c r="AI15" s="819" t="n">
        <v>0.09</v>
      </c>
      <c r="AJ15" s="819" t="n">
        <v>0.233988733587026</v>
      </c>
      <c r="AK15" s="819" t="n">
        <v>0.23</v>
      </c>
      <c r="AL15" s="819" t="n">
        <v>0.23</v>
      </c>
      <c r="AM15" s="819" t="n">
        <v>0.23148989102974</v>
      </c>
      <c r="AN15" s="819" t="n">
        <v>0.24</v>
      </c>
      <c r="AO15" s="819" t="n">
        <v>0.246681054755537</v>
      </c>
      <c r="AP15" s="822" t="n">
        <v>0.23</v>
      </c>
      <c r="AQ15" s="832" t="n">
        <v>0.22</v>
      </c>
      <c r="AR15" s="823" t="n">
        <v>0.22</v>
      </c>
    </row>
    <row r="16" customFormat="false" ht="20.1" hidden="false" customHeight="true" outlineLevel="0" collapsed="false">
      <c r="A16" s="41"/>
      <c r="B16" s="44" t="s">
        <v>21</v>
      </c>
      <c r="D16" s="649"/>
      <c r="E16" s="1" t="s">
        <v>456</v>
      </c>
      <c r="F16" s="1"/>
      <c r="G16" s="1"/>
      <c r="H16" s="1"/>
      <c r="I16" s="818" t="n">
        <v>0.5</v>
      </c>
      <c r="J16" s="818" t="n">
        <v>1.3</v>
      </c>
      <c r="K16" s="818" t="n">
        <v>1.4</v>
      </c>
      <c r="L16" s="818" t="n">
        <v>1.46</v>
      </c>
      <c r="M16" s="818" t="n">
        <v>1.61</v>
      </c>
      <c r="N16" s="818" t="n">
        <v>0.68</v>
      </c>
      <c r="O16" s="818" t="n">
        <v>0.73</v>
      </c>
      <c r="P16" s="818" t="n">
        <v>0.71</v>
      </c>
      <c r="Q16" s="818" t="n">
        <v>0.79</v>
      </c>
      <c r="R16" s="818" t="n">
        <v>0.54</v>
      </c>
      <c r="S16" s="818" t="n">
        <v>0.45</v>
      </c>
      <c r="T16" s="818" t="n">
        <v>0.41</v>
      </c>
      <c r="U16" s="818" t="n">
        <v>0.43</v>
      </c>
      <c r="V16" s="818" t="n">
        <v>0.4</v>
      </c>
      <c r="W16" s="818" t="n">
        <v>0.39</v>
      </c>
      <c r="X16" s="818" t="n">
        <v>0.71</v>
      </c>
      <c r="Y16" s="818" t="n">
        <v>0.7</v>
      </c>
      <c r="Z16" s="818" t="n">
        <v>0.48</v>
      </c>
      <c r="AA16" s="818" t="n">
        <v>0.44</v>
      </c>
      <c r="AB16" s="818" t="n">
        <v>0.39</v>
      </c>
      <c r="AC16" s="818" t="n">
        <v>0.42</v>
      </c>
      <c r="AD16" s="818" t="n">
        <v>0.2</v>
      </c>
      <c r="AE16" s="818" t="n">
        <v>0.18</v>
      </c>
      <c r="AF16" s="818" t="n">
        <v>0.127843119816795</v>
      </c>
      <c r="AG16" s="819" t="n">
        <v>0.125651888670203</v>
      </c>
      <c r="AH16" s="819" t="n">
        <v>0.115813196444222</v>
      </c>
      <c r="AI16" s="819" t="n">
        <v>0.09</v>
      </c>
      <c r="AJ16" s="819" t="n">
        <v>0.233988733587026</v>
      </c>
      <c r="AK16" s="819" t="n">
        <v>0.23</v>
      </c>
      <c r="AL16" s="819" t="n">
        <v>0.23</v>
      </c>
      <c r="AM16" s="819" t="n">
        <v>0.23148989102974</v>
      </c>
      <c r="AN16" s="819" t="n">
        <v>0.24</v>
      </c>
      <c r="AO16" s="819" t="n">
        <v>0.246681054755537</v>
      </c>
      <c r="AP16" s="822" t="n">
        <v>0.23</v>
      </c>
      <c r="AQ16" s="832" t="n">
        <v>0.22</v>
      </c>
      <c r="AR16" s="823" t="n">
        <v>0.22</v>
      </c>
    </row>
    <row r="17" customFormat="false" ht="20.1" hidden="false" customHeight="true" outlineLevel="0" collapsed="false">
      <c r="A17" s="41"/>
      <c r="B17" s="44" t="s">
        <v>23</v>
      </c>
      <c r="D17" s="802"/>
      <c r="E17" s="797" t="s">
        <v>101</v>
      </c>
      <c r="F17" s="797"/>
      <c r="G17" s="797"/>
      <c r="H17" s="797"/>
      <c r="I17" s="825" t="n">
        <v>336.23</v>
      </c>
      <c r="J17" s="825" t="n">
        <v>138.91</v>
      </c>
      <c r="K17" s="825" t="n">
        <v>134.03</v>
      </c>
      <c r="L17" s="825" t="n">
        <v>129.28</v>
      </c>
      <c r="M17" s="825" t="n">
        <v>129.35</v>
      </c>
      <c r="N17" s="825" t="n">
        <v>178.49</v>
      </c>
      <c r="O17" s="825" t="n">
        <v>255.67</v>
      </c>
      <c r="P17" s="825" t="n">
        <v>263.28</v>
      </c>
      <c r="Q17" s="825" t="n">
        <v>263.28</v>
      </c>
      <c r="R17" s="825" t="n">
        <v>314.4</v>
      </c>
      <c r="S17" s="825" t="n">
        <v>336.7</v>
      </c>
      <c r="T17" s="825" t="n">
        <v>360.78</v>
      </c>
      <c r="U17" s="825" t="n">
        <v>340.58</v>
      </c>
      <c r="V17" s="825" t="n">
        <v>353.33</v>
      </c>
      <c r="W17" s="825" t="n">
        <v>361.34</v>
      </c>
      <c r="X17" s="825" t="n">
        <v>200</v>
      </c>
      <c r="Y17" s="825" t="n">
        <v>204.67</v>
      </c>
      <c r="Z17" s="825" t="n">
        <v>270.59</v>
      </c>
      <c r="AA17" s="825" t="n">
        <v>290.86</v>
      </c>
      <c r="AB17" s="825" t="n">
        <v>168.52</v>
      </c>
      <c r="AC17" s="825" t="n">
        <v>123.14</v>
      </c>
      <c r="AD17" s="825" t="n">
        <v>228.92</v>
      </c>
      <c r="AE17" s="825" t="n">
        <v>239.38</v>
      </c>
      <c r="AF17" s="825" t="n">
        <v>322.61</v>
      </c>
      <c r="AG17" s="826" t="n">
        <v>322.12389380531</v>
      </c>
      <c r="AH17" s="826" t="n">
        <v>329.72972972973</v>
      </c>
      <c r="AI17" s="826" t="n">
        <v>415.39</v>
      </c>
      <c r="AJ17" s="826" t="n">
        <v>219.123256004156</v>
      </c>
      <c r="AK17" s="826" t="n">
        <v>220.5</v>
      </c>
      <c r="AL17" s="826" t="n">
        <v>222.77</v>
      </c>
      <c r="AM17" s="826" t="n">
        <v>218.012295773591</v>
      </c>
      <c r="AN17" s="826" t="n">
        <v>216.8</v>
      </c>
      <c r="AO17" s="826" t="n">
        <v>209.335130746706</v>
      </c>
      <c r="AP17" s="828" t="n">
        <v>253.15</v>
      </c>
      <c r="AQ17" s="834" t="n">
        <v>291.52</v>
      </c>
      <c r="AR17" s="829" t="n">
        <v>240.55</v>
      </c>
    </row>
    <row r="18" customFormat="false" ht="20.1" hidden="false" customHeight="true" outlineLevel="0" collapsed="false">
      <c r="A18" s="41"/>
      <c r="B18" s="44" t="s">
        <v>25</v>
      </c>
      <c r="D18" s="649" t="s">
        <v>40</v>
      </c>
      <c r="E18" s="1"/>
      <c r="F18" s="1"/>
      <c r="G18" s="1"/>
      <c r="H18" s="1"/>
      <c r="I18" s="800"/>
      <c r="J18" s="800"/>
      <c r="K18" s="800"/>
      <c r="L18" s="800"/>
      <c r="M18" s="800"/>
      <c r="N18" s="800"/>
      <c r="O18" s="800"/>
      <c r="P18" s="800"/>
      <c r="Q18" s="800"/>
      <c r="R18" s="800"/>
      <c r="S18" s="800"/>
      <c r="T18" s="800"/>
      <c r="U18" s="800"/>
      <c r="V18" s="800"/>
      <c r="W18" s="800"/>
      <c r="X18" s="800"/>
      <c r="Y18" s="800"/>
      <c r="Z18" s="800"/>
      <c r="AA18" s="800"/>
      <c r="AB18" s="800"/>
      <c r="AC18" s="800"/>
      <c r="AD18" s="800"/>
      <c r="AE18" s="800"/>
      <c r="AF18" s="800"/>
      <c r="AG18" s="830"/>
      <c r="AH18" s="830"/>
      <c r="AI18" s="830"/>
      <c r="AJ18" s="819"/>
      <c r="AK18" s="819"/>
      <c r="AL18" s="819"/>
      <c r="AM18" s="819"/>
      <c r="AN18" s="819"/>
      <c r="AO18" s="819"/>
      <c r="AP18" s="822"/>
      <c r="AQ18" s="832"/>
      <c r="AR18" s="823"/>
    </row>
    <row r="19" customFormat="false" ht="20.1" hidden="false" customHeight="true" outlineLevel="0" collapsed="false">
      <c r="A19" s="41"/>
      <c r="B19" s="44" t="s">
        <v>27</v>
      </c>
      <c r="D19" s="649"/>
      <c r="E19" s="1" t="s">
        <v>100</v>
      </c>
      <c r="F19" s="1"/>
      <c r="G19" s="1"/>
      <c r="H19" s="1"/>
      <c r="I19" s="812"/>
      <c r="J19" s="812"/>
      <c r="K19" s="812"/>
      <c r="L19" s="812"/>
      <c r="M19" s="812"/>
      <c r="N19" s="812"/>
      <c r="O19" s="812"/>
      <c r="P19" s="812"/>
      <c r="Q19" s="812"/>
      <c r="R19" s="818" t="n">
        <v>1.76</v>
      </c>
      <c r="S19" s="818" t="n">
        <v>1.88</v>
      </c>
      <c r="T19" s="818" t="n">
        <v>3.38</v>
      </c>
      <c r="U19" s="818" t="n">
        <v>2.57</v>
      </c>
      <c r="V19" s="818" t="n">
        <v>0.98</v>
      </c>
      <c r="W19" s="818" t="n">
        <v>0.86</v>
      </c>
      <c r="X19" s="818" t="n">
        <v>0.94</v>
      </c>
      <c r="Y19" s="818" t="n">
        <v>0.68</v>
      </c>
      <c r="Z19" s="818" t="n">
        <v>0.63</v>
      </c>
      <c r="AA19" s="818" t="n">
        <v>0.63</v>
      </c>
      <c r="AB19" s="818" t="n">
        <v>0.74</v>
      </c>
      <c r="AC19" s="818" t="n">
        <v>0.65</v>
      </c>
      <c r="AD19" s="818" t="n">
        <v>0.65</v>
      </c>
      <c r="AE19" s="818" t="n">
        <v>0.61</v>
      </c>
      <c r="AF19" s="818" t="n">
        <v>0.577161258360168</v>
      </c>
      <c r="AG19" s="819" t="n">
        <v>0.36096439829187</v>
      </c>
      <c r="AH19" s="819" t="n">
        <v>0.337989578535838</v>
      </c>
      <c r="AI19" s="819" t="n">
        <v>0.33</v>
      </c>
      <c r="AJ19" s="819" t="n">
        <v>0.337351839827965</v>
      </c>
      <c r="AK19" s="819" t="n">
        <v>0.323546862819713</v>
      </c>
      <c r="AL19" s="819" t="n">
        <v>0.329432939926994</v>
      </c>
      <c r="AM19" s="835" t="n">
        <v>0.529606564518825</v>
      </c>
      <c r="AN19" s="835" t="n">
        <v>0.96</v>
      </c>
      <c r="AO19" s="835" t="n">
        <v>1.05471887950079</v>
      </c>
      <c r="AP19" s="822" t="n">
        <v>0.76</v>
      </c>
      <c r="AQ19" s="832" t="n">
        <v>1.24</v>
      </c>
      <c r="AR19" s="823" t="n">
        <v>1.65</v>
      </c>
    </row>
    <row r="20" customFormat="false" ht="20.1" hidden="false" customHeight="true" outlineLevel="0" collapsed="false">
      <c r="A20" s="41"/>
      <c r="B20" s="44" t="s">
        <v>29</v>
      </c>
      <c r="D20" s="649"/>
      <c r="E20" s="1" t="s">
        <v>456</v>
      </c>
      <c r="F20" s="1"/>
      <c r="G20" s="1"/>
      <c r="H20" s="1"/>
      <c r="I20" s="812"/>
      <c r="J20" s="812"/>
      <c r="K20" s="812"/>
      <c r="L20" s="812"/>
      <c r="M20" s="812"/>
      <c r="N20" s="812"/>
      <c r="O20" s="812"/>
      <c r="P20" s="812"/>
      <c r="Q20" s="812"/>
      <c r="R20" s="818" t="n">
        <v>1.7</v>
      </c>
      <c r="S20" s="818" t="n">
        <v>1.88</v>
      </c>
      <c r="T20" s="818" t="n">
        <v>3.38</v>
      </c>
      <c r="U20" s="818" t="n">
        <v>2.57</v>
      </c>
      <c r="V20" s="818" t="n">
        <v>0.98</v>
      </c>
      <c r="W20" s="818" t="n">
        <v>0.86</v>
      </c>
      <c r="X20" s="818" t="n">
        <v>0.94</v>
      </c>
      <c r="Y20" s="818" t="n">
        <v>0.68</v>
      </c>
      <c r="Z20" s="818" t="n">
        <v>0.63</v>
      </c>
      <c r="AA20" s="818" t="n">
        <v>0.63</v>
      </c>
      <c r="AB20" s="818" t="n">
        <v>0.74</v>
      </c>
      <c r="AC20" s="818" t="n">
        <v>0.65</v>
      </c>
      <c r="AD20" s="818" t="n">
        <v>0.64</v>
      </c>
      <c r="AE20" s="818" t="n">
        <v>0.61</v>
      </c>
      <c r="AF20" s="818" t="n">
        <v>0.577161258360168</v>
      </c>
      <c r="AG20" s="819" t="n">
        <v>0.36096439829187</v>
      </c>
      <c r="AH20" s="819" t="n">
        <v>0.337989578535838</v>
      </c>
      <c r="AI20" s="819" t="n">
        <v>0.33</v>
      </c>
      <c r="AJ20" s="819" t="n">
        <v>0.337351839827965</v>
      </c>
      <c r="AK20" s="819" t="n">
        <v>0.323546862819713</v>
      </c>
      <c r="AL20" s="819" t="n">
        <v>0.329432939926994</v>
      </c>
      <c r="AM20" s="835" t="n">
        <v>0.529606564518825</v>
      </c>
      <c r="AN20" s="835" t="n">
        <v>0.96</v>
      </c>
      <c r="AO20" s="835" t="n">
        <v>1.05471887950079</v>
      </c>
      <c r="AP20" s="822" t="n">
        <v>0.76</v>
      </c>
      <c r="AQ20" s="832" t="n">
        <v>1.24</v>
      </c>
      <c r="AR20" s="823" t="n">
        <v>1.65</v>
      </c>
    </row>
    <row r="21" customFormat="false" ht="20.1" hidden="false" customHeight="true" outlineLevel="0" collapsed="false">
      <c r="A21" s="41"/>
      <c r="B21" s="44" t="s">
        <v>31</v>
      </c>
      <c r="D21" s="649"/>
      <c r="E21" s="1" t="s">
        <v>101</v>
      </c>
      <c r="F21" s="1"/>
      <c r="G21" s="1"/>
      <c r="H21" s="1"/>
      <c r="I21" s="812"/>
      <c r="J21" s="812"/>
      <c r="K21" s="812"/>
      <c r="L21" s="812"/>
      <c r="M21" s="812"/>
      <c r="N21" s="812"/>
      <c r="O21" s="812"/>
      <c r="P21" s="812"/>
      <c r="Q21" s="812"/>
      <c r="R21" s="818" t="n">
        <v>56.42</v>
      </c>
      <c r="S21" s="818" t="n">
        <v>59.8</v>
      </c>
      <c r="T21" s="818" t="n">
        <v>82.83</v>
      </c>
      <c r="U21" s="818" t="n">
        <v>94.87</v>
      </c>
      <c r="V21" s="818" t="n">
        <v>107.54</v>
      </c>
      <c r="W21" s="818" t="n">
        <v>105.76</v>
      </c>
      <c r="X21" s="818" t="n">
        <v>121.52</v>
      </c>
      <c r="Y21" s="818" t="n">
        <v>145.01</v>
      </c>
      <c r="Z21" s="818" t="n">
        <v>159.12</v>
      </c>
      <c r="AA21" s="818" t="n">
        <v>180.22</v>
      </c>
      <c r="AB21" s="818" t="n">
        <v>206.25</v>
      </c>
      <c r="AC21" s="818" t="n">
        <v>210.61</v>
      </c>
      <c r="AD21" s="818" t="n">
        <v>253.91</v>
      </c>
      <c r="AE21" s="818" t="n">
        <v>234.5</v>
      </c>
      <c r="AF21" s="818" t="n">
        <v>250.02</v>
      </c>
      <c r="AG21" s="819" t="n">
        <v>395.827350623046</v>
      </c>
      <c r="AH21" s="819" t="n">
        <v>434.422096981261</v>
      </c>
      <c r="AI21" s="819" t="n">
        <v>433.993726241221</v>
      </c>
      <c r="AJ21" s="836" t="n">
        <v>420.802986997923</v>
      </c>
      <c r="AK21" s="836" t="n">
        <v>431.8</v>
      </c>
      <c r="AL21" s="836" t="n">
        <v>440.337568641541</v>
      </c>
      <c r="AM21" s="836" t="n">
        <v>292.146582560783</v>
      </c>
      <c r="AN21" s="836" t="n">
        <v>208.77</v>
      </c>
      <c r="AO21" s="836" t="n">
        <v>199.122954775994</v>
      </c>
      <c r="AP21" s="822" t="n">
        <v>264.133730025188</v>
      </c>
      <c r="AQ21" s="832" t="n">
        <v>182.821498428252</v>
      </c>
      <c r="AR21" s="823" t="n">
        <v>175.440211103967</v>
      </c>
    </row>
    <row r="22" customFormat="false" ht="20.1" hidden="false" customHeight="true" outlineLevel="0" collapsed="false">
      <c r="A22" s="41"/>
      <c r="B22" s="44" t="s">
        <v>32</v>
      </c>
      <c r="D22" s="649"/>
      <c r="E22" s="797" t="s">
        <v>457</v>
      </c>
      <c r="F22" s="797"/>
      <c r="G22" s="797"/>
      <c r="H22" s="797"/>
      <c r="I22" s="824"/>
      <c r="J22" s="824"/>
      <c r="K22" s="824"/>
      <c r="L22" s="824"/>
      <c r="M22" s="824"/>
      <c r="N22" s="824"/>
      <c r="O22" s="824"/>
      <c r="P22" s="824"/>
      <c r="Q22" s="824"/>
      <c r="R22" s="825" t="n">
        <v>58.4</v>
      </c>
      <c r="S22" s="825" t="n">
        <v>59.8</v>
      </c>
      <c r="T22" s="825" t="n">
        <v>66.5</v>
      </c>
      <c r="U22" s="825" t="n">
        <v>70.35</v>
      </c>
      <c r="V22" s="825" t="n">
        <v>107.45</v>
      </c>
      <c r="W22" s="825" t="n">
        <v>105.74</v>
      </c>
      <c r="X22" s="825" t="n">
        <v>121.9</v>
      </c>
      <c r="Y22" s="825" t="n">
        <v>145.37</v>
      </c>
      <c r="Z22" s="825" t="n">
        <v>113.21</v>
      </c>
      <c r="AA22" s="825" t="n">
        <v>159.43</v>
      </c>
      <c r="AB22" s="825" t="n">
        <v>34.13</v>
      </c>
      <c r="AC22" s="825" t="n">
        <v>37.8</v>
      </c>
      <c r="AD22" s="825" t="n">
        <v>37.8</v>
      </c>
      <c r="AE22" s="825" t="n">
        <v>39.12</v>
      </c>
      <c r="AF22" s="825" t="n">
        <v>59.99</v>
      </c>
      <c r="AG22" s="826" t="n">
        <v>111.478350102043</v>
      </c>
      <c r="AH22" s="826" t="n">
        <v>134.664736065558</v>
      </c>
      <c r="AI22" s="826" t="n">
        <v>140.59887535148</v>
      </c>
      <c r="AJ22" s="837" t="n">
        <v>170.01148748114</v>
      </c>
      <c r="AK22" s="837" t="n">
        <v>188.95</v>
      </c>
      <c r="AL22" s="837" t="n">
        <v>202.040046368886</v>
      </c>
      <c r="AM22" s="837" t="n">
        <v>148.579616020356</v>
      </c>
      <c r="AN22" s="837" t="n">
        <v>119.53</v>
      </c>
      <c r="AO22" s="837" t="n">
        <v>120.95</v>
      </c>
      <c r="AP22" s="828" t="n">
        <v>144.089195624219</v>
      </c>
      <c r="AQ22" s="834" t="n">
        <v>114.486978216232</v>
      </c>
      <c r="AR22" s="829" t="n">
        <v>125.34873658515</v>
      </c>
    </row>
    <row r="23" customFormat="false" ht="20.1" hidden="false" customHeight="true" outlineLevel="0" collapsed="false">
      <c r="A23" s="41"/>
      <c r="B23" s="44" t="s">
        <v>33</v>
      </c>
      <c r="D23" s="649" t="s">
        <v>128</v>
      </c>
      <c r="E23" s="1"/>
      <c r="F23" s="1"/>
      <c r="G23" s="1"/>
      <c r="H23" s="1"/>
      <c r="I23" s="800"/>
      <c r="J23" s="800"/>
      <c r="K23" s="800"/>
      <c r="L23" s="800"/>
      <c r="M23" s="800"/>
      <c r="N23" s="800"/>
      <c r="O23" s="800"/>
      <c r="P23" s="800"/>
      <c r="Q23" s="800"/>
      <c r="R23" s="800"/>
      <c r="S23" s="800"/>
      <c r="T23" s="800"/>
      <c r="U23" s="800"/>
      <c r="V23" s="800"/>
      <c r="W23" s="800"/>
      <c r="X23" s="800"/>
      <c r="Y23" s="800"/>
      <c r="Z23" s="800"/>
      <c r="AA23" s="800"/>
      <c r="AB23" s="800"/>
      <c r="AC23" s="800"/>
      <c r="AD23" s="800"/>
      <c r="AE23" s="800"/>
      <c r="AF23" s="800"/>
      <c r="AG23" s="830"/>
      <c r="AH23" s="830"/>
      <c r="AI23" s="830"/>
      <c r="AJ23" s="819"/>
      <c r="AK23" s="819"/>
      <c r="AL23" s="819"/>
      <c r="AM23" s="819"/>
      <c r="AN23" s="819"/>
      <c r="AO23" s="819"/>
      <c r="AP23" s="822"/>
      <c r="AQ23" s="832"/>
      <c r="AR23" s="823"/>
    </row>
    <row r="24" customFormat="false" ht="20.1" hidden="false" customHeight="true" outlineLevel="0" collapsed="false">
      <c r="A24" s="41"/>
      <c r="B24" s="72" t="s">
        <v>34</v>
      </c>
      <c r="D24" s="649"/>
      <c r="E24" s="1" t="s">
        <v>100</v>
      </c>
      <c r="F24" s="1"/>
      <c r="G24" s="1"/>
      <c r="H24" s="1"/>
      <c r="I24" s="818" t="n">
        <v>6.37</v>
      </c>
      <c r="J24" s="818" t="n">
        <v>5.27</v>
      </c>
      <c r="K24" s="818" t="n">
        <v>5.3</v>
      </c>
      <c r="L24" s="818" t="n">
        <v>3.18</v>
      </c>
      <c r="M24" s="818" t="n">
        <v>3.24</v>
      </c>
      <c r="N24" s="818" t="n">
        <v>4.22</v>
      </c>
      <c r="O24" s="818" t="n">
        <v>4.19</v>
      </c>
      <c r="P24" s="818" t="n">
        <v>3.55</v>
      </c>
      <c r="Q24" s="818" t="n">
        <v>3.55</v>
      </c>
      <c r="R24" s="818" t="n">
        <v>3.38</v>
      </c>
      <c r="S24" s="818" t="n">
        <v>3.58</v>
      </c>
      <c r="T24" s="818" t="n">
        <v>2.9</v>
      </c>
      <c r="U24" s="818" t="n">
        <v>3.18</v>
      </c>
      <c r="V24" s="818" t="n">
        <v>2.67</v>
      </c>
      <c r="W24" s="818" t="n">
        <v>2.26</v>
      </c>
      <c r="X24" s="818" t="n">
        <v>2.67</v>
      </c>
      <c r="Y24" s="818" t="n">
        <v>2.08</v>
      </c>
      <c r="Z24" s="818" t="n">
        <v>1.87</v>
      </c>
      <c r="AA24" s="818" t="n">
        <v>1.9</v>
      </c>
      <c r="AB24" s="818" t="n">
        <v>1.76</v>
      </c>
      <c r="AC24" s="818" t="n">
        <v>1.75</v>
      </c>
      <c r="AD24" s="818" t="n">
        <v>1.94</v>
      </c>
      <c r="AE24" s="818" t="n">
        <v>1.64</v>
      </c>
      <c r="AF24" s="818" t="n">
        <v>1.96</v>
      </c>
      <c r="AG24" s="819" t="n">
        <v>1.88658509849694</v>
      </c>
      <c r="AH24" s="819" t="n">
        <v>1.84388410022707</v>
      </c>
      <c r="AI24" s="819" t="n">
        <v>1.97165685224139</v>
      </c>
      <c r="AJ24" s="819" t="n">
        <v>2.23126440107919</v>
      </c>
      <c r="AK24" s="819" t="n">
        <v>1.87435930541052</v>
      </c>
      <c r="AL24" s="819" t="n">
        <v>1.72703417904077</v>
      </c>
      <c r="AM24" s="819" t="n">
        <v>1.7216264790987</v>
      </c>
      <c r="AN24" s="819" t="n">
        <v>1.82765740036968</v>
      </c>
      <c r="AO24" s="819" t="n">
        <v>2.06125499776323</v>
      </c>
      <c r="AP24" s="822" t="n">
        <v>1.62360707948395</v>
      </c>
      <c r="AQ24" s="832" t="n">
        <v>1.554485011052</v>
      </c>
      <c r="AR24" s="823" t="n">
        <v>1.29655228768323</v>
      </c>
    </row>
    <row r="25" customFormat="false" ht="20.1" hidden="false" customHeight="true" outlineLevel="0" collapsed="false">
      <c r="A25" s="41"/>
      <c r="B25" s="42" t="s">
        <v>35</v>
      </c>
      <c r="D25" s="649"/>
      <c r="E25" s="1" t="s">
        <v>456</v>
      </c>
      <c r="F25" s="1"/>
      <c r="G25" s="1"/>
      <c r="H25" s="1"/>
      <c r="I25" s="818" t="n">
        <v>6.57</v>
      </c>
      <c r="J25" s="818" t="n">
        <v>5.2</v>
      </c>
      <c r="K25" s="818" t="n">
        <v>5.05</v>
      </c>
      <c r="L25" s="818" t="n">
        <v>3.4</v>
      </c>
      <c r="M25" s="818" t="n">
        <v>3.72</v>
      </c>
      <c r="N25" s="818" t="n">
        <v>4.34</v>
      </c>
      <c r="O25" s="818" t="n">
        <v>4.37</v>
      </c>
      <c r="P25" s="818" t="n">
        <v>3.34</v>
      </c>
      <c r="Q25" s="818" t="n">
        <v>3.7</v>
      </c>
      <c r="R25" s="818" t="n">
        <v>3.15</v>
      </c>
      <c r="S25" s="818" t="n">
        <v>3.14</v>
      </c>
      <c r="T25" s="818" t="n">
        <v>2.66</v>
      </c>
      <c r="U25" s="818" t="n">
        <v>2.8</v>
      </c>
      <c r="V25" s="818" t="n">
        <v>2.3</v>
      </c>
      <c r="W25" s="818" t="n">
        <v>2</v>
      </c>
      <c r="X25" s="818" t="n">
        <v>1.77</v>
      </c>
      <c r="Y25" s="818" t="n">
        <v>1.17</v>
      </c>
      <c r="Z25" s="818" t="n">
        <v>1.13</v>
      </c>
      <c r="AA25" s="818" t="n">
        <v>1.88</v>
      </c>
      <c r="AB25" s="818" t="n">
        <v>1.33</v>
      </c>
      <c r="AC25" s="818" t="n">
        <v>1.38</v>
      </c>
      <c r="AD25" s="818" t="n">
        <v>1.34</v>
      </c>
      <c r="AE25" s="818" t="n">
        <v>1.1</v>
      </c>
      <c r="AF25" s="818" t="n">
        <v>1.38</v>
      </c>
      <c r="AG25" s="819" t="n">
        <v>1.37212501686509</v>
      </c>
      <c r="AH25" s="819" t="n">
        <v>1.3408595806664</v>
      </c>
      <c r="AI25" s="819" t="n">
        <v>1.44968500317102</v>
      </c>
      <c r="AJ25" s="819" t="n">
        <v>1.62549434861026</v>
      </c>
      <c r="AK25" s="819" t="n">
        <v>1.42757621099798</v>
      </c>
      <c r="AL25" s="819" t="n">
        <v>1.30409186028394</v>
      </c>
      <c r="AM25" s="819" t="n">
        <v>1.16826634821607</v>
      </c>
      <c r="AN25" s="819" t="n">
        <v>1.30499946677399</v>
      </c>
      <c r="AO25" s="819" t="n">
        <v>1.38627950228426</v>
      </c>
      <c r="AP25" s="822" t="n">
        <v>1.03189137921274</v>
      </c>
      <c r="AQ25" s="832" t="n">
        <v>0.966313551721061</v>
      </c>
      <c r="AR25" s="823" t="n">
        <v>0.692775743369237</v>
      </c>
    </row>
    <row r="26" customFormat="false" ht="20.1" hidden="false" customHeight="true" outlineLevel="0" collapsed="false">
      <c r="A26" s="41"/>
      <c r="B26" s="44" t="s">
        <v>13</v>
      </c>
      <c r="D26" s="802"/>
      <c r="E26" s="797" t="s">
        <v>101</v>
      </c>
      <c r="F26" s="797"/>
      <c r="G26" s="797"/>
      <c r="H26" s="797"/>
      <c r="I26" s="825" t="n">
        <v>49.94</v>
      </c>
      <c r="J26" s="825" t="n">
        <v>57.4</v>
      </c>
      <c r="K26" s="825" t="n">
        <v>59.22</v>
      </c>
      <c r="L26" s="825" t="n">
        <v>85.59</v>
      </c>
      <c r="M26" s="825" t="n">
        <v>145.82</v>
      </c>
      <c r="N26" s="825" t="n">
        <v>115.54</v>
      </c>
      <c r="O26" s="825" t="n">
        <v>112.69</v>
      </c>
      <c r="P26" s="825" t="n">
        <v>122.93</v>
      </c>
      <c r="Q26" s="825" t="n">
        <v>122.93</v>
      </c>
      <c r="R26" s="825" t="n">
        <v>120.62</v>
      </c>
      <c r="S26" s="825" t="n">
        <v>117.66</v>
      </c>
      <c r="T26" s="825" t="n">
        <v>146.18</v>
      </c>
      <c r="U26" s="825" t="n">
        <v>135.26</v>
      </c>
      <c r="V26" s="825" t="n">
        <v>142.15</v>
      </c>
      <c r="W26" s="825" t="n">
        <v>128.54</v>
      </c>
      <c r="X26" s="825" t="n">
        <v>81.24</v>
      </c>
      <c r="Y26" s="825" t="n">
        <v>87.01</v>
      </c>
      <c r="Z26" s="825" t="n">
        <v>88.69</v>
      </c>
      <c r="AA26" s="825" t="n">
        <v>92.11</v>
      </c>
      <c r="AB26" s="825" t="n">
        <v>102.33</v>
      </c>
      <c r="AC26" s="825" t="n">
        <v>106.81</v>
      </c>
      <c r="AD26" s="825" t="n">
        <v>90.71</v>
      </c>
      <c r="AE26" s="825" t="n">
        <v>97.82</v>
      </c>
      <c r="AF26" s="825" t="n">
        <v>97.5036397359833</v>
      </c>
      <c r="AG26" s="826" t="n">
        <v>133.296488241405</v>
      </c>
      <c r="AH26" s="826" t="n">
        <v>132.330886302374</v>
      </c>
      <c r="AI26" s="826" t="n">
        <v>124.683709087588</v>
      </c>
      <c r="AJ26" s="837" t="n">
        <v>125.591689841584</v>
      </c>
      <c r="AK26" s="837" t="n">
        <v>124.357534418455</v>
      </c>
      <c r="AL26" s="837" t="n">
        <v>121.337151136161</v>
      </c>
      <c r="AM26" s="837" t="n">
        <v>122.245436304166</v>
      </c>
      <c r="AN26" s="837" t="n">
        <v>118.955776159897</v>
      </c>
      <c r="AO26" s="837" t="n">
        <v>109.754968039693</v>
      </c>
      <c r="AP26" s="828" t="n">
        <v>115.718428288959</v>
      </c>
      <c r="AQ26" s="834" t="n">
        <v>115.606540229942</v>
      </c>
      <c r="AR26" s="829" t="n">
        <v>132.057722099547</v>
      </c>
    </row>
    <row r="27" customFormat="false" ht="20.1" hidden="false" customHeight="true" outlineLevel="0" collapsed="false">
      <c r="A27" s="41"/>
      <c r="B27" s="44" t="s">
        <v>15</v>
      </c>
      <c r="D27" s="649" t="s">
        <v>43</v>
      </c>
      <c r="E27" s="1"/>
      <c r="F27" s="1"/>
      <c r="G27" s="1"/>
      <c r="H27" s="1"/>
      <c r="I27" s="800"/>
      <c r="J27" s="800"/>
      <c r="K27" s="800"/>
      <c r="L27" s="800"/>
      <c r="M27" s="800"/>
      <c r="N27" s="800"/>
      <c r="O27" s="800"/>
      <c r="P27" s="800"/>
      <c r="Q27" s="800"/>
      <c r="R27" s="800"/>
      <c r="S27" s="800"/>
      <c r="T27" s="800"/>
      <c r="U27" s="800"/>
      <c r="V27" s="800"/>
      <c r="W27" s="800"/>
      <c r="X27" s="800"/>
      <c r="Y27" s="800"/>
      <c r="Z27" s="800"/>
      <c r="AA27" s="800"/>
      <c r="AB27" s="800"/>
      <c r="AC27" s="800"/>
      <c r="AD27" s="800"/>
      <c r="AE27" s="800"/>
      <c r="AF27" s="800"/>
      <c r="AG27" s="830"/>
      <c r="AH27" s="830"/>
      <c r="AI27" s="830"/>
      <c r="AJ27" s="819"/>
      <c r="AK27" s="819"/>
      <c r="AL27" s="819"/>
      <c r="AM27" s="819"/>
      <c r="AN27" s="819"/>
      <c r="AO27" s="819"/>
      <c r="AP27" s="822"/>
      <c r="AQ27" s="832"/>
      <c r="AR27" s="823"/>
    </row>
    <row r="28" customFormat="false" ht="20.1" hidden="false" customHeight="true" outlineLevel="0" collapsed="false">
      <c r="A28" s="41"/>
      <c r="B28" s="44" t="s">
        <v>36</v>
      </c>
      <c r="D28" s="649"/>
      <c r="E28" s="1" t="s">
        <v>100</v>
      </c>
      <c r="F28" s="1"/>
      <c r="G28" s="1"/>
      <c r="H28" s="1"/>
      <c r="I28" s="812"/>
      <c r="J28" s="812"/>
      <c r="K28" s="812"/>
      <c r="L28" s="812"/>
      <c r="M28" s="812"/>
      <c r="N28" s="812"/>
      <c r="O28" s="812"/>
      <c r="P28" s="812"/>
      <c r="Q28" s="812"/>
      <c r="R28" s="818" t="n">
        <v>13.47</v>
      </c>
      <c r="S28" s="818" t="n">
        <v>12.25</v>
      </c>
      <c r="T28" s="818" t="n">
        <v>10.83</v>
      </c>
      <c r="U28" s="818" t="n">
        <v>9.99</v>
      </c>
      <c r="V28" s="818" t="n">
        <v>9.64</v>
      </c>
      <c r="W28" s="818" t="n">
        <v>9.56</v>
      </c>
      <c r="X28" s="818" t="n">
        <v>10.97</v>
      </c>
      <c r="Y28" s="818" t="n">
        <v>9.73</v>
      </c>
      <c r="Z28" s="818" t="n">
        <v>7.35</v>
      </c>
      <c r="AA28" s="818" t="n">
        <v>6.67</v>
      </c>
      <c r="AB28" s="818" t="n">
        <v>7.54</v>
      </c>
      <c r="AC28" s="818" t="n">
        <v>6.49</v>
      </c>
      <c r="AD28" s="818" t="n">
        <v>5.93</v>
      </c>
      <c r="AE28" s="818" t="n">
        <v>4.26</v>
      </c>
      <c r="AF28" s="818" t="n">
        <v>4.04634908957146</v>
      </c>
      <c r="AG28" s="819" t="n">
        <v>4.23517259189119</v>
      </c>
      <c r="AH28" s="819" t="n">
        <v>4.07784986098239</v>
      </c>
      <c r="AI28" s="819" t="n">
        <v>3.98533397098677</v>
      </c>
      <c r="AJ28" s="819" t="n">
        <v>3.94119984108065</v>
      </c>
      <c r="AK28" s="819" t="n">
        <v>3.38330466125993</v>
      </c>
      <c r="AL28" s="819" t="n">
        <v>3.34662600672453</v>
      </c>
      <c r="AM28" s="819" t="n">
        <v>3.93</v>
      </c>
      <c r="AN28" s="819" t="n">
        <v>3.48</v>
      </c>
      <c r="AO28" s="819" t="n">
        <v>2.92310507817598</v>
      </c>
      <c r="AP28" s="822" t="n">
        <v>2.55697327586587</v>
      </c>
      <c r="AQ28" s="832" t="n">
        <v>2.77</v>
      </c>
      <c r="AR28" s="823" t="n">
        <v>2.17</v>
      </c>
    </row>
    <row r="29" s="3" customFormat="true" ht="20.1" hidden="false" customHeight="true" outlineLevel="0" collapsed="false">
      <c r="A29" s="41"/>
      <c r="B29" s="44" t="s">
        <v>37</v>
      </c>
      <c r="C29" s="9"/>
      <c r="D29" s="649"/>
      <c r="E29" s="1" t="s">
        <v>456</v>
      </c>
      <c r="F29" s="1"/>
      <c r="G29" s="1"/>
      <c r="H29" s="1"/>
      <c r="I29" s="812"/>
      <c r="J29" s="812"/>
      <c r="K29" s="812"/>
      <c r="L29" s="812"/>
      <c r="M29" s="812"/>
      <c r="N29" s="812"/>
      <c r="O29" s="812"/>
      <c r="P29" s="812"/>
      <c r="Q29" s="812"/>
      <c r="R29" s="818" t="n">
        <v>13.47</v>
      </c>
      <c r="S29" s="818" t="n">
        <v>9.28</v>
      </c>
      <c r="T29" s="818" t="n">
        <v>7.45</v>
      </c>
      <c r="U29" s="818" t="n">
        <v>8.14</v>
      </c>
      <c r="V29" s="818" t="n">
        <v>8.02</v>
      </c>
      <c r="W29" s="818" t="n">
        <v>8.74</v>
      </c>
      <c r="X29" s="818" t="n">
        <v>8.14</v>
      </c>
      <c r="Y29" s="818" t="n">
        <v>8.85</v>
      </c>
      <c r="Z29" s="818" t="n">
        <v>7.78</v>
      </c>
      <c r="AA29" s="818" t="n">
        <v>6.91</v>
      </c>
      <c r="AB29" s="818" t="n">
        <v>7.57</v>
      </c>
      <c r="AC29" s="818" t="n">
        <v>6.55</v>
      </c>
      <c r="AD29" s="818" t="n">
        <v>5.89</v>
      </c>
      <c r="AE29" s="818" t="n">
        <v>4.57</v>
      </c>
      <c r="AF29" s="818" t="n">
        <v>3.89920912267795</v>
      </c>
      <c r="AG29" s="819" t="n">
        <v>3.73590427821296</v>
      </c>
      <c r="AH29" s="819" t="n">
        <v>3.9346195972702</v>
      </c>
      <c r="AI29" s="819" t="n">
        <v>4.23242467718795</v>
      </c>
      <c r="AJ29" s="819" t="n">
        <v>4.44179578863727</v>
      </c>
      <c r="AK29" s="819" t="n">
        <v>4.08781846481527</v>
      </c>
      <c r="AL29" s="819" t="n">
        <v>4.37094377981077</v>
      </c>
      <c r="AM29" s="819" t="n">
        <v>4.24</v>
      </c>
      <c r="AN29" s="819" t="n">
        <v>3.7</v>
      </c>
      <c r="AO29" s="819" t="n">
        <v>3.35332422292792</v>
      </c>
      <c r="AP29" s="822" t="n">
        <v>2.96745162035572</v>
      </c>
      <c r="AQ29" s="832" t="n">
        <v>3.15</v>
      </c>
      <c r="AR29" s="823" t="n">
        <v>2.83</v>
      </c>
    </row>
    <row r="30" s="3" customFormat="true" ht="20.1" hidden="false" customHeight="true" outlineLevel="0" collapsed="false">
      <c r="A30" s="41"/>
      <c r="B30" s="42" t="s">
        <v>38</v>
      </c>
      <c r="C30" s="9"/>
      <c r="D30" s="649"/>
      <c r="E30" s="797" t="s">
        <v>101</v>
      </c>
      <c r="F30" s="797"/>
      <c r="G30" s="797"/>
      <c r="H30" s="797"/>
      <c r="I30" s="824"/>
      <c r="J30" s="824"/>
      <c r="K30" s="824"/>
      <c r="L30" s="824"/>
      <c r="M30" s="824"/>
      <c r="N30" s="824"/>
      <c r="O30" s="824"/>
      <c r="P30" s="824"/>
      <c r="Q30" s="824"/>
      <c r="R30" s="825" t="n">
        <v>71.89</v>
      </c>
      <c r="S30" s="825" t="n">
        <v>58.6</v>
      </c>
      <c r="T30" s="825" t="n">
        <v>67.79</v>
      </c>
      <c r="U30" s="825" t="n">
        <v>74.32</v>
      </c>
      <c r="V30" s="825" t="n">
        <v>71.55</v>
      </c>
      <c r="W30" s="825" t="n">
        <v>70.57</v>
      </c>
      <c r="X30" s="825" t="n">
        <v>66.75</v>
      </c>
      <c r="Y30" s="825" t="n">
        <v>76.94</v>
      </c>
      <c r="Z30" s="825" t="n">
        <v>93.65</v>
      </c>
      <c r="AA30" s="825" t="n">
        <v>106.35</v>
      </c>
      <c r="AB30" s="825" t="n">
        <v>89.87</v>
      </c>
      <c r="AC30" s="825" t="n">
        <v>100.55</v>
      </c>
      <c r="AD30" s="825" t="n">
        <v>101.73</v>
      </c>
      <c r="AE30" s="825" t="n">
        <v>127.27</v>
      </c>
      <c r="AF30" s="825" t="n">
        <v>123.409090909091</v>
      </c>
      <c r="AG30" s="826" t="n">
        <v>120.121951219512</v>
      </c>
      <c r="AH30" s="826" t="n">
        <v>128.925619834711</v>
      </c>
      <c r="AI30" s="826" t="n">
        <v>131</v>
      </c>
      <c r="AJ30" s="826" t="n">
        <v>136.088709677419</v>
      </c>
      <c r="AK30" s="826" t="n">
        <v>168.50929877724</v>
      </c>
      <c r="AL30" s="826" t="n">
        <v>164.719626168224</v>
      </c>
      <c r="AM30" s="826" t="n">
        <v>142.29</v>
      </c>
      <c r="AN30" s="826" t="n">
        <v>157.95</v>
      </c>
      <c r="AO30" s="826" t="n">
        <v>190.599101988454</v>
      </c>
      <c r="AP30" s="828" t="n">
        <v>198.932466261905</v>
      </c>
      <c r="AQ30" s="834" t="n">
        <v>178.04</v>
      </c>
      <c r="AR30" s="829" t="n">
        <v>263.27</v>
      </c>
    </row>
    <row r="31" s="3" customFormat="true" ht="20.1" hidden="false" customHeight="true" outlineLevel="0" collapsed="false">
      <c r="A31" s="41"/>
      <c r="B31" s="42" t="s">
        <v>39</v>
      </c>
      <c r="C31" s="9"/>
      <c r="D31" s="649" t="s">
        <v>374</v>
      </c>
      <c r="E31" s="1"/>
      <c r="F31" s="1"/>
      <c r="G31" s="1"/>
      <c r="H31" s="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L31" s="12"/>
      <c r="AM31" s="12"/>
      <c r="AN31" s="12"/>
      <c r="AO31" s="12"/>
      <c r="AP31" s="12"/>
    </row>
    <row r="32" customFormat="false" ht="20.1" hidden="false" customHeight="true" outlineLevel="0" collapsed="false">
      <c r="A32" s="41"/>
      <c r="B32" s="42" t="s">
        <v>40</v>
      </c>
      <c r="D32" s="649"/>
      <c r="E32" s="1" t="s">
        <v>100</v>
      </c>
      <c r="F32" s="1"/>
      <c r="G32" s="1"/>
      <c r="H32" s="1"/>
      <c r="I32" s="812"/>
      <c r="J32" s="812"/>
      <c r="K32" s="812"/>
      <c r="L32" s="812"/>
      <c r="M32" s="812"/>
      <c r="N32" s="812"/>
      <c r="O32" s="812"/>
      <c r="P32" s="812"/>
      <c r="Q32" s="812"/>
      <c r="R32" s="812"/>
      <c r="S32" s="812"/>
      <c r="T32" s="812"/>
      <c r="U32" s="812"/>
      <c r="V32" s="812"/>
      <c r="W32" s="812"/>
      <c r="X32" s="812"/>
      <c r="Y32" s="812"/>
      <c r="Z32" s="812"/>
      <c r="AA32" s="812"/>
      <c r="AB32" s="812"/>
      <c r="AC32" s="812"/>
      <c r="AD32" s="812"/>
      <c r="AE32" s="812"/>
      <c r="AF32" s="812"/>
      <c r="AG32" s="812"/>
      <c r="AH32" s="812"/>
      <c r="AI32" s="812"/>
      <c r="AJ32" s="812"/>
      <c r="AK32" s="812"/>
      <c r="AL32" s="812"/>
      <c r="AM32" s="812"/>
      <c r="AN32" s="812"/>
      <c r="AO32" s="245" t="n">
        <v>0</v>
      </c>
      <c r="AP32" s="245" t="n">
        <v>0</v>
      </c>
      <c r="AQ32" s="245" t="n">
        <v>0</v>
      </c>
      <c r="AR32" s="245" t="n">
        <v>0</v>
      </c>
    </row>
    <row r="33" s="3" customFormat="true" ht="20.1" hidden="false" customHeight="true" outlineLevel="0" collapsed="false">
      <c r="A33" s="41"/>
      <c r="B33" s="42" t="s">
        <v>41</v>
      </c>
      <c r="C33" s="9"/>
      <c r="D33" s="649"/>
      <c r="E33" s="1" t="s">
        <v>456</v>
      </c>
      <c r="F33" s="1"/>
      <c r="G33" s="1"/>
      <c r="H33" s="1"/>
      <c r="I33" s="812"/>
      <c r="J33" s="812"/>
      <c r="K33" s="812"/>
      <c r="L33" s="812"/>
      <c r="M33" s="812"/>
      <c r="N33" s="812"/>
      <c r="O33" s="812"/>
      <c r="P33" s="812"/>
      <c r="Q33" s="812"/>
      <c r="R33" s="812"/>
      <c r="S33" s="812"/>
      <c r="T33" s="812"/>
      <c r="U33" s="812"/>
      <c r="V33" s="812"/>
      <c r="W33" s="812"/>
      <c r="X33" s="812"/>
      <c r="Y33" s="812"/>
      <c r="Z33" s="812"/>
      <c r="AA33" s="812"/>
      <c r="AB33" s="812"/>
      <c r="AC33" s="812"/>
      <c r="AD33" s="812"/>
      <c r="AE33" s="812"/>
      <c r="AF33" s="812"/>
      <c r="AG33" s="812"/>
      <c r="AH33" s="812"/>
      <c r="AI33" s="812"/>
      <c r="AJ33" s="812"/>
      <c r="AK33" s="812"/>
      <c r="AL33" s="812"/>
      <c r="AM33" s="812"/>
      <c r="AN33" s="812"/>
      <c r="AO33" s="245" t="n">
        <v>0</v>
      </c>
      <c r="AP33" s="245" t="n">
        <v>0</v>
      </c>
      <c r="AQ33" s="245" t="n">
        <v>0</v>
      </c>
      <c r="AR33" s="245" t="n">
        <v>0</v>
      </c>
    </row>
    <row r="34" s="3" customFormat="true" ht="20.1" hidden="false" customHeight="true" outlineLevel="0" collapsed="false">
      <c r="A34" s="41"/>
      <c r="B34" s="42" t="s">
        <v>42</v>
      </c>
      <c r="C34" s="9"/>
      <c r="D34" s="802"/>
      <c r="E34" s="797" t="s">
        <v>101</v>
      </c>
      <c r="F34" s="797"/>
      <c r="G34" s="797"/>
      <c r="H34" s="797"/>
      <c r="I34" s="824"/>
      <c r="J34" s="824"/>
      <c r="K34" s="824"/>
      <c r="L34" s="824"/>
      <c r="M34" s="824"/>
      <c r="N34" s="824"/>
      <c r="O34" s="824"/>
      <c r="P34" s="824"/>
      <c r="Q34" s="824"/>
      <c r="R34" s="824"/>
      <c r="S34" s="824"/>
      <c r="T34" s="824"/>
      <c r="U34" s="824"/>
      <c r="V34" s="824"/>
      <c r="W34" s="824"/>
      <c r="X34" s="824"/>
      <c r="Y34" s="824"/>
      <c r="Z34" s="824"/>
      <c r="AA34" s="824"/>
      <c r="AB34" s="824"/>
      <c r="AC34" s="824"/>
      <c r="AD34" s="824"/>
      <c r="AE34" s="824"/>
      <c r="AF34" s="824"/>
      <c r="AG34" s="824"/>
      <c r="AH34" s="824"/>
      <c r="AI34" s="824"/>
      <c r="AJ34" s="824"/>
      <c r="AK34" s="824"/>
      <c r="AL34" s="824"/>
      <c r="AM34" s="824"/>
      <c r="AN34" s="824"/>
      <c r="AO34" s="803" t="n">
        <v>0</v>
      </c>
      <c r="AP34" s="803" t="n">
        <v>0</v>
      </c>
      <c r="AQ34" s="803" t="n">
        <v>0</v>
      </c>
      <c r="AR34" s="803" t="n">
        <v>0</v>
      </c>
    </row>
    <row r="35" s="3" customFormat="true" ht="20.1" hidden="false" customHeight="true" outlineLevel="0" collapsed="false">
      <c r="A35" s="41"/>
      <c r="B35" s="42" t="s">
        <v>43</v>
      </c>
      <c r="C35" s="9"/>
      <c r="D35" s="649" t="s">
        <v>424</v>
      </c>
      <c r="E35" s="1"/>
      <c r="F35" s="1"/>
      <c r="G35" s="1"/>
      <c r="H35" s="1"/>
      <c r="I35" s="800"/>
      <c r="J35" s="800"/>
      <c r="K35" s="800"/>
      <c r="L35" s="800"/>
      <c r="M35" s="800"/>
      <c r="N35" s="800"/>
      <c r="O35" s="800"/>
      <c r="P35" s="800"/>
      <c r="Q35" s="800"/>
      <c r="R35" s="800"/>
      <c r="S35" s="800"/>
      <c r="T35" s="800"/>
      <c r="U35" s="800"/>
      <c r="V35" s="800"/>
      <c r="W35" s="800"/>
      <c r="X35" s="800"/>
      <c r="Y35" s="800"/>
      <c r="Z35" s="800"/>
      <c r="AA35" s="800"/>
      <c r="AB35" s="800"/>
      <c r="AC35" s="800"/>
      <c r="AD35" s="800"/>
      <c r="AE35" s="800"/>
      <c r="AF35" s="800"/>
      <c r="AG35" s="800"/>
      <c r="AH35" s="800"/>
      <c r="AI35" s="800"/>
      <c r="AJ35" s="800"/>
      <c r="AK35" s="800"/>
      <c r="AL35" s="800"/>
      <c r="AM35" s="800"/>
      <c r="AN35" s="800"/>
    </row>
    <row r="36" customFormat="false" ht="20.1" hidden="false" customHeight="true" outlineLevel="0" collapsed="false">
      <c r="A36" s="41"/>
      <c r="B36" s="42" t="s">
        <v>44</v>
      </c>
      <c r="D36" s="649"/>
      <c r="E36" s="1" t="s">
        <v>100</v>
      </c>
      <c r="F36" s="1"/>
      <c r="G36" s="1"/>
      <c r="H36" s="1"/>
      <c r="I36" s="818" t="n">
        <v>7.48</v>
      </c>
      <c r="J36" s="818" t="n">
        <v>7.21</v>
      </c>
      <c r="K36" s="818" t="n">
        <v>6.74</v>
      </c>
      <c r="L36" s="818" t="n">
        <v>5.04</v>
      </c>
      <c r="M36" s="818" t="n">
        <v>0.55</v>
      </c>
      <c r="N36" s="818" t="n">
        <v>0.31</v>
      </c>
      <c r="O36" s="818" t="n">
        <v>0.3</v>
      </c>
      <c r="P36" s="818" t="n">
        <v>0.34</v>
      </c>
      <c r="Q36" s="818" t="n">
        <v>0.36</v>
      </c>
      <c r="R36" s="818" t="n">
        <v>0.23</v>
      </c>
      <c r="S36" s="818" t="n">
        <v>0.1</v>
      </c>
      <c r="T36" s="812"/>
      <c r="U36" s="812"/>
      <c r="V36" s="812"/>
      <c r="W36" s="812"/>
      <c r="X36" s="812"/>
      <c r="Y36" s="812"/>
      <c r="Z36" s="812"/>
      <c r="AA36" s="812"/>
      <c r="AB36" s="812"/>
      <c r="AC36" s="812"/>
      <c r="AD36" s="812"/>
      <c r="AE36" s="812"/>
      <c r="AF36" s="812"/>
      <c r="AG36" s="812"/>
      <c r="AH36" s="812"/>
      <c r="AI36" s="812"/>
      <c r="AJ36" s="812"/>
      <c r="AK36" s="812"/>
      <c r="AL36" s="812"/>
      <c r="AM36" s="812"/>
      <c r="AN36" s="812"/>
      <c r="AO36" s="812"/>
      <c r="AP36" s="812"/>
      <c r="AQ36" s="812"/>
      <c r="AR36" s="812"/>
    </row>
    <row r="37" customFormat="false" ht="20.1" hidden="false" customHeight="true" outlineLevel="0" collapsed="false">
      <c r="A37" s="41"/>
      <c r="B37" s="44" t="s">
        <v>45</v>
      </c>
      <c r="D37" s="649"/>
      <c r="E37" s="1" t="s">
        <v>456</v>
      </c>
      <c r="F37" s="1"/>
      <c r="G37" s="1"/>
      <c r="H37" s="1"/>
      <c r="I37" s="818" t="n">
        <v>7.48</v>
      </c>
      <c r="J37" s="818" t="n">
        <v>7.21</v>
      </c>
      <c r="K37" s="818" t="n">
        <v>6.74</v>
      </c>
      <c r="L37" s="818" t="n">
        <v>5.04</v>
      </c>
      <c r="M37" s="818" t="n">
        <v>0.55</v>
      </c>
      <c r="N37" s="818" t="n">
        <v>0.31</v>
      </c>
      <c r="O37" s="818" t="n">
        <v>0.3</v>
      </c>
      <c r="P37" s="818" t="n">
        <v>0.26</v>
      </c>
      <c r="Q37" s="818" t="n">
        <v>0.29</v>
      </c>
      <c r="R37" s="818" t="n">
        <v>0.19</v>
      </c>
      <c r="S37" s="818" t="n">
        <v>0.04</v>
      </c>
      <c r="T37" s="812"/>
      <c r="U37" s="812"/>
      <c r="V37" s="812"/>
      <c r="W37" s="812"/>
      <c r="X37" s="812"/>
      <c r="Y37" s="812"/>
      <c r="Z37" s="812"/>
      <c r="AA37" s="812"/>
      <c r="AB37" s="812"/>
      <c r="AC37" s="812"/>
      <c r="AD37" s="812"/>
      <c r="AE37" s="812"/>
      <c r="AF37" s="812"/>
      <c r="AG37" s="812"/>
      <c r="AH37" s="812"/>
      <c r="AI37" s="812"/>
      <c r="AJ37" s="812"/>
      <c r="AK37" s="812"/>
      <c r="AL37" s="812"/>
      <c r="AM37" s="812"/>
      <c r="AN37" s="812"/>
      <c r="AO37" s="812"/>
      <c r="AP37" s="812"/>
      <c r="AQ37" s="812"/>
      <c r="AR37" s="812"/>
    </row>
    <row r="38" customFormat="false" ht="15.75" hidden="false" customHeight="false" outlineLevel="0" collapsed="false">
      <c r="A38" s="41"/>
      <c r="B38" s="44" t="s">
        <v>46</v>
      </c>
      <c r="D38" s="802"/>
      <c r="E38" s="797" t="s">
        <v>101</v>
      </c>
      <c r="F38" s="797"/>
      <c r="G38" s="797"/>
      <c r="H38" s="797"/>
      <c r="I38" s="825" t="n">
        <v>116.84</v>
      </c>
      <c r="J38" s="825" t="n">
        <v>117.29</v>
      </c>
      <c r="K38" s="825" t="n">
        <v>118.64</v>
      </c>
      <c r="L38" s="825" t="n">
        <v>146.27</v>
      </c>
      <c r="M38" s="825" t="n">
        <v>488.46</v>
      </c>
      <c r="N38" s="825" t="n">
        <v>773.13</v>
      </c>
      <c r="O38" s="825" t="n">
        <v>1140.75</v>
      </c>
      <c r="P38" s="825" t="n">
        <v>647.61</v>
      </c>
      <c r="Q38" s="825" t="n">
        <v>657.14</v>
      </c>
      <c r="R38" s="825" t="n">
        <v>760</v>
      </c>
      <c r="S38" s="825" t="n">
        <v>1908.23</v>
      </c>
      <c r="T38" s="824"/>
      <c r="U38" s="824"/>
      <c r="V38" s="824"/>
      <c r="W38" s="824"/>
      <c r="X38" s="824"/>
      <c r="Y38" s="824"/>
      <c r="Z38" s="824"/>
      <c r="AA38" s="824"/>
      <c r="AB38" s="824"/>
      <c r="AC38" s="824"/>
      <c r="AD38" s="824"/>
      <c r="AE38" s="824"/>
      <c r="AF38" s="824"/>
      <c r="AG38" s="824"/>
      <c r="AH38" s="824"/>
      <c r="AI38" s="824"/>
      <c r="AJ38" s="824"/>
      <c r="AK38" s="824"/>
      <c r="AL38" s="824"/>
      <c r="AM38" s="824"/>
      <c r="AN38" s="824"/>
      <c r="AO38" s="824"/>
      <c r="AP38" s="824"/>
      <c r="AQ38" s="824"/>
      <c r="AR38" s="824"/>
    </row>
    <row r="39" customFormat="false" ht="16.5" hidden="false" customHeight="false" outlineLevel="0" collapsed="false">
      <c r="A39" s="41"/>
      <c r="B39" s="44" t="s">
        <v>47</v>
      </c>
      <c r="D39" s="791" t="s">
        <v>458</v>
      </c>
      <c r="AL39" s="3"/>
      <c r="AM39" s="3"/>
      <c r="AN39" s="3"/>
      <c r="AO39" s="3"/>
      <c r="AP39" s="3"/>
    </row>
    <row r="40" customFormat="false" ht="15.75" hidden="false" customHeight="false" outlineLevel="0" collapsed="false">
      <c r="A40" s="41"/>
      <c r="B40" s="60"/>
      <c r="D40" s="649"/>
      <c r="E40" s="838"/>
      <c r="F40" s="838"/>
      <c r="G40" s="838"/>
      <c r="H40" s="838"/>
    </row>
    <row r="41" customFormat="false" ht="15.75" hidden="false" customHeight="false" outlineLevel="0" collapsed="false">
      <c r="A41" s="41"/>
      <c r="B41" s="60"/>
      <c r="D41" s="649"/>
      <c r="E41" s="1"/>
      <c r="F41" s="1"/>
      <c r="G41" s="1"/>
      <c r="H41" s="1"/>
    </row>
    <row r="42" customFormat="false" ht="15.75" hidden="false" customHeight="false" outlineLevel="0" collapsed="false">
      <c r="A42" s="41"/>
      <c r="B42" s="61"/>
      <c r="D42" s="649"/>
      <c r="E42" s="1"/>
      <c r="F42" s="1"/>
      <c r="G42" s="1"/>
      <c r="H42" s="1"/>
    </row>
    <row r="43" customFormat="false" ht="15.75" hidden="false" customHeight="false" outlineLevel="0" collapsed="false">
      <c r="A43" s="41"/>
      <c r="B43" s="61"/>
      <c r="D43" s="649"/>
      <c r="E43" s="1"/>
      <c r="F43" s="1"/>
      <c r="G43" s="1"/>
      <c r="H43" s="1"/>
    </row>
    <row r="44" customFormat="false" ht="16.5" hidden="false" customHeight="false" outlineLevel="0" collapsed="false">
      <c r="A44" s="41"/>
      <c r="B44" s="61"/>
    </row>
    <row r="45" customFormat="false" ht="16.5" hidden="false" customHeight="false" outlineLevel="0" collapsed="false">
      <c r="A45" s="41"/>
      <c r="B45" s="61"/>
    </row>
    <row r="46" customFormat="false" ht="16.5" hidden="false" customHeight="false" outlineLevel="0" collapsed="false">
      <c r="A46" s="41"/>
      <c r="B46" s="61"/>
    </row>
    <row r="47" customFormat="false" ht="16.5" hidden="false" customHeight="false" outlineLevel="0" collapsed="false">
      <c r="A47" s="41"/>
      <c r="B47" s="61"/>
    </row>
    <row r="48" customFormat="false" ht="16.5" hidden="false" customHeight="false" outlineLevel="0" collapsed="false">
      <c r="A48" s="41"/>
      <c r="B48" s="61"/>
    </row>
    <row r="49" customFormat="false" ht="16.5" hidden="false" customHeight="false" outlineLevel="0" collapsed="false">
      <c r="A49" s="41"/>
      <c r="B49" s="61"/>
    </row>
    <row r="50" customFormat="false" ht="16.5" hidden="false" customHeight="false" outlineLevel="0" collapsed="false">
      <c r="A50" s="41"/>
      <c r="B50" s="61"/>
    </row>
    <row r="51" customFormat="false" ht="16.5" hidden="false" customHeight="false" outlineLevel="0" collapsed="false">
      <c r="A51" s="41"/>
      <c r="B51" s="61"/>
    </row>
    <row r="52" customFormat="false" ht="16.5" hidden="false" customHeight="false" outlineLevel="0" collapsed="false">
      <c r="A52" s="41"/>
      <c r="B52" s="61"/>
    </row>
    <row r="53" customFormat="false" ht="16.5" hidden="false" customHeight="false" outlineLevel="0" collapsed="false">
      <c r="A53" s="41"/>
      <c r="B53" s="61"/>
    </row>
    <row r="54" customFormat="false" ht="16.5" hidden="false" customHeight="false" outlineLevel="0" collapsed="false">
      <c r="A54" s="41"/>
      <c r="B54" s="61"/>
    </row>
    <row r="55" customFormat="false" ht="16.5" hidden="false" customHeight="false" outlineLevel="0" collapsed="false">
      <c r="A55" s="41"/>
      <c r="B55" s="61"/>
    </row>
    <row r="56" customFormat="false" ht="16.5" hidden="false" customHeight="false" outlineLevel="0" collapsed="false">
      <c r="A56" s="41"/>
      <c r="B56" s="61"/>
    </row>
    <row r="57" customFormat="false" ht="16.5" hidden="false" customHeight="false" outlineLevel="0" collapsed="false">
      <c r="A57" s="41"/>
      <c r="B57" s="61"/>
    </row>
    <row r="58" customFormat="false" ht="16.5" hidden="false" customHeight="false" outlineLevel="0" collapsed="false">
      <c r="A58" s="41"/>
      <c r="B58" s="61"/>
    </row>
    <row r="59" customFormat="false" ht="16.5" hidden="false" customHeight="false" outlineLevel="0" collapsed="false">
      <c r="A59" s="41"/>
      <c r="B59" s="61"/>
    </row>
    <row r="60" customFormat="false" ht="16.5" hidden="false" customHeight="false" outlineLevel="0" collapsed="false">
      <c r="A60" s="41"/>
      <c r="B60" s="61"/>
    </row>
    <row r="61" customFormat="false" ht="16.5" hidden="false" customHeight="false" outlineLevel="0" collapsed="false">
      <c r="A61" s="41"/>
      <c r="B61" s="61"/>
    </row>
    <row r="62" customFormat="false" ht="16.5" hidden="false" customHeight="false" outlineLevel="0" collapsed="false">
      <c r="A62" s="41"/>
      <c r="B62" s="61"/>
    </row>
    <row r="63" customFormat="false" ht="16.5" hidden="false" customHeight="false" outlineLevel="0" collapsed="false">
      <c r="A63" s="41"/>
      <c r="B63" s="61"/>
    </row>
    <row r="64" customFormat="false" ht="16.5" hidden="false" customHeight="false" outlineLevel="0" collapsed="false">
      <c r="A64" s="41"/>
      <c r="B64" s="61"/>
    </row>
    <row r="65" customFormat="false" ht="16.5" hidden="false" customHeight="false" outlineLevel="0" collapsed="false">
      <c r="A65" s="41"/>
      <c r="B65" s="61"/>
    </row>
    <row r="66" customFormat="false" ht="16.5" hidden="false" customHeight="false" outlineLevel="0" collapsed="false">
      <c r="A66" s="41"/>
      <c r="B66" s="61"/>
    </row>
    <row r="67" customFormat="false" ht="16.5" hidden="false" customHeight="false" outlineLevel="0" collapsed="false">
      <c r="A67" s="41"/>
      <c r="B67" s="61"/>
    </row>
    <row r="68" customFormat="false" ht="16.5" hidden="false" customHeight="false" outlineLevel="0" collapsed="false">
      <c r="A68" s="41"/>
      <c r="B68" s="61"/>
    </row>
    <row r="69" customFormat="false" ht="16.5" hidden="false" customHeight="false" outlineLevel="0" collapsed="false">
      <c r="A69" s="41"/>
      <c r="B69" s="61"/>
    </row>
    <row r="70" customFormat="false" ht="16.5" hidden="false" customHeight="false" outlineLevel="0" collapsed="false">
      <c r="A70" s="41"/>
      <c r="B70" s="61"/>
    </row>
    <row r="71" customFormat="false" ht="16.5" hidden="false" customHeight="false" outlineLevel="0" collapsed="false">
      <c r="A71" s="41"/>
      <c r="B71" s="61"/>
    </row>
    <row r="72" customFormat="false" ht="16.5" hidden="false" customHeight="false" outlineLevel="0" collapsed="false">
      <c r="A72" s="41"/>
      <c r="B72" s="61"/>
    </row>
    <row r="73" customFormat="false" ht="16.5" hidden="false" customHeight="false" outlineLevel="0" collapsed="false">
      <c r="A73" s="41"/>
      <c r="B73" s="61"/>
    </row>
    <row r="74" customFormat="false" ht="16.5" hidden="false" customHeight="false" outlineLevel="0" collapsed="false">
      <c r="A74" s="41"/>
      <c r="B74" s="61"/>
    </row>
    <row r="75" customFormat="false" ht="16.5" hidden="false" customHeight="false" outlineLevel="0" collapsed="false">
      <c r="A75" s="41"/>
      <c r="B75" s="61"/>
    </row>
    <row r="76" customFormat="false" ht="16.5" hidden="false" customHeight="false" outlineLevel="0" collapsed="false">
      <c r="A76" s="41"/>
      <c r="B76" s="61"/>
    </row>
    <row r="77" customFormat="false" ht="16.5" hidden="false" customHeight="false" outlineLevel="0" collapsed="false">
      <c r="A77" s="41"/>
      <c r="B77" s="61"/>
    </row>
    <row r="78" customFormat="false" ht="16.5" hidden="false" customHeight="false" outlineLevel="0" collapsed="false">
      <c r="A78" s="41"/>
      <c r="B78" s="61"/>
    </row>
    <row r="79" customFormat="false" ht="16.5" hidden="false" customHeight="false" outlineLevel="0" collapsed="false">
      <c r="A79" s="41"/>
      <c r="B79" s="61"/>
    </row>
    <row r="80" customFormat="false" ht="16.5" hidden="false" customHeight="false" outlineLevel="0" collapsed="false">
      <c r="A80" s="41"/>
      <c r="B80" s="61"/>
    </row>
    <row r="81" customFormat="false" ht="16.5" hidden="false" customHeight="false" outlineLevel="0" collapsed="false">
      <c r="A81" s="41"/>
      <c r="B81" s="61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R47"/>
  <sheetViews>
    <sheetView showFormulas="false" showGridLines="false" showRowColHeaders="true" showZeros="true" rightToLeft="false" tabSelected="false" showOutlineSymbols="false" defaultGridColor="true" view="pageBreakPreview" topLeftCell="A1" colorId="64" zoomScale="77" zoomScaleNormal="100" zoomScalePageLayoutView="77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L14" activeCellId="0" sqref="AL14"/>
    </sheetView>
  </sheetViews>
  <sheetFormatPr defaultColWidth="11.6367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30" width="1.11"/>
    <col collapsed="false" customWidth="true" hidden="false" outlineLevel="0" max="7" min="5" style="3" width="1.11"/>
    <col collapsed="false" customWidth="true" hidden="false" outlineLevel="0" max="8" min="8" style="3" width="39.66"/>
    <col collapsed="false" customWidth="false" hidden="true" outlineLevel="0" max="11" min="9" style="3" width="11.66"/>
    <col collapsed="false" customWidth="false" hidden="true" outlineLevel="0" max="31" min="12" style="11" width="11.66"/>
    <col collapsed="false" customWidth="true" hidden="true" outlineLevel="0" max="32" min="32" style="3" width="10.6"/>
    <col collapsed="false" customWidth="false" hidden="false" outlineLevel="0" max="40" min="33" style="3" width="11.66"/>
    <col collapsed="false" customWidth="false" hidden="false" outlineLevel="0" max="1024" min="41" style="12" width="11.66"/>
  </cols>
  <sheetData>
    <row r="1" s="13" customFormat="true" ht="36" hidden="false" customHeight="true" outlineLevel="0" collapsed="false">
      <c r="B1" s="14"/>
      <c r="C1" s="14"/>
      <c r="D1" s="16" t="s">
        <v>459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="18" customFormat="true" ht="7.5" hidden="false" customHeight="true" outlineLevel="0" collapsed="false">
      <c r="B2" s="19"/>
      <c r="C2" s="20"/>
      <c r="D2" s="21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1" hidden="false" customHeight="true" outlineLevel="0" collapsed="false">
      <c r="A3" s="22"/>
      <c r="B3" s="23"/>
      <c r="C3" s="24"/>
      <c r="D3" s="423" t="s">
        <v>222</v>
      </c>
      <c r="E3" s="423"/>
      <c r="F3" s="423"/>
      <c r="G3" s="423"/>
      <c r="H3" s="423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customFormat="false" ht="20.1" hidden="false" customHeight="true" outlineLevel="0" collapsed="false">
      <c r="A4" s="28" t="s">
        <v>2</v>
      </c>
      <c r="B4" s="62"/>
      <c r="C4" s="29"/>
      <c r="D4" s="839" t="s">
        <v>168</v>
      </c>
      <c r="E4" s="840"/>
      <c r="F4" s="840"/>
      <c r="G4" s="840"/>
      <c r="H4" s="840"/>
      <c r="I4" s="841" t="n">
        <v>2027788.87</v>
      </c>
      <c r="J4" s="841" t="n">
        <v>1999579.04</v>
      </c>
      <c r="K4" s="841" t="n">
        <v>1940974.13</v>
      </c>
      <c r="L4" s="841" t="n">
        <v>1949304.49</v>
      </c>
      <c r="M4" s="841" t="n">
        <v>1982162.57</v>
      </c>
      <c r="N4" s="841" t="n">
        <v>1981072.78</v>
      </c>
      <c r="O4" s="841" t="n">
        <v>1976155.36</v>
      </c>
      <c r="P4" s="841" t="n">
        <v>1953468.82</v>
      </c>
      <c r="Q4" s="841" t="n">
        <v>2036167.12</v>
      </c>
      <c r="R4" s="841" t="n">
        <v>2070616.29</v>
      </c>
      <c r="S4" s="841" t="n">
        <v>2078168.07</v>
      </c>
      <c r="T4" s="841" t="n">
        <v>2116489.92</v>
      </c>
      <c r="U4" s="841" t="n">
        <v>2151199.71</v>
      </c>
      <c r="V4" s="841" t="n">
        <v>2207498.48</v>
      </c>
      <c r="W4" s="841" t="n">
        <v>2257398.9</v>
      </c>
      <c r="X4" s="841" t="n">
        <v>2319201.68</v>
      </c>
      <c r="Y4" s="841" t="n">
        <v>2410985.49</v>
      </c>
      <c r="Z4" s="841" t="n">
        <v>2456322.53</v>
      </c>
      <c r="AA4" s="841" t="n">
        <v>2514312.27</v>
      </c>
      <c r="AB4" s="841" t="n">
        <v>2508373.37</v>
      </c>
      <c r="AC4" s="841" t="n">
        <v>2557878.47</v>
      </c>
      <c r="AD4" s="841" t="n">
        <v>2600110.89</v>
      </c>
      <c r="AE4" s="841" t="n">
        <v>2643814.2</v>
      </c>
      <c r="AF4" s="841" t="n">
        <v>2673332.28</v>
      </c>
      <c r="AG4" s="841" t="n">
        <v>2695896.24</v>
      </c>
      <c r="AH4" s="841" t="n">
        <v>2764689.98</v>
      </c>
      <c r="AI4" s="841" t="n">
        <v>2864147.9</v>
      </c>
      <c r="AJ4" s="841" t="n">
        <v>2832506.28</v>
      </c>
      <c r="AK4" s="841" t="n">
        <v>2892025.74</v>
      </c>
      <c r="AL4" s="841" t="n">
        <v>3018305.16</v>
      </c>
      <c r="AM4" s="841" t="n">
        <v>3095533.14</v>
      </c>
      <c r="AN4" s="841" t="n">
        <v>2961843.62</v>
      </c>
      <c r="AO4" s="841" t="n">
        <v>3100940</v>
      </c>
      <c r="AP4" s="842" t="n">
        <v>3300725.12</v>
      </c>
      <c r="AQ4" s="842" t="n">
        <v>3323025.53</v>
      </c>
      <c r="AR4" s="842" t="n">
        <v>3376389.47</v>
      </c>
    </row>
    <row r="5" customFormat="false" ht="20.1" hidden="false" customHeight="true" outlineLevel="0" collapsed="false">
      <c r="A5" s="34"/>
      <c r="B5" s="35"/>
      <c r="C5" s="36"/>
      <c r="D5" s="223"/>
      <c r="E5" s="223" t="s">
        <v>169</v>
      </c>
      <c r="F5" s="223"/>
      <c r="G5" s="223"/>
      <c r="H5" s="223"/>
      <c r="I5" s="67" t="n">
        <v>93879.04</v>
      </c>
      <c r="J5" s="67" t="n">
        <v>103569.37</v>
      </c>
      <c r="K5" s="67" t="n">
        <v>86571.26</v>
      </c>
      <c r="L5" s="67" t="n">
        <v>92566.33</v>
      </c>
      <c r="M5" s="67" t="n">
        <v>122160.55</v>
      </c>
      <c r="N5" s="67" t="n">
        <v>109939.64</v>
      </c>
      <c r="O5" s="67" t="n">
        <v>105560.79</v>
      </c>
      <c r="P5" s="67" t="n">
        <v>92163.63</v>
      </c>
      <c r="Q5" s="67" t="n">
        <v>101967.53</v>
      </c>
      <c r="R5" s="67" t="n">
        <v>106222.99</v>
      </c>
      <c r="S5" s="67" t="n">
        <v>79789.15</v>
      </c>
      <c r="T5" s="67" t="n">
        <v>101130.69</v>
      </c>
      <c r="U5" s="67" t="n">
        <v>132567.58</v>
      </c>
      <c r="V5" s="67" t="n">
        <v>126573.75</v>
      </c>
      <c r="W5" s="67" t="n">
        <v>117362.68</v>
      </c>
      <c r="X5" s="67" t="n">
        <v>147047.59</v>
      </c>
      <c r="Y5" s="67" t="n">
        <v>96463.98</v>
      </c>
      <c r="Z5" s="67" t="n">
        <v>93276.5</v>
      </c>
      <c r="AA5" s="67" t="n">
        <v>110626.59</v>
      </c>
      <c r="AB5" s="67" t="n">
        <v>87462.22</v>
      </c>
      <c r="AC5" s="67" t="n">
        <v>123906.86</v>
      </c>
      <c r="AD5" s="67" t="n">
        <v>103196.87</v>
      </c>
      <c r="AE5" s="67" t="n">
        <v>99753.77</v>
      </c>
      <c r="AF5" s="67" t="n">
        <v>77886.98</v>
      </c>
      <c r="AG5" s="67" t="n">
        <v>54534.39</v>
      </c>
      <c r="AH5" s="67" t="n">
        <v>95764.43</v>
      </c>
      <c r="AI5" s="67" t="n">
        <v>93316.77</v>
      </c>
      <c r="AJ5" s="67" t="n">
        <v>61947.18</v>
      </c>
      <c r="AK5" s="67" t="n">
        <v>113135.62</v>
      </c>
      <c r="AL5" s="67" t="n">
        <v>103421.74</v>
      </c>
      <c r="AM5" s="67" t="n">
        <v>132649.74</v>
      </c>
      <c r="AN5" s="67" t="n">
        <v>59460.42</v>
      </c>
      <c r="AO5" s="67" t="n">
        <v>45544</v>
      </c>
      <c r="AP5" s="176" t="n">
        <v>132617.94</v>
      </c>
      <c r="AQ5" s="176" t="n">
        <v>91021.03</v>
      </c>
      <c r="AR5" s="176" t="n">
        <v>124754.44</v>
      </c>
    </row>
    <row r="6" customFormat="false" ht="20.1" hidden="false" customHeight="true" outlineLevel="0" collapsed="false">
      <c r="A6" s="37" t="s">
        <v>4</v>
      </c>
      <c r="B6" s="38"/>
      <c r="C6" s="29"/>
      <c r="D6" s="66"/>
      <c r="E6" s="226" t="s">
        <v>170</v>
      </c>
      <c r="F6" s="273"/>
      <c r="G6" s="273"/>
      <c r="H6" s="273"/>
      <c r="I6" s="67" t="n">
        <v>33754.93</v>
      </c>
      <c r="J6" s="67" t="n">
        <v>19943.92</v>
      </c>
      <c r="K6" s="67" t="n">
        <v>23083.89</v>
      </c>
      <c r="L6" s="67" t="n">
        <v>21163.49</v>
      </c>
      <c r="M6" s="67" t="n">
        <v>43245.7</v>
      </c>
      <c r="N6" s="67" t="n">
        <v>40409.62</v>
      </c>
      <c r="O6" s="67" t="n">
        <v>39181.44</v>
      </c>
      <c r="P6" s="67" t="n">
        <v>45826.34</v>
      </c>
      <c r="Q6" s="67" t="n">
        <v>55202.89</v>
      </c>
      <c r="R6" s="67" t="n">
        <v>55995.8</v>
      </c>
      <c r="S6" s="67" t="n">
        <v>58481.38</v>
      </c>
      <c r="T6" s="67" t="n">
        <v>55738.7</v>
      </c>
      <c r="U6" s="67" t="n">
        <v>60316.04</v>
      </c>
      <c r="V6" s="67" t="n">
        <v>59503.4</v>
      </c>
      <c r="W6" s="67" t="n">
        <v>56638.26</v>
      </c>
      <c r="X6" s="67" t="n">
        <v>55759.84</v>
      </c>
      <c r="Y6" s="67" t="n">
        <v>56316.46</v>
      </c>
      <c r="Z6" s="67" t="n">
        <v>59680.84</v>
      </c>
      <c r="AA6" s="67" t="n">
        <v>59121.28</v>
      </c>
      <c r="AB6" s="67" t="n">
        <v>60085.94</v>
      </c>
      <c r="AC6" s="67" t="n">
        <v>59095.69</v>
      </c>
      <c r="AD6" s="67" t="n">
        <v>61193.09</v>
      </c>
      <c r="AE6" s="67" t="n">
        <v>61661.72</v>
      </c>
      <c r="AF6" s="67" t="n">
        <v>59654.61</v>
      </c>
      <c r="AG6" s="228"/>
      <c r="AH6" s="228"/>
      <c r="AI6" s="228"/>
      <c r="AJ6" s="228"/>
      <c r="AK6" s="228"/>
      <c r="AL6" s="228"/>
      <c r="AM6" s="228"/>
      <c r="AN6" s="228"/>
      <c r="AO6" s="228"/>
      <c r="AP6" s="228"/>
      <c r="AQ6" s="233"/>
      <c r="AR6" s="233"/>
    </row>
    <row r="7" customFormat="false" ht="20.1" hidden="false" customHeight="true" outlineLevel="0" collapsed="false">
      <c r="A7" s="42"/>
      <c r="B7" s="42" t="s">
        <v>1</v>
      </c>
      <c r="C7" s="29"/>
      <c r="D7" s="66"/>
      <c r="E7" s="226" t="s">
        <v>171</v>
      </c>
      <c r="F7" s="273"/>
      <c r="G7" s="273"/>
      <c r="H7" s="273"/>
      <c r="I7" s="67" t="n">
        <v>0</v>
      </c>
      <c r="J7" s="67" t="n">
        <v>0.85</v>
      </c>
      <c r="K7" s="67" t="n">
        <v>0.98</v>
      </c>
      <c r="L7" s="67" t="n">
        <v>0.89</v>
      </c>
      <c r="M7" s="67" t="n">
        <v>0.93</v>
      </c>
      <c r="N7" s="67" t="n">
        <v>0</v>
      </c>
      <c r="O7" s="67" t="n">
        <v>0</v>
      </c>
      <c r="P7" s="67" t="n">
        <v>0</v>
      </c>
      <c r="Q7" s="67" t="n">
        <v>0</v>
      </c>
      <c r="R7" s="67" t="n">
        <v>0</v>
      </c>
      <c r="S7" s="67" t="n">
        <v>0</v>
      </c>
      <c r="T7" s="67" t="n">
        <v>0</v>
      </c>
      <c r="U7" s="67" t="n">
        <v>0</v>
      </c>
      <c r="V7" s="67" t="n">
        <v>0</v>
      </c>
      <c r="W7" s="67" t="n">
        <v>0</v>
      </c>
      <c r="X7" s="67" t="n">
        <v>0</v>
      </c>
      <c r="Y7" s="67" t="n">
        <v>0</v>
      </c>
      <c r="Z7" s="67" t="n">
        <v>0</v>
      </c>
      <c r="AA7" s="67" t="n">
        <v>0</v>
      </c>
      <c r="AB7" s="67" t="n">
        <v>0</v>
      </c>
      <c r="AC7" s="228"/>
      <c r="AD7" s="228"/>
      <c r="AE7" s="228"/>
      <c r="AF7" s="228"/>
      <c r="AG7" s="228"/>
      <c r="AH7" s="228"/>
      <c r="AI7" s="228"/>
      <c r="AJ7" s="228"/>
      <c r="AK7" s="228"/>
      <c r="AL7" s="228"/>
      <c r="AM7" s="228"/>
      <c r="AN7" s="228"/>
      <c r="AO7" s="228"/>
      <c r="AP7" s="228"/>
      <c r="AQ7" s="233"/>
      <c r="AR7" s="233"/>
    </row>
    <row r="8" s="43" customFormat="true" ht="20.1" hidden="false" customHeight="true" outlineLevel="0" collapsed="false">
      <c r="A8" s="41"/>
      <c r="B8" s="42" t="s">
        <v>5</v>
      </c>
      <c r="C8" s="36"/>
      <c r="D8" s="66"/>
      <c r="E8" s="226" t="s">
        <v>172</v>
      </c>
      <c r="F8" s="273"/>
      <c r="G8" s="273"/>
      <c r="H8" s="273"/>
      <c r="I8" s="67" t="n">
        <v>1072.86</v>
      </c>
      <c r="J8" s="67" t="n">
        <v>12404.21</v>
      </c>
      <c r="K8" s="67" t="n">
        <v>12894.23</v>
      </c>
      <c r="L8" s="67" t="n">
        <v>12002.28</v>
      </c>
      <c r="M8" s="67" t="n">
        <v>9941.89</v>
      </c>
      <c r="N8" s="67" t="n">
        <v>9110.85</v>
      </c>
      <c r="O8" s="67" t="n">
        <v>9330.79</v>
      </c>
      <c r="P8" s="67" t="n">
        <v>7359.97</v>
      </c>
      <c r="Q8" s="67" t="n">
        <v>5744.94</v>
      </c>
      <c r="R8" s="67" t="n">
        <v>7516.63</v>
      </c>
      <c r="S8" s="67" t="n">
        <v>6009.98</v>
      </c>
      <c r="T8" s="67" t="n">
        <v>5845.09</v>
      </c>
      <c r="U8" s="67" t="n">
        <v>5888.04</v>
      </c>
      <c r="V8" s="67" t="n">
        <v>7084.56</v>
      </c>
      <c r="W8" s="67" t="n">
        <v>10163.46</v>
      </c>
      <c r="X8" s="67" t="n">
        <v>6274.34</v>
      </c>
      <c r="Y8" s="67" t="n">
        <v>7016.57</v>
      </c>
      <c r="Z8" s="67" t="n">
        <v>5289.01</v>
      </c>
      <c r="AA8" s="67" t="n">
        <v>6245.26</v>
      </c>
      <c r="AB8" s="67" t="n">
        <v>6152.98</v>
      </c>
      <c r="AC8" s="67" t="n">
        <v>6338.61</v>
      </c>
      <c r="AD8" s="67" t="n">
        <v>3484.53</v>
      </c>
      <c r="AE8" s="67" t="n">
        <v>4386.38</v>
      </c>
      <c r="AF8" s="67" t="n">
        <v>10313.12</v>
      </c>
      <c r="AG8" s="67" t="n">
        <v>6074.63</v>
      </c>
      <c r="AH8" s="67" t="n">
        <v>8271.1</v>
      </c>
      <c r="AI8" s="67" t="n">
        <v>5630.88</v>
      </c>
      <c r="AJ8" s="67" t="n">
        <v>4647</v>
      </c>
      <c r="AK8" s="67" t="n">
        <v>5804.04</v>
      </c>
      <c r="AL8" s="67" t="n">
        <v>6563.6</v>
      </c>
      <c r="AM8" s="67" t="n">
        <v>7357.92</v>
      </c>
      <c r="AN8" s="67" t="n">
        <v>5357.29</v>
      </c>
      <c r="AO8" s="67" t="n">
        <v>11324</v>
      </c>
      <c r="AP8" s="176" t="n">
        <v>6901.56</v>
      </c>
      <c r="AQ8" s="176" t="n">
        <v>5898.19</v>
      </c>
      <c r="AR8" s="176" t="n">
        <v>11765.25</v>
      </c>
    </row>
    <row r="9" s="43" customFormat="true" ht="20.1" hidden="false" customHeight="true" outlineLevel="0" collapsed="false">
      <c r="A9" s="41"/>
      <c r="B9" s="44" t="s">
        <v>7</v>
      </c>
      <c r="C9" s="29"/>
      <c r="D9" s="66"/>
      <c r="E9" s="226" t="s">
        <v>173</v>
      </c>
      <c r="F9" s="273"/>
      <c r="G9" s="273"/>
      <c r="H9" s="273"/>
      <c r="I9" s="67" t="n">
        <v>190329.57</v>
      </c>
      <c r="J9" s="67" t="n">
        <v>162883.32</v>
      </c>
      <c r="K9" s="67" t="n">
        <v>117396.76</v>
      </c>
      <c r="L9" s="67" t="n">
        <v>115040.37</v>
      </c>
      <c r="M9" s="67" t="n">
        <v>129727.38</v>
      </c>
      <c r="N9" s="67" t="n">
        <v>175723.1</v>
      </c>
      <c r="O9" s="67" t="n">
        <v>157484.74</v>
      </c>
      <c r="P9" s="67" t="n">
        <v>135612.26</v>
      </c>
      <c r="Q9" s="67" t="n">
        <v>182148.4</v>
      </c>
      <c r="R9" s="67" t="n">
        <v>153565.54</v>
      </c>
      <c r="S9" s="67" t="n">
        <v>130669.02</v>
      </c>
      <c r="T9" s="67" t="n">
        <v>121063.05</v>
      </c>
      <c r="U9" s="67" t="n">
        <v>123205.78</v>
      </c>
      <c r="V9" s="67" t="n">
        <v>134190.96</v>
      </c>
      <c r="W9" s="67" t="n">
        <v>150449.51</v>
      </c>
      <c r="X9" s="67" t="n">
        <v>131693.4</v>
      </c>
      <c r="Y9" s="67" t="n">
        <v>187455.84</v>
      </c>
      <c r="Z9" s="67" t="n">
        <v>188313.36</v>
      </c>
      <c r="AA9" s="67" t="n">
        <v>157301.48</v>
      </c>
      <c r="AB9" s="67" t="n">
        <v>153727.57</v>
      </c>
      <c r="AC9" s="67" t="n">
        <v>179179.57</v>
      </c>
      <c r="AD9" s="67" t="n">
        <v>198987.59</v>
      </c>
      <c r="AE9" s="67" t="n">
        <v>237585.27</v>
      </c>
      <c r="AF9" s="67" t="n">
        <v>210068.12</v>
      </c>
      <c r="AG9" s="228"/>
      <c r="AH9" s="228"/>
      <c r="AI9" s="228"/>
      <c r="AJ9" s="228"/>
      <c r="AK9" s="228"/>
      <c r="AL9" s="228"/>
      <c r="AM9" s="228"/>
      <c r="AN9" s="228"/>
      <c r="AO9" s="228"/>
      <c r="AP9" s="228"/>
      <c r="AQ9" s="233"/>
      <c r="AR9" s="233"/>
    </row>
    <row r="10" customFormat="false" ht="20.1" hidden="false" customHeight="true" outlineLevel="0" collapsed="false">
      <c r="A10" s="41"/>
      <c r="B10" s="44" t="s">
        <v>9</v>
      </c>
      <c r="C10" s="45"/>
      <c r="D10" s="66"/>
      <c r="E10" s="226" t="s">
        <v>174</v>
      </c>
      <c r="F10" s="273"/>
      <c r="G10" s="273"/>
      <c r="H10" s="273"/>
      <c r="I10" s="67" t="n">
        <v>139416.65</v>
      </c>
      <c r="J10" s="67" t="n">
        <v>144981.58</v>
      </c>
      <c r="K10" s="67" t="n">
        <v>132515.39</v>
      </c>
      <c r="L10" s="67" t="n">
        <v>128173.05</v>
      </c>
      <c r="M10" s="67" t="n">
        <v>120919.62</v>
      </c>
      <c r="N10" s="67" t="n">
        <v>115542.58</v>
      </c>
      <c r="O10" s="67" t="n">
        <v>113688.73</v>
      </c>
      <c r="P10" s="67" t="n">
        <v>78103.66</v>
      </c>
      <c r="Q10" s="67" t="n">
        <v>71215.79</v>
      </c>
      <c r="R10" s="67" t="n">
        <v>65113.96</v>
      </c>
      <c r="S10" s="67" t="n">
        <v>63243.02</v>
      </c>
      <c r="T10" s="67" t="n">
        <v>61986.54</v>
      </c>
      <c r="U10" s="67" t="n">
        <v>53769.13</v>
      </c>
      <c r="V10" s="67" t="n">
        <v>69775.96</v>
      </c>
      <c r="W10" s="67" t="n">
        <v>74765.17</v>
      </c>
      <c r="X10" s="67" t="n">
        <v>71527.23</v>
      </c>
      <c r="Y10" s="67" t="n">
        <v>67202.73</v>
      </c>
      <c r="Z10" s="67" t="n">
        <v>80179.66</v>
      </c>
      <c r="AA10" s="67" t="n">
        <v>84759.47</v>
      </c>
      <c r="AB10" s="67" t="n">
        <v>81669.42</v>
      </c>
      <c r="AC10" s="67" t="n">
        <v>77322.19</v>
      </c>
      <c r="AD10" s="67" t="n">
        <v>75214.42</v>
      </c>
      <c r="AE10" s="67" t="n">
        <v>75958.91</v>
      </c>
      <c r="AF10" s="67" t="n">
        <v>82314.07</v>
      </c>
      <c r="AG10" s="228"/>
      <c r="AH10" s="228"/>
      <c r="AI10" s="228"/>
      <c r="AJ10" s="228"/>
      <c r="AK10" s="228"/>
      <c r="AL10" s="228"/>
      <c r="AM10" s="228"/>
      <c r="AN10" s="228"/>
      <c r="AO10" s="228"/>
      <c r="AP10" s="228"/>
      <c r="AQ10" s="233"/>
      <c r="AR10" s="233"/>
    </row>
    <row r="11" customFormat="false" ht="20.1" hidden="false" customHeight="true" outlineLevel="0" collapsed="false">
      <c r="A11" s="41"/>
      <c r="B11" s="44" t="s">
        <v>11</v>
      </c>
      <c r="C11" s="45"/>
      <c r="D11" s="66"/>
      <c r="E11" s="226" t="s">
        <v>175</v>
      </c>
      <c r="F11" s="273"/>
      <c r="G11" s="273"/>
      <c r="H11" s="273"/>
      <c r="I11" s="228"/>
      <c r="J11" s="228"/>
      <c r="K11" s="228"/>
      <c r="L11" s="228"/>
      <c r="M11" s="228"/>
      <c r="N11" s="228"/>
      <c r="O11" s="228"/>
      <c r="P11" s="228"/>
      <c r="Q11" s="228"/>
      <c r="R11" s="228"/>
      <c r="S11" s="228"/>
      <c r="T11" s="228"/>
      <c r="U11" s="228"/>
      <c r="V11" s="22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67" t="n">
        <v>92493.41</v>
      </c>
      <c r="AH11" s="67" t="n">
        <v>95126.69</v>
      </c>
      <c r="AI11" s="67" t="n">
        <v>112085.51</v>
      </c>
      <c r="AJ11" s="67" t="n">
        <v>101522.9</v>
      </c>
      <c r="AK11" s="67" t="n">
        <v>112632.26</v>
      </c>
      <c r="AL11" s="67" t="n">
        <v>150597</v>
      </c>
      <c r="AM11" s="67" t="n">
        <v>98849</v>
      </c>
      <c r="AN11" s="67" t="n">
        <v>95239.43</v>
      </c>
      <c r="AO11" s="67" t="n">
        <v>104797.68</v>
      </c>
      <c r="AP11" s="176" t="n">
        <v>106242.78</v>
      </c>
      <c r="AQ11" s="176" t="n">
        <v>133098.07</v>
      </c>
      <c r="AR11" s="176" t="n">
        <v>117631.97</v>
      </c>
    </row>
    <row r="12" customFormat="false" ht="20.1" hidden="false" customHeight="true" outlineLevel="0" collapsed="false">
      <c r="A12" s="41"/>
      <c r="B12" s="44" t="s">
        <v>13</v>
      </c>
      <c r="C12" s="45"/>
      <c r="D12" s="66"/>
      <c r="E12" s="226" t="s">
        <v>176</v>
      </c>
      <c r="F12" s="273"/>
      <c r="G12" s="273"/>
      <c r="H12" s="273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  <c r="AO12" s="228"/>
      <c r="AP12" s="228"/>
      <c r="AQ12" s="233"/>
      <c r="AR12" s="233"/>
    </row>
    <row r="13" customFormat="false" ht="20.1" hidden="false" customHeight="true" outlineLevel="0" collapsed="false">
      <c r="A13" s="41"/>
      <c r="B13" s="44" t="s">
        <v>15</v>
      </c>
      <c r="C13" s="45"/>
      <c r="D13" s="66"/>
      <c r="E13" s="226" t="s">
        <v>177</v>
      </c>
      <c r="F13" s="273"/>
      <c r="G13" s="273"/>
      <c r="H13" s="273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67" t="n">
        <v>213494.47</v>
      </c>
      <c r="AH13" s="67" t="n">
        <v>187772.54</v>
      </c>
      <c r="AI13" s="67" t="n">
        <v>216553.69</v>
      </c>
      <c r="AJ13" s="67" t="n">
        <v>200730.81</v>
      </c>
      <c r="AK13" s="67" t="n">
        <v>267530.86</v>
      </c>
      <c r="AL13" s="67" t="n">
        <v>269060.44</v>
      </c>
      <c r="AM13" s="67" t="n">
        <v>261718.7</v>
      </c>
      <c r="AN13" s="67" t="n">
        <v>219308.7</v>
      </c>
      <c r="AO13" s="67" t="n">
        <v>272244.37</v>
      </c>
      <c r="AP13" s="176" t="n">
        <v>271003.06</v>
      </c>
      <c r="AQ13" s="153" t="n">
        <v>281637.98</v>
      </c>
      <c r="AR13" s="176" t="n">
        <v>259884.97</v>
      </c>
    </row>
    <row r="14" customFormat="false" ht="20.1" hidden="false" customHeight="true" outlineLevel="0" collapsed="false">
      <c r="A14" s="41"/>
      <c r="B14" s="44" t="s">
        <v>17</v>
      </c>
      <c r="C14" s="45"/>
      <c r="D14" s="66"/>
      <c r="E14" s="226" t="s">
        <v>178</v>
      </c>
      <c r="F14" s="273"/>
      <c r="G14" s="273"/>
      <c r="H14" s="273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67" t="n">
        <v>90944.88</v>
      </c>
      <c r="AH14" s="67" t="n">
        <v>93638.29</v>
      </c>
      <c r="AI14" s="67" t="n">
        <v>93409.21</v>
      </c>
      <c r="AJ14" s="67" t="n">
        <v>93361.03</v>
      </c>
      <c r="AK14" s="67" t="n">
        <v>93057.51</v>
      </c>
      <c r="AL14" s="67" t="n">
        <v>102521.28</v>
      </c>
      <c r="AM14" s="67" t="n">
        <v>101083.64</v>
      </c>
      <c r="AN14" s="67" t="n">
        <v>124415.31</v>
      </c>
      <c r="AO14" s="67" t="n">
        <v>153740.29</v>
      </c>
      <c r="AP14" s="176" t="n">
        <v>142775.31</v>
      </c>
      <c r="AQ14" s="153" t="n">
        <v>136970.58</v>
      </c>
      <c r="AR14" s="176" t="n">
        <v>144190.67</v>
      </c>
    </row>
    <row r="15" customFormat="false" ht="20.1" hidden="false" customHeight="true" outlineLevel="0" collapsed="false">
      <c r="A15" s="41"/>
      <c r="B15" s="44" t="s">
        <v>19</v>
      </c>
      <c r="C15" s="29"/>
      <c r="D15" s="66"/>
      <c r="E15" s="226" t="s">
        <v>460</v>
      </c>
      <c r="F15" s="273"/>
      <c r="G15" s="273"/>
      <c r="H15" s="273"/>
      <c r="I15" s="67" t="n">
        <v>1538979.93</v>
      </c>
      <c r="J15" s="67" t="n">
        <v>1524846.89</v>
      </c>
      <c r="K15" s="67" t="n">
        <v>1537041.74</v>
      </c>
      <c r="L15" s="67" t="n">
        <v>1548862.88</v>
      </c>
      <c r="M15" s="67" t="n">
        <v>1524724.55</v>
      </c>
      <c r="N15" s="67" t="n">
        <v>1497814.71</v>
      </c>
      <c r="O15" s="67" t="n">
        <v>1518543.97</v>
      </c>
      <c r="P15" s="67" t="n">
        <v>1560224.54</v>
      </c>
      <c r="Q15" s="67" t="n">
        <v>1584542.04</v>
      </c>
      <c r="R15" s="67" t="n">
        <v>1647707.22</v>
      </c>
      <c r="S15" s="67" t="n">
        <v>1704649.85</v>
      </c>
      <c r="T15" s="67" t="n">
        <v>1733883.62</v>
      </c>
      <c r="U15" s="67" t="n">
        <v>1738452.58</v>
      </c>
      <c r="V15" s="67" t="n">
        <v>1773487.81</v>
      </c>
      <c r="W15" s="67" t="n">
        <v>1810525.79</v>
      </c>
      <c r="X15" s="67" t="n">
        <v>1866658.75</v>
      </c>
      <c r="Y15" s="67" t="n">
        <v>1955849.3</v>
      </c>
      <c r="Z15" s="67" t="n">
        <v>1988828.26</v>
      </c>
      <c r="AA15" s="67" t="n">
        <v>2054864.07</v>
      </c>
      <c r="AB15" s="67" t="n">
        <v>2077321.71</v>
      </c>
      <c r="AC15" s="67" t="n">
        <v>2070139.49</v>
      </c>
      <c r="AD15" s="67" t="n">
        <v>2116165.39</v>
      </c>
      <c r="AE15" s="67" t="n">
        <v>2121763.81</v>
      </c>
      <c r="AF15" s="67" t="n">
        <v>2189045.33</v>
      </c>
      <c r="AG15" s="67" t="n">
        <v>2193612.83</v>
      </c>
      <c r="AH15" s="67" t="n">
        <v>2240799.18</v>
      </c>
      <c r="AI15" s="67" t="n">
        <v>2298992.13</v>
      </c>
      <c r="AJ15" s="67" t="n">
        <v>2325953.42</v>
      </c>
      <c r="AK15" s="67" t="n">
        <v>2255357.7</v>
      </c>
      <c r="AL15" s="67" t="n">
        <v>2341409.73</v>
      </c>
      <c r="AM15" s="67" t="n">
        <v>2448954.64</v>
      </c>
      <c r="AN15" s="67" t="n">
        <v>2412240.8</v>
      </c>
      <c r="AO15" s="67" t="n">
        <v>2468213.07</v>
      </c>
      <c r="AP15" s="176" t="n">
        <v>2596496.9</v>
      </c>
      <c r="AQ15" s="153" t="n">
        <v>2630230.39</v>
      </c>
      <c r="AR15" s="176" t="n">
        <v>2672540.17</v>
      </c>
    </row>
    <row r="16" customFormat="false" ht="20.1" hidden="false" customHeight="true" outlineLevel="0" collapsed="false">
      <c r="A16" s="41"/>
      <c r="B16" s="44" t="s">
        <v>21</v>
      </c>
      <c r="C16" s="45"/>
      <c r="D16" s="66"/>
      <c r="E16" s="226" t="s">
        <v>461</v>
      </c>
      <c r="F16" s="273"/>
      <c r="G16" s="273"/>
      <c r="H16" s="273"/>
      <c r="I16" s="67" t="n">
        <v>327.56</v>
      </c>
      <c r="J16" s="67" t="n">
        <v>325</v>
      </c>
      <c r="K16" s="67" t="n">
        <v>300.92</v>
      </c>
      <c r="L16" s="67" t="n">
        <v>380.23</v>
      </c>
      <c r="M16" s="67" t="n">
        <v>394.19</v>
      </c>
      <c r="N16" s="67" t="n">
        <v>263.76</v>
      </c>
      <c r="O16" s="67" t="n">
        <v>261.5</v>
      </c>
      <c r="P16" s="67" t="n">
        <v>255.59</v>
      </c>
      <c r="Q16" s="67" t="n">
        <v>253.01</v>
      </c>
      <c r="R16" s="67" t="n">
        <v>576.95</v>
      </c>
      <c r="S16" s="67" t="n">
        <v>869.21</v>
      </c>
      <c r="T16" s="67" t="n">
        <v>921.16</v>
      </c>
      <c r="U16" s="67" t="n">
        <v>999.99</v>
      </c>
      <c r="V16" s="67" t="n">
        <v>1203.33</v>
      </c>
      <c r="W16" s="67" t="n">
        <v>1106.6</v>
      </c>
      <c r="X16" s="67" t="n">
        <v>751.56</v>
      </c>
      <c r="Y16" s="67" t="n">
        <v>813.03</v>
      </c>
      <c r="Z16" s="67" t="n">
        <v>1006.18</v>
      </c>
      <c r="AA16" s="67" t="n">
        <v>1035.78</v>
      </c>
      <c r="AB16" s="67" t="n">
        <v>940.91</v>
      </c>
      <c r="AC16" s="67" t="n">
        <v>761.44</v>
      </c>
      <c r="AD16" s="67" t="n">
        <v>682</v>
      </c>
      <c r="AE16" s="67" t="n">
        <v>662.94</v>
      </c>
      <c r="AF16" s="67" t="n">
        <v>690.9</v>
      </c>
      <c r="AG16" s="67" t="n">
        <v>674.64</v>
      </c>
      <c r="AH16" s="67" t="n">
        <v>779.16</v>
      </c>
      <c r="AI16" s="67" t="n">
        <v>996.06</v>
      </c>
      <c r="AJ16" s="67" t="n">
        <v>981.94</v>
      </c>
      <c r="AK16" s="67" t="n">
        <v>1062.55</v>
      </c>
      <c r="AL16" s="67" t="n">
        <v>1054.9</v>
      </c>
      <c r="AM16" s="67" t="n">
        <v>1059.84</v>
      </c>
      <c r="AN16" s="67" t="n">
        <v>1027.58</v>
      </c>
      <c r="AO16" s="67" t="n">
        <v>985.28</v>
      </c>
      <c r="AP16" s="176" t="n">
        <v>1116.95</v>
      </c>
      <c r="AQ16" s="153" t="n">
        <v>978.11</v>
      </c>
      <c r="AR16" s="176" t="n">
        <v>1081.77</v>
      </c>
    </row>
    <row r="17" customFormat="false" ht="20.1" hidden="false" customHeight="true" outlineLevel="0" collapsed="false">
      <c r="A17" s="41"/>
      <c r="B17" s="44" t="s">
        <v>23</v>
      </c>
      <c r="C17" s="29"/>
      <c r="D17" s="66"/>
      <c r="E17" s="226" t="s">
        <v>181</v>
      </c>
      <c r="F17" s="273"/>
      <c r="G17" s="273"/>
      <c r="H17" s="273"/>
      <c r="I17" s="67" t="n">
        <v>20527.86</v>
      </c>
      <c r="J17" s="67" t="n">
        <v>20248.75</v>
      </c>
      <c r="K17" s="67" t="n">
        <v>20501.34</v>
      </c>
      <c r="L17" s="67" t="n">
        <v>21959.84</v>
      </c>
      <c r="M17" s="67" t="n">
        <v>21324.09</v>
      </c>
      <c r="N17" s="67" t="n">
        <v>21664.4</v>
      </c>
      <c r="O17" s="67" t="n">
        <v>21854.72</v>
      </c>
      <c r="P17" s="67" t="n">
        <v>22671.83</v>
      </c>
      <c r="Q17" s="67" t="n">
        <v>24119.75</v>
      </c>
      <c r="R17" s="67" t="n">
        <v>23803.61</v>
      </c>
      <c r="S17" s="67" t="n">
        <v>23827.22</v>
      </c>
      <c r="T17" s="67" t="n">
        <v>24793.16</v>
      </c>
      <c r="U17" s="67" t="n">
        <v>24668.73</v>
      </c>
      <c r="V17" s="67" t="n">
        <v>24801.22</v>
      </c>
      <c r="W17" s="67" t="n">
        <v>25280.77</v>
      </c>
      <c r="X17" s="67" t="n">
        <v>26498.97</v>
      </c>
      <c r="Y17" s="67" t="n">
        <v>26662.51</v>
      </c>
      <c r="Z17" s="67" t="n">
        <v>26559.53</v>
      </c>
      <c r="AA17" s="67" t="n">
        <v>26042.26</v>
      </c>
      <c r="AB17" s="67" t="n">
        <v>26339.15</v>
      </c>
      <c r="AC17" s="67" t="n">
        <v>25774.69</v>
      </c>
      <c r="AD17" s="67" t="n">
        <v>26152.6</v>
      </c>
      <c r="AE17" s="67" t="n">
        <v>26539.35</v>
      </c>
      <c r="AF17" s="67" t="n">
        <v>26452.4</v>
      </c>
      <c r="AG17" s="67" t="n">
        <v>26172.9</v>
      </c>
      <c r="AH17" s="67" t="n">
        <v>25882.54</v>
      </c>
      <c r="AI17" s="67" t="n">
        <v>25982.72</v>
      </c>
      <c r="AJ17" s="67" t="n">
        <v>26756.05</v>
      </c>
      <c r="AK17" s="67" t="n">
        <v>27779</v>
      </c>
      <c r="AL17" s="67" t="n">
        <v>27909</v>
      </c>
      <c r="AM17" s="67" t="n">
        <v>27920.56</v>
      </c>
      <c r="AN17" s="67" t="n">
        <v>28267.3</v>
      </c>
      <c r="AO17" s="67" t="n">
        <v>28023.2</v>
      </c>
      <c r="AP17" s="176" t="n">
        <v>27822.71</v>
      </c>
      <c r="AQ17" s="153" t="n">
        <v>27598.58</v>
      </c>
      <c r="AR17" s="176" t="n">
        <v>28692.15</v>
      </c>
    </row>
    <row r="18" customFormat="false" ht="20.1" hidden="false" customHeight="true" outlineLevel="0" collapsed="false">
      <c r="A18" s="41"/>
      <c r="B18" s="44" t="s">
        <v>25</v>
      </c>
      <c r="C18" s="29"/>
      <c r="D18" s="66"/>
      <c r="E18" s="226" t="s">
        <v>182</v>
      </c>
      <c r="F18" s="273"/>
      <c r="G18" s="273"/>
      <c r="H18" s="273"/>
      <c r="I18" s="228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156"/>
      <c r="AR18" s="233"/>
    </row>
    <row r="19" customFormat="false" ht="20.1" hidden="false" customHeight="true" outlineLevel="0" collapsed="false">
      <c r="A19" s="41"/>
      <c r="B19" s="44" t="s">
        <v>27</v>
      </c>
      <c r="C19" s="47"/>
      <c r="D19" s="66"/>
      <c r="E19" s="226" t="s">
        <v>183</v>
      </c>
      <c r="F19" s="273"/>
      <c r="G19" s="273"/>
      <c r="H19" s="273"/>
      <c r="I19" s="67" t="n">
        <v>6500.1</v>
      </c>
      <c r="J19" s="67" t="n">
        <v>6998.42</v>
      </c>
      <c r="K19" s="67" t="n">
        <v>6866.18</v>
      </c>
      <c r="L19" s="67" t="n">
        <v>4941.77</v>
      </c>
      <c r="M19" s="67" t="n">
        <v>5395.79</v>
      </c>
      <c r="N19" s="67" t="n">
        <v>5611.23</v>
      </c>
      <c r="O19" s="67" t="n">
        <v>5555.93</v>
      </c>
      <c r="P19" s="67" t="n">
        <v>5460.91</v>
      </c>
      <c r="Q19" s="67" t="n">
        <v>4270.95</v>
      </c>
      <c r="R19" s="67" t="n">
        <v>4385.06</v>
      </c>
      <c r="S19" s="67" t="n">
        <v>4451.88</v>
      </c>
      <c r="T19" s="67" t="n">
        <v>4441.57</v>
      </c>
      <c r="U19" s="67" t="n">
        <v>4346.02</v>
      </c>
      <c r="V19" s="67" t="n">
        <v>4457.75</v>
      </c>
      <c r="W19" s="67" t="n">
        <v>4510.22</v>
      </c>
      <c r="X19" s="67" t="n">
        <v>5251.77</v>
      </c>
      <c r="Y19" s="67" t="n">
        <v>5263.56</v>
      </c>
      <c r="Z19" s="67" t="n">
        <v>5343.6</v>
      </c>
      <c r="AA19" s="67" t="n">
        <v>6136.01</v>
      </c>
      <c r="AB19" s="67" t="n">
        <v>6477.48</v>
      </c>
      <c r="AC19" s="67" t="n">
        <v>6692.38</v>
      </c>
      <c r="AD19" s="67" t="n">
        <v>6109.24</v>
      </c>
      <c r="AE19" s="67" t="n">
        <v>6086.53</v>
      </c>
      <c r="AF19" s="67" t="n">
        <v>5862.42</v>
      </c>
      <c r="AG19" s="67" t="n">
        <v>5837.12</v>
      </c>
      <c r="AH19" s="67" t="n">
        <v>5845.56</v>
      </c>
      <c r="AI19" s="67" t="n">
        <v>5797.43</v>
      </c>
      <c r="AJ19" s="67" t="n">
        <v>5812.79</v>
      </c>
      <c r="AK19" s="67" t="n">
        <v>5866.55</v>
      </c>
      <c r="AL19" s="67" t="n">
        <v>5883.12</v>
      </c>
      <c r="AM19" s="67" t="n">
        <v>5906.27</v>
      </c>
      <c r="AN19" s="67" t="n">
        <v>5896.4</v>
      </c>
      <c r="AO19" s="67" t="n">
        <v>5840.63</v>
      </c>
      <c r="AP19" s="176" t="n">
        <v>5697.48</v>
      </c>
      <c r="AQ19" s="153" t="n">
        <v>5694.77</v>
      </c>
      <c r="AR19" s="176" t="n">
        <v>5800.69</v>
      </c>
    </row>
    <row r="20" customFormat="false" ht="20.1" hidden="false" customHeight="true" outlineLevel="0" collapsed="false">
      <c r="A20" s="41"/>
      <c r="B20" s="44" t="s">
        <v>29</v>
      </c>
      <c r="C20" s="48"/>
      <c r="D20" s="66"/>
      <c r="E20" s="226" t="s">
        <v>184</v>
      </c>
      <c r="F20" s="273"/>
      <c r="G20" s="273"/>
      <c r="H20" s="273"/>
      <c r="I20" s="67" t="n">
        <v>1712.71</v>
      </c>
      <c r="J20" s="67" t="n">
        <v>1813.72</v>
      </c>
      <c r="K20" s="67" t="n">
        <v>1871.74</v>
      </c>
      <c r="L20" s="67" t="n">
        <v>2039.28</v>
      </c>
      <c r="M20" s="67" t="n">
        <v>1950.62</v>
      </c>
      <c r="N20" s="67" t="n">
        <v>2023.34</v>
      </c>
      <c r="O20" s="67" t="n">
        <v>2048.85</v>
      </c>
      <c r="P20" s="67" t="n">
        <v>2627.71</v>
      </c>
      <c r="Q20" s="67" t="n">
        <v>3368.45</v>
      </c>
      <c r="R20" s="67" t="n">
        <v>3208.22</v>
      </c>
      <c r="S20" s="67" t="n">
        <v>2996.03</v>
      </c>
      <c r="T20" s="67" t="n">
        <v>2993.83</v>
      </c>
      <c r="U20" s="67" t="n">
        <v>3391.14</v>
      </c>
      <c r="V20" s="67" t="n">
        <v>3169.05</v>
      </c>
      <c r="W20" s="67" t="n">
        <v>3172.21</v>
      </c>
      <c r="X20" s="67" t="n">
        <v>3274.64</v>
      </c>
      <c r="Y20" s="67" t="n">
        <v>3355.11</v>
      </c>
      <c r="Z20" s="67" t="n">
        <v>3158.6</v>
      </c>
      <c r="AA20" s="67" t="n">
        <v>3126.44</v>
      </c>
      <c r="AB20" s="67" t="n">
        <v>3111.04</v>
      </c>
      <c r="AC20" s="67" t="n">
        <v>3608.52</v>
      </c>
      <c r="AD20" s="67" t="n">
        <v>3762.43</v>
      </c>
      <c r="AE20" s="67" t="n">
        <v>3555.44</v>
      </c>
      <c r="AF20" s="67" t="n">
        <v>3721.93</v>
      </c>
      <c r="AG20" s="67" t="n">
        <v>4102.34</v>
      </c>
      <c r="AH20" s="67" t="n">
        <v>3890.13</v>
      </c>
      <c r="AI20" s="67" t="n">
        <v>3832.98</v>
      </c>
      <c r="AJ20" s="67" t="n">
        <v>3969.43</v>
      </c>
      <c r="AK20" s="67" t="n">
        <v>4357.17</v>
      </c>
      <c r="AL20" s="67" t="n">
        <v>4228.24</v>
      </c>
      <c r="AM20" s="67" t="n">
        <v>4077.91</v>
      </c>
      <c r="AN20" s="67" t="n">
        <v>4375.48</v>
      </c>
      <c r="AO20" s="67" t="n">
        <v>4515.86</v>
      </c>
      <c r="AP20" s="176" t="n">
        <v>4217.62</v>
      </c>
      <c r="AQ20" s="153" t="n">
        <v>3981.07</v>
      </c>
      <c r="AR20" s="176" t="n">
        <v>4140.32</v>
      </c>
    </row>
    <row r="21" customFormat="false" ht="20.1" hidden="false" customHeight="true" outlineLevel="0" collapsed="false">
      <c r="A21" s="41"/>
      <c r="B21" s="44" t="s">
        <v>31</v>
      </c>
      <c r="C21" s="48"/>
      <c r="D21" s="66"/>
      <c r="E21" s="226" t="s">
        <v>185</v>
      </c>
      <c r="F21" s="273"/>
      <c r="G21" s="273"/>
      <c r="H21" s="273"/>
      <c r="I21" s="67" t="n">
        <v>1.42</v>
      </c>
      <c r="J21" s="67" t="n">
        <v>309.88</v>
      </c>
      <c r="K21" s="67" t="n">
        <v>0</v>
      </c>
      <c r="L21" s="67" t="n">
        <v>0</v>
      </c>
      <c r="M21" s="67" t="n">
        <v>317.3</v>
      </c>
      <c r="N21" s="67" t="n">
        <v>270.95</v>
      </c>
      <c r="O21" s="67"/>
      <c r="P21" s="67" t="n">
        <v>1108.19</v>
      </c>
      <c r="Q21" s="67" t="n">
        <v>1204.15</v>
      </c>
      <c r="R21" s="67" t="n">
        <v>0</v>
      </c>
      <c r="S21" s="67" t="n">
        <v>0</v>
      </c>
      <c r="T21" s="67" t="n">
        <v>0</v>
      </c>
      <c r="U21" s="67" t="n">
        <v>0</v>
      </c>
      <c r="V21" s="67" t="n">
        <v>0</v>
      </c>
      <c r="W21" s="67" t="n">
        <v>0</v>
      </c>
      <c r="X21" s="67" t="n">
        <v>722.92</v>
      </c>
      <c r="Y21" s="67" t="n">
        <v>1101.51</v>
      </c>
      <c r="Z21" s="67" t="n">
        <v>607.43</v>
      </c>
      <c r="AA21" s="67" t="n">
        <v>730.59</v>
      </c>
      <c r="AB21" s="67" t="n">
        <v>669.11</v>
      </c>
      <c r="AC21" s="67" t="n">
        <v>1.45</v>
      </c>
      <c r="AD21" s="67" t="n">
        <v>0</v>
      </c>
      <c r="AE21" s="67" t="n">
        <v>0</v>
      </c>
      <c r="AF21" s="67" t="n">
        <v>0</v>
      </c>
      <c r="AG21" s="67" t="n">
        <v>0</v>
      </c>
      <c r="AH21" s="67" t="n">
        <v>0</v>
      </c>
      <c r="AI21" s="67" t="n">
        <v>0</v>
      </c>
      <c r="AJ21" s="67" t="n">
        <v>0</v>
      </c>
      <c r="AK21" s="67" t="n">
        <v>1.26</v>
      </c>
      <c r="AL21" s="67" t="n">
        <v>1.28</v>
      </c>
      <c r="AM21" s="67" t="n">
        <v>0</v>
      </c>
      <c r="AN21" s="67" t="n">
        <v>0</v>
      </c>
      <c r="AO21" s="67" t="n">
        <v>0</v>
      </c>
      <c r="AP21" s="67" t="n">
        <v>0</v>
      </c>
      <c r="AQ21" s="67" t="n">
        <v>0</v>
      </c>
      <c r="AR21" s="67" t="n">
        <v>0</v>
      </c>
    </row>
    <row r="22" customFormat="false" ht="20.1" hidden="false" customHeight="true" outlineLevel="0" collapsed="false">
      <c r="A22" s="41"/>
      <c r="B22" s="44" t="s">
        <v>32</v>
      </c>
      <c r="D22" s="66"/>
      <c r="E22" s="226" t="s">
        <v>186</v>
      </c>
      <c r="F22" s="273"/>
      <c r="G22" s="273"/>
      <c r="H22" s="273"/>
      <c r="I22" s="67" t="n">
        <v>0</v>
      </c>
      <c r="J22" s="67" t="n">
        <v>0</v>
      </c>
      <c r="K22" s="67" t="n">
        <v>466.52</v>
      </c>
      <c r="L22" s="67" t="n">
        <v>808.56</v>
      </c>
      <c r="M22" s="67" t="n">
        <v>423.19</v>
      </c>
      <c r="N22" s="67" t="n">
        <v>1038.15</v>
      </c>
      <c r="O22" s="67" t="n">
        <v>1037.94</v>
      </c>
      <c r="P22" s="67" t="n">
        <v>540.66</v>
      </c>
      <c r="Q22" s="67" t="n">
        <v>696.5</v>
      </c>
      <c r="R22" s="67" t="n">
        <v>1075.5</v>
      </c>
      <c r="S22" s="67" t="n">
        <v>1988.51</v>
      </c>
      <c r="T22" s="67" t="n">
        <v>2727.5</v>
      </c>
      <c r="U22" s="67" t="n">
        <v>2727.06</v>
      </c>
      <c r="V22" s="67" t="n">
        <v>2495.69</v>
      </c>
      <c r="W22" s="67" t="n">
        <v>2653.01</v>
      </c>
      <c r="X22" s="67" t="n">
        <v>3069.17</v>
      </c>
      <c r="Y22" s="67" t="n">
        <v>2843.83</v>
      </c>
      <c r="Z22" s="67" t="n">
        <v>3280.77</v>
      </c>
      <c r="AA22" s="67" t="n">
        <v>3318.55</v>
      </c>
      <c r="AB22" s="67" t="n">
        <v>3663.66</v>
      </c>
      <c r="AC22" s="67" t="n">
        <v>4348.13</v>
      </c>
      <c r="AD22" s="67" t="n">
        <v>4321.72</v>
      </c>
      <c r="AE22" s="67" t="n">
        <v>4868.85</v>
      </c>
      <c r="AF22" s="67" t="n">
        <v>6518.78</v>
      </c>
      <c r="AG22" s="67" t="n">
        <v>7074.64</v>
      </c>
      <c r="AH22" s="67" t="n">
        <v>5917.13</v>
      </c>
      <c r="AI22" s="67" t="n">
        <v>6513.29</v>
      </c>
      <c r="AJ22" s="67" t="n">
        <v>5791.21</v>
      </c>
      <c r="AK22" s="67" t="n">
        <v>4607.14</v>
      </c>
      <c r="AL22" s="67" t="n">
        <v>4628.28</v>
      </c>
      <c r="AM22" s="67" t="n">
        <v>4824.15</v>
      </c>
      <c r="AN22" s="67" t="n">
        <v>5138.28</v>
      </c>
      <c r="AO22" s="67" t="n">
        <v>4769.15</v>
      </c>
      <c r="AP22" s="176" t="n">
        <v>4660.95</v>
      </c>
      <c r="AQ22" s="153" t="n">
        <v>4590.27</v>
      </c>
      <c r="AR22" s="176" t="n">
        <v>4684.45</v>
      </c>
    </row>
    <row r="23" customFormat="false" ht="20.1" hidden="false" customHeight="true" outlineLevel="0" collapsed="false">
      <c r="A23" s="41"/>
      <c r="B23" s="44" t="s">
        <v>33</v>
      </c>
      <c r="D23" s="66"/>
      <c r="E23" s="226" t="s">
        <v>187</v>
      </c>
      <c r="F23" s="273"/>
      <c r="G23" s="273"/>
      <c r="H23" s="273"/>
      <c r="I23" s="67" t="n">
        <v>1286.24</v>
      </c>
      <c r="J23" s="67" t="n">
        <v>1253.13</v>
      </c>
      <c r="K23" s="67" t="n">
        <v>1463.18</v>
      </c>
      <c r="L23" s="67" t="n">
        <v>1365.52</v>
      </c>
      <c r="M23" s="67" t="n">
        <v>1636.77</v>
      </c>
      <c r="N23" s="67" t="n">
        <v>1660.45</v>
      </c>
      <c r="O23" s="67" t="n">
        <v>1605.96</v>
      </c>
      <c r="P23" s="67" t="n">
        <v>1513.53</v>
      </c>
      <c r="Q23" s="67" t="n">
        <v>1432.72</v>
      </c>
      <c r="R23" s="67" t="n">
        <v>1444.81</v>
      </c>
      <c r="S23" s="67" t="n">
        <v>1192.82</v>
      </c>
      <c r="T23" s="67" t="n">
        <v>965.01</v>
      </c>
      <c r="U23" s="67" t="n">
        <v>867.62</v>
      </c>
      <c r="V23" s="67" t="n">
        <v>755</v>
      </c>
      <c r="W23" s="67" t="n">
        <v>771.22</v>
      </c>
      <c r="X23" s="67" t="n">
        <v>671.5</v>
      </c>
      <c r="Y23" s="67" t="n">
        <v>641.06</v>
      </c>
      <c r="Z23" s="67" t="n">
        <v>798.79</v>
      </c>
      <c r="AA23" s="67" t="n">
        <v>1004.49</v>
      </c>
      <c r="AB23" s="67" t="n">
        <v>752.18</v>
      </c>
      <c r="AC23" s="67" t="n">
        <v>709.45</v>
      </c>
      <c r="AD23" s="67" t="n">
        <v>841.01</v>
      </c>
      <c r="AE23" s="67" t="n">
        <v>991.23</v>
      </c>
      <c r="AF23" s="67" t="n">
        <v>803.62</v>
      </c>
      <c r="AG23" s="67" t="n">
        <v>879.99</v>
      </c>
      <c r="AH23" s="67" t="n">
        <v>1003.23</v>
      </c>
      <c r="AI23" s="67" t="n">
        <v>1037.23</v>
      </c>
      <c r="AJ23" s="67" t="n">
        <v>1032.52</v>
      </c>
      <c r="AK23" s="67" t="n">
        <v>834.08</v>
      </c>
      <c r="AL23" s="67" t="n">
        <v>1026.55</v>
      </c>
      <c r="AM23" s="67" t="n">
        <v>1130.77</v>
      </c>
      <c r="AN23" s="67" t="n">
        <v>1116.43</v>
      </c>
      <c r="AO23" s="67" t="n">
        <v>942.2</v>
      </c>
      <c r="AP23" s="563" t="n">
        <v>1171.71</v>
      </c>
      <c r="AQ23" s="430" t="n">
        <v>1326.34</v>
      </c>
      <c r="AR23" s="563" t="n">
        <v>1222.47</v>
      </c>
    </row>
    <row r="24" customFormat="false" ht="20.1" hidden="false" customHeight="true" outlineLevel="0" collapsed="false">
      <c r="A24" s="41"/>
      <c r="B24" s="44" t="s">
        <v>34</v>
      </c>
      <c r="C24" s="55"/>
      <c r="D24" s="843" t="s">
        <v>191</v>
      </c>
      <c r="E24" s="249"/>
      <c r="F24" s="249"/>
      <c r="G24" s="249"/>
      <c r="H24" s="249"/>
      <c r="I24" s="240" t="n">
        <v>1901455.64</v>
      </c>
      <c r="J24" s="240" t="n">
        <v>1872071.61</v>
      </c>
      <c r="K24" s="240" t="n">
        <v>1811869.27</v>
      </c>
      <c r="L24" s="240" t="n">
        <v>1819360.01</v>
      </c>
      <c r="M24" s="240" t="n">
        <v>1849961.51</v>
      </c>
      <c r="N24" s="240" t="n">
        <v>1850037.34</v>
      </c>
      <c r="O24" s="240" t="n">
        <v>1840491.33</v>
      </c>
      <c r="P24" s="240" t="n">
        <v>1813719.57</v>
      </c>
      <c r="Q24" s="240" t="n">
        <v>1899811.06</v>
      </c>
      <c r="R24" s="240" t="n">
        <v>1932171.09</v>
      </c>
      <c r="S24" s="240" t="n">
        <v>1937538.45</v>
      </c>
      <c r="T24" s="240" t="n">
        <v>1976854.8</v>
      </c>
      <c r="U24" s="240" t="n">
        <v>2008196.86</v>
      </c>
      <c r="V24" s="240" t="n">
        <v>2062071.16</v>
      </c>
      <c r="W24" s="240" t="n">
        <v>2110987.13</v>
      </c>
      <c r="X24" s="240" t="n">
        <v>2177540.77</v>
      </c>
      <c r="Y24" s="240" t="n">
        <v>2268718.84</v>
      </c>
      <c r="Z24" s="240" t="n">
        <v>2318111.3</v>
      </c>
      <c r="AA24" s="240" t="n">
        <v>2373661.43</v>
      </c>
      <c r="AB24" s="240" t="n">
        <v>2367542.82</v>
      </c>
      <c r="AC24" s="240" t="n">
        <v>2415362.37</v>
      </c>
      <c r="AD24" s="240" t="n">
        <v>2455096.61</v>
      </c>
      <c r="AE24" s="240" t="n">
        <v>2497958</v>
      </c>
      <c r="AF24" s="240" t="n">
        <v>2526818.32</v>
      </c>
      <c r="AG24" s="240" t="n">
        <v>2548187.79</v>
      </c>
      <c r="AH24" s="240" t="n">
        <v>2611770.41</v>
      </c>
      <c r="AI24" s="240" t="n">
        <v>2707974.89</v>
      </c>
      <c r="AJ24" s="240" t="n">
        <v>2673152.34</v>
      </c>
      <c r="AK24" s="240" t="n">
        <v>2734522.19</v>
      </c>
      <c r="AL24" s="240" t="n">
        <v>2855492.96</v>
      </c>
      <c r="AM24" s="240" t="n">
        <v>2928979.14</v>
      </c>
      <c r="AN24" s="240" t="n">
        <v>2793190.03</v>
      </c>
      <c r="AO24" s="240" t="n">
        <v>2937131</v>
      </c>
      <c r="AP24" s="842" t="n">
        <v>3132267.45</v>
      </c>
      <c r="AQ24" s="844" t="n">
        <v>3150298.13</v>
      </c>
      <c r="AR24" s="842" t="n">
        <v>3200188.56</v>
      </c>
    </row>
    <row r="25" customFormat="false" ht="20.1" hidden="false" customHeight="true" outlineLevel="0" collapsed="false">
      <c r="A25" s="41"/>
      <c r="B25" s="42" t="s">
        <v>35</v>
      </c>
      <c r="C25" s="55"/>
      <c r="D25" s="66"/>
      <c r="E25" s="226" t="s">
        <v>31</v>
      </c>
      <c r="F25" s="273"/>
      <c r="G25" s="273"/>
      <c r="H25" s="273"/>
      <c r="I25" s="67" t="n">
        <v>1427243.73</v>
      </c>
      <c r="J25" s="67" t="n">
        <v>1424880.73</v>
      </c>
      <c r="K25" s="67" t="n">
        <v>1397050.4</v>
      </c>
      <c r="L25" s="67" t="n">
        <v>1401607.99</v>
      </c>
      <c r="M25" s="67" t="n">
        <v>1434888.95</v>
      </c>
      <c r="N25" s="67" t="n">
        <v>1468957.16</v>
      </c>
      <c r="O25" s="67" t="n">
        <v>1462019.47</v>
      </c>
      <c r="P25" s="67" t="n">
        <v>1449191.71</v>
      </c>
      <c r="Q25" s="67" t="n">
        <v>1536372.58</v>
      </c>
      <c r="R25" s="67" t="n">
        <v>1556701.35</v>
      </c>
      <c r="S25" s="67" t="n">
        <v>1576072.21</v>
      </c>
      <c r="T25" s="67" t="n">
        <v>1614021.76</v>
      </c>
      <c r="U25" s="67" t="n">
        <v>1640104.11</v>
      </c>
      <c r="V25" s="67" t="n">
        <v>1703131.67</v>
      </c>
      <c r="W25" s="67" t="n">
        <v>1754003.27</v>
      </c>
      <c r="X25" s="67" t="n">
        <v>1785835.01</v>
      </c>
      <c r="Y25" s="67" t="n">
        <v>1844027.02</v>
      </c>
      <c r="Z25" s="67" t="n">
        <v>1828232.06</v>
      </c>
      <c r="AA25" s="67" t="n">
        <v>1917101.06</v>
      </c>
      <c r="AB25" s="67" t="n">
        <v>1942123.3</v>
      </c>
      <c r="AC25" s="67" t="n">
        <v>1984237.8</v>
      </c>
      <c r="AD25" s="67" t="n">
        <v>2023287.33</v>
      </c>
      <c r="AE25" s="67" t="n">
        <v>2042223.72</v>
      </c>
      <c r="AF25" s="67" t="n">
        <v>2057683.16</v>
      </c>
      <c r="AG25" s="67" t="n">
        <v>2126522.82</v>
      </c>
      <c r="AH25" s="67" t="n">
        <v>2192734.07</v>
      </c>
      <c r="AI25" s="67" t="n">
        <v>2289679.33</v>
      </c>
      <c r="AJ25" s="67" t="n">
        <v>2242304.11</v>
      </c>
      <c r="AK25" s="67" t="n">
        <v>2326273.6</v>
      </c>
      <c r="AL25" s="67" t="n">
        <v>2430680.52</v>
      </c>
      <c r="AM25" s="67" t="n">
        <v>2517600.32</v>
      </c>
      <c r="AN25" s="67" t="n">
        <v>2363844.33</v>
      </c>
      <c r="AO25" s="67" t="n">
        <v>2474142.53</v>
      </c>
      <c r="AP25" s="176" t="n">
        <v>2582943.64</v>
      </c>
      <c r="AQ25" s="153" t="n">
        <v>2664762.09</v>
      </c>
      <c r="AR25" s="176" t="n">
        <v>2702567.89</v>
      </c>
    </row>
    <row r="26" customFormat="false" ht="20.1" hidden="false" customHeight="true" outlineLevel="0" collapsed="false">
      <c r="A26" s="41"/>
      <c r="B26" s="72" t="s">
        <v>13</v>
      </c>
      <c r="C26" s="55"/>
      <c r="D26" s="66"/>
      <c r="E26" s="226" t="s">
        <v>192</v>
      </c>
      <c r="F26" s="273"/>
      <c r="G26" s="273"/>
      <c r="H26" s="273"/>
      <c r="I26" s="67" t="n">
        <v>0</v>
      </c>
      <c r="J26" s="67" t="n">
        <v>300.41</v>
      </c>
      <c r="K26" s="67" t="n">
        <v>414.01</v>
      </c>
      <c r="L26" s="67" t="n">
        <v>211.53</v>
      </c>
      <c r="M26" s="67" t="n">
        <v>209.36</v>
      </c>
      <c r="N26" s="67" t="n">
        <v>0.2</v>
      </c>
      <c r="O26" s="67" t="n">
        <v>0</v>
      </c>
      <c r="P26" s="67" t="n">
        <v>0</v>
      </c>
      <c r="Q26" s="67" t="n">
        <v>0</v>
      </c>
      <c r="R26" s="67" t="n">
        <v>0</v>
      </c>
      <c r="S26" s="67" t="n">
        <v>0</v>
      </c>
      <c r="T26" s="67" t="n">
        <v>0</v>
      </c>
      <c r="U26" s="67" t="n">
        <v>0</v>
      </c>
      <c r="V26" s="67" t="n">
        <v>0</v>
      </c>
      <c r="W26" s="67" t="n">
        <v>0</v>
      </c>
      <c r="X26" s="67" t="n">
        <v>0</v>
      </c>
      <c r="Y26" s="67" t="n">
        <v>0</v>
      </c>
      <c r="Z26" s="67" t="n">
        <v>0</v>
      </c>
      <c r="AA26" s="67" t="n">
        <v>0</v>
      </c>
      <c r="AB26" s="67" t="n">
        <v>0</v>
      </c>
      <c r="AC26" s="67" t="n">
        <v>100.95</v>
      </c>
      <c r="AD26" s="67" t="n">
        <v>645.68</v>
      </c>
      <c r="AE26" s="67" t="n">
        <v>441</v>
      </c>
      <c r="AF26" s="67" t="n">
        <v>517.37</v>
      </c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33"/>
    </row>
    <row r="27" s="11" customFormat="true" ht="20.1" hidden="false" customHeight="true" outlineLevel="0" collapsed="false">
      <c r="A27" s="41"/>
      <c r="B27" s="44" t="s">
        <v>15</v>
      </c>
      <c r="C27" s="55"/>
      <c r="D27" s="66"/>
      <c r="E27" s="226" t="s">
        <v>193</v>
      </c>
      <c r="F27" s="273"/>
      <c r="G27" s="273"/>
      <c r="H27" s="273"/>
      <c r="I27" s="67" t="n">
        <v>10781.02</v>
      </c>
      <c r="J27" s="67" t="n">
        <v>539.56</v>
      </c>
      <c r="K27" s="67" t="n">
        <v>545.75</v>
      </c>
      <c r="L27" s="67" t="n">
        <v>559.78</v>
      </c>
      <c r="M27" s="67" t="n">
        <v>561.72</v>
      </c>
      <c r="N27" s="67" t="n">
        <v>555.48</v>
      </c>
      <c r="O27" s="67" t="n">
        <v>551.44</v>
      </c>
      <c r="P27" s="67" t="n">
        <v>543.44</v>
      </c>
      <c r="Q27" s="67" t="n">
        <v>542.44</v>
      </c>
      <c r="R27" s="67" t="n">
        <v>538.12</v>
      </c>
      <c r="S27" s="67" t="n">
        <v>534.68</v>
      </c>
      <c r="T27" s="67" t="n">
        <v>525.41</v>
      </c>
      <c r="U27" s="67" t="n">
        <v>523.31</v>
      </c>
      <c r="V27" s="67" t="n">
        <v>516</v>
      </c>
      <c r="W27" s="67" t="n">
        <v>506.9</v>
      </c>
      <c r="X27" s="67" t="n">
        <v>0</v>
      </c>
      <c r="Y27" s="67" t="n">
        <v>0</v>
      </c>
      <c r="Z27" s="67" t="n">
        <v>0</v>
      </c>
      <c r="AA27" s="67" t="n">
        <v>0</v>
      </c>
      <c r="AB27" s="67" t="n">
        <v>0</v>
      </c>
      <c r="AC27" s="228"/>
      <c r="AD27" s="228"/>
      <c r="AE27" s="228"/>
      <c r="AF27" s="228"/>
      <c r="AG27" s="228"/>
      <c r="AH27" s="228"/>
      <c r="AI27" s="228"/>
      <c r="AJ27" s="228"/>
      <c r="AK27" s="228"/>
      <c r="AL27" s="228"/>
      <c r="AM27" s="228"/>
      <c r="AN27" s="228"/>
      <c r="AO27" s="228"/>
      <c r="AP27" s="228"/>
      <c r="AQ27" s="228"/>
      <c r="AR27" s="233"/>
    </row>
    <row r="28" s="11" customFormat="true" ht="20.1" hidden="false" customHeight="true" outlineLevel="0" collapsed="false">
      <c r="A28" s="41"/>
      <c r="B28" s="44" t="s">
        <v>36</v>
      </c>
      <c r="C28" s="55"/>
      <c r="D28" s="66"/>
      <c r="E28" s="226" t="s">
        <v>194</v>
      </c>
      <c r="F28" s="273"/>
      <c r="G28" s="273"/>
      <c r="H28" s="273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67" t="n">
        <v>178.31</v>
      </c>
      <c r="AH28" s="67" t="n">
        <v>40.21</v>
      </c>
      <c r="AI28" s="67" t="n">
        <v>24.91</v>
      </c>
      <c r="AJ28" s="67" t="n">
        <v>132.76</v>
      </c>
      <c r="AK28" s="67" t="n">
        <v>132.36</v>
      </c>
      <c r="AL28" s="67" t="n">
        <v>134.01</v>
      </c>
      <c r="AM28" s="67" t="n">
        <v>133.35</v>
      </c>
      <c r="AN28" s="67" t="n">
        <v>133.42</v>
      </c>
      <c r="AO28" s="67" t="n">
        <v>133.09</v>
      </c>
      <c r="AP28" s="252" t="n">
        <v>229.7</v>
      </c>
      <c r="AQ28" s="68" t="n">
        <v>229.14</v>
      </c>
      <c r="AR28" s="252" t="n">
        <v>328.36</v>
      </c>
    </row>
    <row r="29" s="11" customFormat="true" ht="20.1" hidden="false" customHeight="true" outlineLevel="0" collapsed="false">
      <c r="A29" s="41"/>
      <c r="B29" s="44" t="s">
        <v>37</v>
      </c>
      <c r="C29" s="55"/>
      <c r="D29" s="66"/>
      <c r="E29" s="226" t="s">
        <v>195</v>
      </c>
      <c r="F29" s="273"/>
      <c r="G29" s="273"/>
      <c r="H29" s="273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33"/>
    </row>
    <row r="30" s="11" customFormat="true" ht="20.1" hidden="false" customHeight="true" outlineLevel="0" collapsed="false">
      <c r="A30" s="41"/>
      <c r="B30" s="42" t="s">
        <v>38</v>
      </c>
      <c r="C30" s="55"/>
      <c r="D30" s="68"/>
      <c r="E30" s="226" t="s">
        <v>196</v>
      </c>
      <c r="F30" s="273"/>
      <c r="G30" s="273"/>
      <c r="H30" s="273"/>
      <c r="I30" s="67" t="n">
        <v>151.97</v>
      </c>
      <c r="J30" s="67" t="n">
        <v>11133.45</v>
      </c>
      <c r="K30" s="67" t="n">
        <v>11350.4</v>
      </c>
      <c r="L30" s="67" t="n">
        <v>10459.14</v>
      </c>
      <c r="M30" s="67" t="n">
        <v>9311.23</v>
      </c>
      <c r="N30" s="67" t="n">
        <v>8873.62</v>
      </c>
      <c r="O30" s="67" t="n">
        <v>9424.39</v>
      </c>
      <c r="P30" s="67" t="n">
        <v>7311.81</v>
      </c>
      <c r="Q30" s="67" t="n">
        <v>5735.28</v>
      </c>
      <c r="R30" s="67" t="n">
        <v>7298.79</v>
      </c>
      <c r="S30" s="67" t="n">
        <v>6273.27</v>
      </c>
      <c r="T30" s="67" t="n">
        <v>5886.89</v>
      </c>
      <c r="U30" s="67" t="n">
        <v>6052.08</v>
      </c>
      <c r="V30" s="67" t="n">
        <v>7168.44</v>
      </c>
      <c r="W30" s="67" t="n">
        <v>9888.08</v>
      </c>
      <c r="X30" s="67" t="n">
        <v>6204.08</v>
      </c>
      <c r="Y30" s="67" t="n">
        <v>6973.47</v>
      </c>
      <c r="Z30" s="67" t="n">
        <v>5343.99</v>
      </c>
      <c r="AA30" s="67" t="n">
        <v>6369.41</v>
      </c>
      <c r="AB30" s="67" t="n">
        <v>6337.54</v>
      </c>
      <c r="AC30" s="67" t="n">
        <v>6864.69</v>
      </c>
      <c r="AD30" s="67" t="n">
        <v>3653.82</v>
      </c>
      <c r="AE30" s="67" t="n">
        <v>4417.58</v>
      </c>
      <c r="AF30" s="67" t="n">
        <v>9935.1</v>
      </c>
      <c r="AG30" s="67" t="n">
        <v>6560.24</v>
      </c>
      <c r="AH30" s="67" t="n">
        <v>8465.87</v>
      </c>
      <c r="AI30" s="67" t="n">
        <v>5934.92</v>
      </c>
      <c r="AJ30" s="67" t="n">
        <v>5217.5</v>
      </c>
      <c r="AK30" s="67" t="n">
        <v>5795.89</v>
      </c>
      <c r="AL30" s="67" t="n">
        <v>5704.81</v>
      </c>
      <c r="AM30" s="67" t="n">
        <v>6451.39</v>
      </c>
      <c r="AN30" s="67" t="n">
        <v>5106.54</v>
      </c>
      <c r="AO30" s="67" t="n">
        <v>11016.01</v>
      </c>
      <c r="AP30" s="252" t="n">
        <v>5901.84</v>
      </c>
      <c r="AQ30" s="68" t="n">
        <v>5206.83</v>
      </c>
      <c r="AR30" s="252" t="n">
        <v>10898.85</v>
      </c>
    </row>
    <row r="31" s="11" customFormat="true" ht="20.1" hidden="false" customHeight="true" outlineLevel="0" collapsed="false">
      <c r="A31" s="41"/>
      <c r="B31" s="42" t="s">
        <v>39</v>
      </c>
      <c r="C31" s="55"/>
      <c r="D31" s="66"/>
      <c r="E31" s="226" t="s">
        <v>197</v>
      </c>
      <c r="F31" s="273"/>
      <c r="G31" s="273"/>
      <c r="H31" s="273"/>
      <c r="I31" s="67" t="n">
        <v>181044.61</v>
      </c>
      <c r="J31" s="67" t="n">
        <v>164439.37</v>
      </c>
      <c r="K31" s="67" t="n">
        <v>148699.23</v>
      </c>
      <c r="L31" s="67" t="n">
        <v>133415.89</v>
      </c>
      <c r="M31" s="67" t="n">
        <v>157924.01</v>
      </c>
      <c r="N31" s="67" t="n">
        <v>155766.03</v>
      </c>
      <c r="O31" s="67" t="n">
        <v>135101.46</v>
      </c>
      <c r="P31" s="67" t="n">
        <v>153024</v>
      </c>
      <c r="Q31" s="67" t="n">
        <v>144899.96</v>
      </c>
      <c r="R31" s="67" t="n">
        <v>147366.37</v>
      </c>
      <c r="S31" s="67" t="n">
        <v>142659.72</v>
      </c>
      <c r="T31" s="67" t="n">
        <v>141898.52</v>
      </c>
      <c r="U31" s="67" t="n">
        <v>122514.12</v>
      </c>
      <c r="V31" s="67" t="n">
        <v>118020.02</v>
      </c>
      <c r="W31" s="67" t="n">
        <v>119318.45</v>
      </c>
      <c r="X31" s="67" t="n">
        <v>140806.2</v>
      </c>
      <c r="Y31" s="67" t="n">
        <v>123664.17</v>
      </c>
      <c r="Z31" s="67" t="n">
        <v>139128.6</v>
      </c>
      <c r="AA31" s="67" t="n">
        <v>149467.26</v>
      </c>
      <c r="AB31" s="67" t="n">
        <v>121859.91</v>
      </c>
      <c r="AC31" s="67" t="n">
        <v>127104.25</v>
      </c>
      <c r="AD31" s="67" t="n">
        <v>165234.2</v>
      </c>
      <c r="AE31" s="67" t="n">
        <v>170033.17</v>
      </c>
      <c r="AF31" s="67" t="n">
        <v>122274.85</v>
      </c>
      <c r="AG31" s="67" t="n">
        <v>107270.36</v>
      </c>
      <c r="AH31" s="67" t="n">
        <v>112829.47</v>
      </c>
      <c r="AI31" s="67" t="n">
        <v>113617.58</v>
      </c>
      <c r="AJ31" s="67" t="n">
        <v>112833.46</v>
      </c>
      <c r="AK31" s="67" t="n">
        <v>120362.31</v>
      </c>
      <c r="AL31" s="67" t="n">
        <v>124091.85</v>
      </c>
      <c r="AM31" s="67" t="n">
        <v>113714.61</v>
      </c>
      <c r="AN31" s="67" t="n">
        <v>111715.38</v>
      </c>
      <c r="AO31" s="67" t="n">
        <v>128053.51</v>
      </c>
      <c r="AP31" s="252" t="n">
        <v>187481.38</v>
      </c>
      <c r="AQ31" s="68" t="n">
        <v>130318.43</v>
      </c>
      <c r="AR31" s="252" t="n">
        <v>128415.25</v>
      </c>
    </row>
    <row r="32" s="11" customFormat="true" ht="20.1" hidden="false" customHeight="true" outlineLevel="0" collapsed="false">
      <c r="A32" s="41"/>
      <c r="B32" s="42" t="s">
        <v>40</v>
      </c>
      <c r="C32" s="55"/>
      <c r="D32" s="1"/>
      <c r="E32" s="226" t="s">
        <v>198</v>
      </c>
      <c r="F32" s="273"/>
      <c r="G32" s="273"/>
      <c r="H32" s="273"/>
      <c r="I32" s="67" t="n">
        <v>121604.6</v>
      </c>
      <c r="J32" s="67" t="n">
        <v>100599.09</v>
      </c>
      <c r="K32" s="67" t="n">
        <v>94818.58</v>
      </c>
      <c r="L32" s="67" t="n">
        <v>101941.6</v>
      </c>
      <c r="M32" s="67" t="n">
        <v>101318.46</v>
      </c>
      <c r="N32" s="67" t="n">
        <v>97501.82</v>
      </c>
      <c r="O32" s="67" t="n">
        <v>112497.58</v>
      </c>
      <c r="P32" s="67" t="n">
        <v>109939.25</v>
      </c>
      <c r="Q32" s="67" t="n">
        <v>103481.85</v>
      </c>
      <c r="R32" s="67" t="n">
        <v>85339.24</v>
      </c>
      <c r="S32" s="67" t="n">
        <v>84547.76</v>
      </c>
      <c r="T32" s="67" t="n">
        <v>99883.75</v>
      </c>
      <c r="U32" s="67" t="n">
        <v>102347.87</v>
      </c>
      <c r="V32" s="67" t="n">
        <v>90058.52</v>
      </c>
      <c r="W32" s="67" t="n">
        <v>90158.19</v>
      </c>
      <c r="X32" s="67" t="n">
        <v>122009.84</v>
      </c>
      <c r="Y32" s="67" t="n">
        <v>167320.79</v>
      </c>
      <c r="Z32" s="67" t="n">
        <v>179282.21</v>
      </c>
      <c r="AA32" s="67" t="n">
        <v>174552.81</v>
      </c>
      <c r="AB32" s="67" t="n">
        <v>187175.27</v>
      </c>
      <c r="AC32" s="67" t="n">
        <v>147340.67</v>
      </c>
      <c r="AD32" s="67" t="n">
        <v>142593.12</v>
      </c>
      <c r="AE32" s="67" t="n">
        <v>158503.73</v>
      </c>
      <c r="AF32" s="67" t="n">
        <v>189687.27</v>
      </c>
      <c r="AG32" s="67" t="n">
        <v>169206.44</v>
      </c>
      <c r="AH32" s="67" t="n">
        <v>157697.95</v>
      </c>
      <c r="AI32" s="67" t="n">
        <v>160244.99</v>
      </c>
      <c r="AJ32" s="67" t="n">
        <v>168280.02</v>
      </c>
      <c r="AK32" s="67" t="n">
        <v>156864.41</v>
      </c>
      <c r="AL32" s="67" t="n">
        <v>141106.15</v>
      </c>
      <c r="AM32" s="67" t="n">
        <v>161343.76</v>
      </c>
      <c r="AN32" s="67" t="n">
        <v>158190.7</v>
      </c>
      <c r="AO32" s="67" t="n">
        <v>172800.72</v>
      </c>
      <c r="AP32" s="252" t="n">
        <v>194120.15</v>
      </c>
      <c r="AQ32" s="68" t="n">
        <v>204386.21</v>
      </c>
      <c r="AR32" s="252" t="n">
        <v>200668.42</v>
      </c>
    </row>
    <row r="33" s="11" customFormat="true" ht="20.1" hidden="false" customHeight="true" outlineLevel="0" collapsed="false">
      <c r="A33" s="41"/>
      <c r="B33" s="42" t="s">
        <v>41</v>
      </c>
      <c r="C33" s="55"/>
      <c r="D33" s="1"/>
      <c r="E33" s="226" t="s">
        <v>199</v>
      </c>
      <c r="F33" s="273"/>
      <c r="G33" s="273"/>
      <c r="H33" s="273"/>
      <c r="I33" s="67" t="n">
        <v>2605.71</v>
      </c>
      <c r="J33" s="67" t="n">
        <v>2410.28</v>
      </c>
      <c r="K33" s="67" t="n">
        <v>2400.14</v>
      </c>
      <c r="L33" s="67" t="n">
        <v>2420.62</v>
      </c>
      <c r="M33" s="67" t="n">
        <v>2786.62</v>
      </c>
      <c r="N33" s="67" t="n">
        <v>3116.43</v>
      </c>
      <c r="O33" s="67" t="n">
        <v>3235.93</v>
      </c>
      <c r="P33" s="67" t="n">
        <v>3138.1</v>
      </c>
      <c r="Q33" s="67" t="n">
        <v>3182.04</v>
      </c>
      <c r="R33" s="67" t="n">
        <v>2830.66</v>
      </c>
      <c r="S33" s="67" t="n">
        <v>2626.7</v>
      </c>
      <c r="T33" s="67" t="n">
        <v>2615.58</v>
      </c>
      <c r="U33" s="67" t="n">
        <v>2571.4</v>
      </c>
      <c r="V33" s="67" t="n">
        <v>2629.82</v>
      </c>
      <c r="W33" s="67" t="n">
        <v>2485.19</v>
      </c>
      <c r="X33" s="67" t="n">
        <v>2735.84</v>
      </c>
      <c r="Y33" s="67" t="n">
        <v>2920.55</v>
      </c>
      <c r="Z33" s="67" t="n">
        <v>4174.82</v>
      </c>
      <c r="AA33" s="67" t="n">
        <v>3886.32</v>
      </c>
      <c r="AB33" s="67" t="n">
        <v>2879.46</v>
      </c>
      <c r="AC33" s="67" t="n">
        <v>3012.64</v>
      </c>
      <c r="AD33" s="67" t="n">
        <v>3677.84</v>
      </c>
      <c r="AE33" s="67" t="n">
        <v>4492.32</v>
      </c>
      <c r="AF33" s="67" t="n">
        <v>4319.64</v>
      </c>
      <c r="AG33" s="67" t="n">
        <v>3910.18</v>
      </c>
      <c r="AH33" s="67" t="n">
        <v>4427.39</v>
      </c>
      <c r="AI33" s="67" t="n">
        <v>4469.06</v>
      </c>
      <c r="AJ33" s="67" t="n">
        <v>4625.8</v>
      </c>
      <c r="AK33" s="67" t="n">
        <v>4297.6</v>
      </c>
      <c r="AL33" s="67" t="n">
        <v>3833.73</v>
      </c>
      <c r="AM33" s="67" t="n">
        <v>3828.76</v>
      </c>
      <c r="AN33" s="67" t="n">
        <v>3607.87</v>
      </c>
      <c r="AO33" s="67" t="n">
        <v>3741.53</v>
      </c>
      <c r="AP33" s="252" t="n">
        <v>3817.06</v>
      </c>
      <c r="AQ33" s="68" t="n">
        <v>4104.62</v>
      </c>
      <c r="AR33" s="252" t="n">
        <v>3746.85</v>
      </c>
    </row>
    <row r="34" s="11" customFormat="true" ht="20.1" hidden="false" customHeight="true" outlineLevel="0" collapsed="false">
      <c r="A34" s="41"/>
      <c r="B34" s="42" t="s">
        <v>42</v>
      </c>
      <c r="C34" s="55"/>
      <c r="D34" s="68"/>
      <c r="E34" s="226" t="s">
        <v>202</v>
      </c>
      <c r="F34" s="273"/>
      <c r="G34" s="273"/>
      <c r="H34" s="273"/>
      <c r="I34" s="67" t="n">
        <v>130</v>
      </c>
      <c r="J34" s="67" t="n">
        <v>523.97</v>
      </c>
      <c r="K34" s="67" t="n">
        <v>1620.64</v>
      </c>
      <c r="L34" s="67" t="n">
        <v>1041.11</v>
      </c>
      <c r="M34" s="67" t="n">
        <v>0</v>
      </c>
      <c r="N34" s="67" t="n">
        <v>0</v>
      </c>
      <c r="O34" s="67" t="n">
        <v>237.1</v>
      </c>
      <c r="P34" s="67" t="n">
        <v>0</v>
      </c>
      <c r="Q34" s="67" t="n">
        <v>0</v>
      </c>
      <c r="R34" s="67" t="n">
        <v>124.66</v>
      </c>
      <c r="S34" s="67" t="n">
        <v>1420.17</v>
      </c>
      <c r="T34" s="67" t="n">
        <v>1843.84</v>
      </c>
      <c r="U34" s="67" t="n">
        <v>1888.6</v>
      </c>
      <c r="V34" s="67" t="n">
        <v>367.8</v>
      </c>
      <c r="W34" s="67" t="n">
        <v>642.73</v>
      </c>
      <c r="X34" s="67" t="n">
        <v>0</v>
      </c>
      <c r="Y34" s="67" t="n">
        <v>0</v>
      </c>
      <c r="Z34" s="67" t="n">
        <v>0</v>
      </c>
      <c r="AA34" s="67" t="n">
        <v>0</v>
      </c>
      <c r="AB34" s="67" t="n">
        <v>0</v>
      </c>
      <c r="AC34" s="67" t="n">
        <v>168.44</v>
      </c>
      <c r="AD34" s="67" t="n">
        <v>351.72</v>
      </c>
      <c r="AE34" s="67" t="n">
        <v>1093.68</v>
      </c>
      <c r="AF34" s="67" t="n">
        <v>2072.13</v>
      </c>
      <c r="AG34" s="67" t="n">
        <v>2475.9</v>
      </c>
      <c r="AH34" s="67" t="n">
        <v>1623.67</v>
      </c>
      <c r="AI34" s="67" t="n">
        <v>2634.67</v>
      </c>
      <c r="AJ34" s="67" t="n">
        <v>1614.8</v>
      </c>
      <c r="AK34" s="67" t="n">
        <v>1581.25</v>
      </c>
      <c r="AL34" s="67" t="n">
        <v>1293.67</v>
      </c>
      <c r="AM34" s="67" t="n">
        <v>2027.76</v>
      </c>
      <c r="AN34" s="67" t="n">
        <v>2769.46</v>
      </c>
      <c r="AO34" s="67" t="n">
        <v>3358.83</v>
      </c>
      <c r="AP34" s="252" t="n">
        <v>2324.26</v>
      </c>
      <c r="AQ34" s="68" t="n">
        <v>2850.75</v>
      </c>
      <c r="AR34" s="252" t="n">
        <v>3431.5</v>
      </c>
    </row>
    <row r="35" s="11" customFormat="true" ht="21" hidden="false" customHeight="true" outlineLevel="0" collapsed="false">
      <c r="A35" s="41"/>
      <c r="B35" s="42" t="s">
        <v>43</v>
      </c>
      <c r="C35" s="9"/>
      <c r="D35" s="68"/>
      <c r="E35" s="226" t="s">
        <v>200</v>
      </c>
      <c r="F35" s="273"/>
      <c r="G35" s="273"/>
      <c r="H35" s="273"/>
      <c r="I35" s="67" t="n">
        <v>2305.03</v>
      </c>
      <c r="J35" s="67" t="n">
        <v>2628.65</v>
      </c>
      <c r="K35" s="67" t="n">
        <v>2946.3</v>
      </c>
      <c r="L35" s="67" t="n">
        <v>1376.74</v>
      </c>
      <c r="M35" s="67" t="n">
        <v>2593.11</v>
      </c>
      <c r="N35" s="67" t="n">
        <v>2766.34</v>
      </c>
      <c r="O35" s="67" t="n">
        <v>3100.71</v>
      </c>
      <c r="P35" s="67" t="n">
        <v>1785.69</v>
      </c>
      <c r="Q35" s="67" t="n">
        <v>1985.96</v>
      </c>
      <c r="R35" s="67" t="n">
        <v>2047.43</v>
      </c>
      <c r="S35" s="67" t="n">
        <v>2315.49</v>
      </c>
      <c r="T35" s="67" t="n">
        <v>3534.08</v>
      </c>
      <c r="U35" s="67" t="n">
        <v>3978.18</v>
      </c>
      <c r="V35" s="67" t="n">
        <v>3904.6</v>
      </c>
      <c r="W35" s="67" t="n">
        <v>4309.43</v>
      </c>
      <c r="X35" s="67" t="n">
        <v>4023.62</v>
      </c>
      <c r="Y35" s="67" t="n">
        <v>4427.58</v>
      </c>
      <c r="Z35" s="67" t="n">
        <v>4430.4</v>
      </c>
      <c r="AA35" s="67" t="n">
        <v>4897.82</v>
      </c>
      <c r="AB35" s="67" t="n">
        <v>3371.49</v>
      </c>
      <c r="AC35" s="67" t="n">
        <v>3825.21</v>
      </c>
      <c r="AD35" s="67" t="n">
        <v>3908.02</v>
      </c>
      <c r="AE35" s="67" t="n">
        <v>4437.71</v>
      </c>
      <c r="AF35" s="67" t="n">
        <v>3115.12</v>
      </c>
      <c r="AG35" s="67" t="n">
        <v>5050.98</v>
      </c>
      <c r="AH35" s="67" t="n">
        <v>5038.22</v>
      </c>
      <c r="AI35" s="67" t="n">
        <v>5532.74</v>
      </c>
      <c r="AJ35" s="67" t="n">
        <v>3751.65</v>
      </c>
      <c r="AK35" s="67" t="n">
        <v>5662.49</v>
      </c>
      <c r="AL35" s="67" t="n">
        <v>5677.33</v>
      </c>
      <c r="AM35" s="67" t="n">
        <v>5870.73</v>
      </c>
      <c r="AN35" s="67" t="n">
        <v>4703.62</v>
      </c>
      <c r="AO35" s="67" t="n">
        <v>6225.44</v>
      </c>
      <c r="AP35" s="252" t="n">
        <v>6468.29</v>
      </c>
      <c r="AQ35" s="68" t="n">
        <v>6949.23</v>
      </c>
      <c r="AR35" s="252" t="n">
        <v>4528.24</v>
      </c>
    </row>
    <row r="36" s="11" customFormat="true" ht="21" hidden="false" customHeight="true" outlineLevel="0" collapsed="false">
      <c r="A36" s="41"/>
      <c r="B36" s="42" t="s">
        <v>44</v>
      </c>
      <c r="C36" s="9"/>
      <c r="D36" s="68"/>
      <c r="E36" s="226" t="s">
        <v>203</v>
      </c>
      <c r="F36" s="273"/>
      <c r="G36" s="273"/>
      <c r="H36" s="273"/>
      <c r="I36" s="67" t="n">
        <v>848.52</v>
      </c>
      <c r="J36" s="67" t="n">
        <v>521.38</v>
      </c>
      <c r="K36" s="67" t="n">
        <v>0</v>
      </c>
      <c r="L36" s="67" t="n">
        <v>0</v>
      </c>
      <c r="M36" s="67" t="n">
        <v>0</v>
      </c>
      <c r="N36" s="67" t="n">
        <v>0</v>
      </c>
      <c r="O36" s="67" t="n">
        <v>0</v>
      </c>
      <c r="P36" s="67" t="n">
        <v>0</v>
      </c>
      <c r="Q36" s="67" t="n">
        <v>0</v>
      </c>
      <c r="R36" s="67" t="n">
        <v>0</v>
      </c>
      <c r="S36" s="67" t="n">
        <v>0</v>
      </c>
      <c r="T36" s="67" t="n">
        <v>0</v>
      </c>
      <c r="U36" s="67" t="n">
        <v>0</v>
      </c>
      <c r="V36" s="67" t="n">
        <v>0</v>
      </c>
      <c r="W36" s="67" t="n">
        <v>0</v>
      </c>
      <c r="X36" s="67" t="n">
        <v>0</v>
      </c>
      <c r="Y36" s="67" t="n">
        <v>0</v>
      </c>
      <c r="Z36" s="67" t="n">
        <v>0</v>
      </c>
      <c r="AA36" s="67" t="n">
        <v>0</v>
      </c>
      <c r="AB36" s="67" t="n">
        <v>0</v>
      </c>
      <c r="AC36" s="67" t="n">
        <v>0</v>
      </c>
      <c r="AD36" s="67" t="n">
        <v>0</v>
      </c>
      <c r="AE36" s="67" t="n">
        <v>0</v>
      </c>
      <c r="AF36" s="67" t="n">
        <v>0</v>
      </c>
      <c r="AG36" s="67" t="n">
        <v>0</v>
      </c>
      <c r="AH36" s="67" t="n">
        <v>0</v>
      </c>
      <c r="AI36" s="67" t="n">
        <v>0</v>
      </c>
      <c r="AJ36" s="67" t="n">
        <v>0</v>
      </c>
      <c r="AK36" s="67" t="n">
        <v>0</v>
      </c>
      <c r="AL36" s="67" t="n">
        <v>0</v>
      </c>
      <c r="AM36" s="67" t="n">
        <v>0</v>
      </c>
      <c r="AN36" s="67" t="n">
        <v>0</v>
      </c>
      <c r="AO36" s="67" t="n">
        <v>0</v>
      </c>
      <c r="AP36" s="67" t="n">
        <v>0</v>
      </c>
      <c r="AQ36" s="67" t="n">
        <v>0</v>
      </c>
      <c r="AR36" s="67" t="n">
        <v>0</v>
      </c>
    </row>
    <row r="37" s="11" customFormat="true" ht="21" hidden="false" customHeight="true" outlineLevel="0" collapsed="false">
      <c r="A37" s="41"/>
      <c r="B37" s="44" t="s">
        <v>45</v>
      </c>
      <c r="C37" s="9"/>
      <c r="D37" s="68"/>
      <c r="E37" s="226" t="s">
        <v>204</v>
      </c>
      <c r="F37" s="273"/>
      <c r="G37" s="273"/>
      <c r="H37" s="273"/>
      <c r="I37" s="67" t="n">
        <v>154740.45</v>
      </c>
      <c r="J37" s="67" t="n">
        <v>164094.72</v>
      </c>
      <c r="K37" s="67" t="n">
        <v>152023.82</v>
      </c>
      <c r="L37" s="67" t="n">
        <v>166325.61</v>
      </c>
      <c r="M37" s="67" t="n">
        <v>140368.05</v>
      </c>
      <c r="N37" s="67" t="n">
        <v>112500.26</v>
      </c>
      <c r="O37" s="67" t="n">
        <v>114323.25</v>
      </c>
      <c r="P37" s="67" t="n">
        <v>88785.57</v>
      </c>
      <c r="Q37" s="67" t="n">
        <v>103610.95</v>
      </c>
      <c r="R37" s="67" t="n">
        <v>129924.47</v>
      </c>
      <c r="S37" s="67" t="n">
        <v>121088.45</v>
      </c>
      <c r="T37" s="67" t="n">
        <v>106644.97</v>
      </c>
      <c r="U37" s="67" t="n">
        <v>128217.19</v>
      </c>
      <c r="V37" s="67" t="n">
        <v>136274.29</v>
      </c>
      <c r="W37" s="67" t="n">
        <v>129674.89</v>
      </c>
      <c r="X37" s="67" t="n">
        <v>115926.18</v>
      </c>
      <c r="Y37" s="67" t="n">
        <v>119385.26</v>
      </c>
      <c r="Z37" s="67" t="n">
        <v>157519.22</v>
      </c>
      <c r="AA37" s="67" t="n">
        <v>117386.75</v>
      </c>
      <c r="AB37" s="67" t="n">
        <v>103795.85</v>
      </c>
      <c r="AC37" s="67" t="n">
        <v>142707.72</v>
      </c>
      <c r="AD37" s="67" t="n">
        <v>111744.88</v>
      </c>
      <c r="AE37" s="67" t="n">
        <v>112315.09</v>
      </c>
      <c r="AF37" s="67" t="n">
        <v>137213.68</v>
      </c>
      <c r="AG37" s="67" t="n">
        <v>127012.56</v>
      </c>
      <c r="AH37" s="67" t="n">
        <v>128913.56</v>
      </c>
      <c r="AI37" s="67" t="n">
        <v>125836.69</v>
      </c>
      <c r="AJ37" s="67" t="n">
        <v>134392.24</v>
      </c>
      <c r="AK37" s="67" t="n">
        <v>113552.28</v>
      </c>
      <c r="AL37" s="67" t="n">
        <v>142970.89</v>
      </c>
      <c r="AM37" s="67" t="n">
        <v>118008.46</v>
      </c>
      <c r="AN37" s="67" t="n">
        <v>143118.71</v>
      </c>
      <c r="AO37" s="67" t="n">
        <v>137659.19</v>
      </c>
      <c r="AP37" s="689" t="n">
        <v>148980.91</v>
      </c>
      <c r="AQ37" s="189" t="n">
        <v>131490.65</v>
      </c>
      <c r="AR37" s="689" t="n">
        <v>145603.02</v>
      </c>
    </row>
    <row r="38" s="11" customFormat="true" ht="21" hidden="false" customHeight="true" outlineLevel="0" collapsed="false">
      <c r="A38" s="41"/>
      <c r="B38" s="44" t="s">
        <v>46</v>
      </c>
      <c r="C38" s="9"/>
      <c r="D38" s="845" t="s">
        <v>207</v>
      </c>
      <c r="E38" s="249"/>
      <c r="F38" s="249"/>
      <c r="G38" s="249"/>
      <c r="H38" s="249"/>
      <c r="I38" s="240" t="n">
        <v>126333.23</v>
      </c>
      <c r="J38" s="240" t="n">
        <v>127507.43</v>
      </c>
      <c r="K38" s="240" t="n">
        <v>129104.77</v>
      </c>
      <c r="L38" s="240" t="n">
        <v>129944.48</v>
      </c>
      <c r="M38" s="240" t="n">
        <v>132201.06</v>
      </c>
      <c r="N38" s="240" t="n">
        <v>131035.44</v>
      </c>
      <c r="O38" s="240" t="n">
        <v>135664.03</v>
      </c>
      <c r="P38" s="240" t="n">
        <v>139749.4</v>
      </c>
      <c r="Q38" s="240" t="n">
        <v>136356.21</v>
      </c>
      <c r="R38" s="240" t="n">
        <v>138445.35</v>
      </c>
      <c r="S38" s="240" t="n">
        <v>140629.77</v>
      </c>
      <c r="T38" s="240" t="n">
        <v>139635.27</v>
      </c>
      <c r="U38" s="240" t="n">
        <v>143002.85</v>
      </c>
      <c r="V38" s="240" t="n">
        <v>145427.26</v>
      </c>
      <c r="W38" s="240" t="n">
        <v>146411.77</v>
      </c>
      <c r="X38" s="240" t="n">
        <v>141660.9</v>
      </c>
      <c r="Y38" s="240" t="n">
        <v>142266.54</v>
      </c>
      <c r="Z38" s="240" t="n">
        <v>138211.22</v>
      </c>
      <c r="AA38" s="240" t="n">
        <v>140650.84</v>
      </c>
      <c r="AB38" s="240" t="n">
        <v>140830.33</v>
      </c>
      <c r="AC38" s="240" t="n">
        <v>142515.88</v>
      </c>
      <c r="AD38" s="240" t="n">
        <v>145013.98</v>
      </c>
      <c r="AE38" s="240" t="n">
        <v>145856.19</v>
      </c>
      <c r="AF38" s="240" t="n">
        <v>146513.95382</v>
      </c>
      <c r="AG38" s="240" t="n">
        <v>147708.45</v>
      </c>
      <c r="AH38" s="240" t="n">
        <v>152919.57</v>
      </c>
      <c r="AI38" s="240" t="n">
        <v>156173.01</v>
      </c>
      <c r="AJ38" s="240" t="n">
        <v>159353.87</v>
      </c>
      <c r="AK38" s="240" t="n">
        <v>157503.49</v>
      </c>
      <c r="AL38" s="240" t="n">
        <v>162811.97</v>
      </c>
      <c r="AM38" s="240" t="n">
        <v>166553.92</v>
      </c>
      <c r="AN38" s="240" t="n">
        <v>168653.36</v>
      </c>
      <c r="AO38" s="240" t="n">
        <v>163809</v>
      </c>
      <c r="AP38" s="846" t="n">
        <v>168457.67</v>
      </c>
      <c r="AQ38" s="847" t="n">
        <v>172727.4</v>
      </c>
      <c r="AR38" s="848" t="n">
        <v>176200.91</v>
      </c>
    </row>
    <row r="39" s="3" customFormat="true" ht="21" hidden="false" customHeight="true" outlineLevel="0" collapsed="false">
      <c r="A39" s="41"/>
      <c r="B39" s="44" t="s">
        <v>47</v>
      </c>
      <c r="C39" s="9"/>
      <c r="D39" s="68"/>
      <c r="E39" s="849" t="s">
        <v>208</v>
      </c>
      <c r="F39" s="154"/>
      <c r="G39" s="154"/>
      <c r="H39" s="154"/>
      <c r="I39" s="67" t="n">
        <v>126333.23</v>
      </c>
      <c r="J39" s="67" t="n">
        <v>127507.43</v>
      </c>
      <c r="K39" s="67" t="n">
        <v>129104.77</v>
      </c>
      <c r="L39" s="67" t="n">
        <v>129944.48</v>
      </c>
      <c r="M39" s="67" t="n">
        <v>132201.06</v>
      </c>
      <c r="N39" s="67" t="n">
        <v>131035.44</v>
      </c>
      <c r="O39" s="67" t="n">
        <v>135664.03</v>
      </c>
      <c r="P39" s="67" t="n">
        <v>139749.4</v>
      </c>
      <c r="Q39" s="67" t="n">
        <v>136356.21</v>
      </c>
      <c r="R39" s="67" t="n">
        <v>138445.35</v>
      </c>
      <c r="S39" s="67" t="n">
        <v>140629.77</v>
      </c>
      <c r="T39" s="67" t="n">
        <v>139635.27</v>
      </c>
      <c r="U39" s="67" t="n">
        <v>143002.85</v>
      </c>
      <c r="V39" s="67" t="n">
        <v>145427.26</v>
      </c>
      <c r="W39" s="67" t="n">
        <v>146411.77</v>
      </c>
      <c r="X39" s="67" t="n">
        <v>141660.9</v>
      </c>
      <c r="Y39" s="67" t="n">
        <v>142266.54</v>
      </c>
      <c r="Z39" s="67" t="n">
        <v>138211.22</v>
      </c>
      <c r="AA39" s="67" t="n">
        <v>140650.84</v>
      </c>
      <c r="AB39" s="67" t="n">
        <v>140830.33</v>
      </c>
      <c r="AC39" s="67" t="n">
        <v>142515.88</v>
      </c>
      <c r="AD39" s="67" t="n">
        <v>145013.98</v>
      </c>
      <c r="AE39" s="67" t="n">
        <v>145856.19</v>
      </c>
      <c r="AF39" s="67" t="n">
        <v>146513.95382</v>
      </c>
      <c r="AG39" s="67" t="n">
        <v>147708.45</v>
      </c>
      <c r="AH39" s="67" t="n">
        <v>152919.57</v>
      </c>
      <c r="AI39" s="67" t="n">
        <v>156173.01</v>
      </c>
      <c r="AJ39" s="67" t="n">
        <v>159353.87</v>
      </c>
      <c r="AK39" s="67" t="n">
        <v>157503.49</v>
      </c>
      <c r="AL39" s="67" t="n">
        <v>162811.97</v>
      </c>
      <c r="AM39" s="67" t="n">
        <v>166553.92</v>
      </c>
      <c r="AN39" s="67" t="n">
        <v>168653.36</v>
      </c>
      <c r="AO39" s="67" t="n">
        <v>163809</v>
      </c>
      <c r="AP39" s="230" t="n">
        <v>168457.67</v>
      </c>
      <c r="AQ39" s="110" t="n">
        <v>172727.4</v>
      </c>
      <c r="AR39" s="230" t="n">
        <v>176200.91</v>
      </c>
    </row>
    <row r="40" s="3" customFormat="true" ht="21" hidden="false" customHeight="true" outlineLevel="0" collapsed="false">
      <c r="A40" s="41"/>
      <c r="B40" s="60"/>
      <c r="C40" s="9"/>
      <c r="D40" s="68"/>
      <c r="E40" s="253"/>
      <c r="F40" s="253"/>
      <c r="G40" s="226" t="s">
        <v>210</v>
      </c>
      <c r="H40" s="253"/>
      <c r="I40" s="67" t="n">
        <v>19156.22</v>
      </c>
      <c r="J40" s="67" t="n">
        <v>19156.22</v>
      </c>
      <c r="K40" s="67" t="n">
        <v>19156.22</v>
      </c>
      <c r="L40" s="67" t="n">
        <v>19156.22</v>
      </c>
      <c r="M40" s="67" t="n">
        <v>19906.22</v>
      </c>
      <c r="N40" s="67" t="n">
        <v>19906.22</v>
      </c>
      <c r="O40" s="67" t="n">
        <v>19906.22</v>
      </c>
      <c r="P40" s="67" t="n">
        <v>20739.56</v>
      </c>
      <c r="Q40" s="67" t="n">
        <v>20739.56</v>
      </c>
      <c r="R40" s="67" t="n">
        <v>20739.56</v>
      </c>
      <c r="S40" s="67" t="n">
        <v>20739.56</v>
      </c>
      <c r="T40" s="67" t="n">
        <v>20739.56</v>
      </c>
      <c r="U40" s="67" t="n">
        <v>21327.79</v>
      </c>
      <c r="V40" s="67" t="n">
        <v>21327.79</v>
      </c>
      <c r="W40" s="67" t="n">
        <v>21327.79</v>
      </c>
      <c r="X40" s="67" t="n">
        <v>21327.79</v>
      </c>
      <c r="Y40" s="67" t="n">
        <v>21327.79</v>
      </c>
      <c r="Z40" s="67" t="n">
        <v>21327.79</v>
      </c>
      <c r="AA40" s="67" t="n">
        <v>21327.79</v>
      </c>
      <c r="AB40" s="67" t="n">
        <v>21327.79</v>
      </c>
      <c r="AC40" s="67" t="n">
        <v>21327.79</v>
      </c>
      <c r="AD40" s="67" t="n">
        <v>21327.79</v>
      </c>
      <c r="AE40" s="67" t="n">
        <v>21327.79</v>
      </c>
      <c r="AF40" s="67" t="n">
        <v>21327.79</v>
      </c>
      <c r="AG40" s="67" t="n">
        <v>21327.79</v>
      </c>
      <c r="AH40" s="67" t="n">
        <v>21621.91</v>
      </c>
      <c r="AI40" s="67" t="n">
        <v>21621.91</v>
      </c>
      <c r="AJ40" s="67" t="n">
        <v>21621.91</v>
      </c>
      <c r="AK40" s="67" t="n">
        <v>21621.91</v>
      </c>
      <c r="AL40" s="67" t="n">
        <v>21621.91</v>
      </c>
      <c r="AM40" s="67" t="n">
        <v>21621.91</v>
      </c>
      <c r="AN40" s="67" t="n">
        <v>21621.91</v>
      </c>
      <c r="AO40" s="67" t="n">
        <v>21622</v>
      </c>
      <c r="AP40" s="230" t="n">
        <v>21621.91</v>
      </c>
      <c r="AQ40" s="110" t="n">
        <v>21621.91</v>
      </c>
      <c r="AR40" s="230" t="n">
        <v>21757.04</v>
      </c>
    </row>
    <row r="41" s="3" customFormat="true" ht="21" hidden="false" customHeight="true" outlineLevel="0" collapsed="false">
      <c r="A41" s="41"/>
      <c r="B41" s="60"/>
      <c r="C41" s="9"/>
      <c r="D41" s="68"/>
      <c r="E41" s="253"/>
      <c r="F41" s="253"/>
      <c r="G41" s="226" t="s">
        <v>212</v>
      </c>
      <c r="H41" s="253"/>
      <c r="I41" s="67" t="n">
        <v>103912.26</v>
      </c>
      <c r="J41" s="67" t="n">
        <v>95028.52</v>
      </c>
      <c r="K41" s="67" t="n">
        <v>95028.52</v>
      </c>
      <c r="L41" s="67" t="n">
        <v>95028.52</v>
      </c>
      <c r="M41" s="67" t="n">
        <v>98778.52</v>
      </c>
      <c r="N41" s="67" t="n">
        <v>99403.84</v>
      </c>
      <c r="O41" s="67" t="n">
        <v>102746.37</v>
      </c>
      <c r="P41" s="67" t="n">
        <v>96901.01</v>
      </c>
      <c r="Q41" s="67" t="n">
        <v>93370.85</v>
      </c>
      <c r="R41" s="67" t="n">
        <v>93370.85</v>
      </c>
      <c r="S41" s="67" t="n">
        <v>93370.85</v>
      </c>
      <c r="T41" s="67" t="n">
        <v>93370.85</v>
      </c>
      <c r="U41" s="67" t="n">
        <v>96779.8</v>
      </c>
      <c r="V41" s="67" t="n">
        <v>96779.77</v>
      </c>
      <c r="W41" s="67" t="n">
        <v>96779.77</v>
      </c>
      <c r="X41" s="67" t="n">
        <v>96779.78</v>
      </c>
      <c r="Y41" s="67" t="n">
        <v>96779.78</v>
      </c>
      <c r="Z41" s="67" t="n">
        <v>96779.78</v>
      </c>
      <c r="AA41" s="67" t="n">
        <v>96779.78</v>
      </c>
      <c r="AB41" s="67" t="n">
        <v>96779.78</v>
      </c>
      <c r="AC41" s="67" t="n">
        <v>96779.78</v>
      </c>
      <c r="AD41" s="67" t="n">
        <v>96779.78</v>
      </c>
      <c r="AE41" s="67" t="n">
        <v>96779.77</v>
      </c>
      <c r="AF41" s="67" t="n">
        <v>96779.77382</v>
      </c>
      <c r="AG41" s="67" t="n">
        <v>96779.78</v>
      </c>
      <c r="AH41" s="67" t="n">
        <v>98484.24</v>
      </c>
      <c r="AI41" s="67" t="n">
        <v>98484.22</v>
      </c>
      <c r="AJ41" s="67" t="n">
        <v>98484.22</v>
      </c>
      <c r="AK41" s="67" t="n">
        <v>98484.22</v>
      </c>
      <c r="AL41" s="67" t="n">
        <v>98484.22</v>
      </c>
      <c r="AM41" s="67" t="n">
        <v>98484.22</v>
      </c>
      <c r="AN41" s="67" t="n">
        <v>98484.22</v>
      </c>
      <c r="AO41" s="67" t="n">
        <v>98484</v>
      </c>
      <c r="AP41" s="230" t="n">
        <v>98484.22</v>
      </c>
      <c r="AQ41" s="110" t="n">
        <v>98484.22</v>
      </c>
      <c r="AR41" s="230" t="n">
        <v>99348.42</v>
      </c>
    </row>
    <row r="42" s="3" customFormat="true" ht="21" hidden="false" customHeight="true" outlineLevel="0" collapsed="false">
      <c r="A42" s="41"/>
      <c r="B42" s="61"/>
      <c r="C42" s="9"/>
      <c r="D42" s="68"/>
      <c r="E42" s="253"/>
      <c r="F42" s="253"/>
      <c r="G42" s="226" t="s">
        <v>214</v>
      </c>
      <c r="H42" s="253"/>
      <c r="I42" s="67" t="n">
        <v>545.53</v>
      </c>
      <c r="J42" s="67" t="n">
        <v>10733.82</v>
      </c>
      <c r="K42" s="67" t="n">
        <v>12106.86</v>
      </c>
      <c r="L42" s="67" t="n">
        <v>13173.52</v>
      </c>
      <c r="M42" s="67" t="n">
        <v>11105.48</v>
      </c>
      <c r="N42" s="67" t="n">
        <v>10675.32</v>
      </c>
      <c r="O42" s="67" t="n">
        <v>12078.12</v>
      </c>
      <c r="P42" s="67" t="n">
        <v>21528.01</v>
      </c>
      <c r="Q42" s="67" t="n">
        <v>21216.99</v>
      </c>
      <c r="R42" s="67" t="n">
        <v>22931.85</v>
      </c>
      <c r="S42" s="67" t="n">
        <v>24485.2</v>
      </c>
      <c r="T42" s="67" t="n">
        <v>24932.14</v>
      </c>
      <c r="U42" s="67" t="n">
        <v>23837.01</v>
      </c>
      <c r="V42" s="67" t="n">
        <v>25974.56</v>
      </c>
      <c r="W42" s="67" t="n">
        <v>27236.26</v>
      </c>
      <c r="X42" s="67" t="n">
        <v>24745.05</v>
      </c>
      <c r="Y42" s="67" t="n">
        <v>25030.51</v>
      </c>
      <c r="Z42" s="67" t="n">
        <v>20806.56</v>
      </c>
      <c r="AA42" s="67" t="n">
        <v>23997.66</v>
      </c>
      <c r="AB42" s="67" t="n">
        <v>25785.61</v>
      </c>
      <c r="AC42" s="67" t="n">
        <v>27517.73</v>
      </c>
      <c r="AD42" s="67" t="n">
        <v>29811.57</v>
      </c>
      <c r="AE42" s="67" t="n">
        <v>31415.42</v>
      </c>
      <c r="AF42" s="67" t="n">
        <v>32838.17</v>
      </c>
      <c r="AG42" s="67" t="n">
        <v>36272.85</v>
      </c>
      <c r="AH42" s="67" t="n">
        <v>39314.03</v>
      </c>
      <c r="AI42" s="67" t="n">
        <v>42331.03</v>
      </c>
      <c r="AJ42" s="67" t="n">
        <v>45733.97</v>
      </c>
      <c r="AK42" s="67" t="n">
        <v>43505.28</v>
      </c>
      <c r="AL42" s="67" t="n">
        <v>48743.95</v>
      </c>
      <c r="AM42" s="67" t="n">
        <v>52492.82</v>
      </c>
      <c r="AN42" s="67" t="n">
        <v>55737.82</v>
      </c>
      <c r="AO42" s="67" t="n">
        <v>50888</v>
      </c>
      <c r="AP42" s="230" t="n">
        <v>55142.43</v>
      </c>
      <c r="AQ42" s="110" t="n">
        <v>59118.01</v>
      </c>
      <c r="AR42" s="230" t="n">
        <v>61495.05</v>
      </c>
    </row>
    <row r="43" s="3" customFormat="true" ht="21" hidden="false" customHeight="true" outlineLevel="0" collapsed="false">
      <c r="A43" s="41"/>
      <c r="B43" s="61"/>
      <c r="C43" s="9"/>
      <c r="D43" s="68"/>
      <c r="E43" s="253"/>
      <c r="F43" s="253"/>
      <c r="G43" s="226" t="s">
        <v>462</v>
      </c>
      <c r="H43" s="253"/>
      <c r="I43" s="151" t="n">
        <v>2719.22</v>
      </c>
      <c r="J43" s="151" t="n">
        <v>2588.87</v>
      </c>
      <c r="K43" s="151" t="n">
        <v>2813.17</v>
      </c>
      <c r="L43" s="151" t="n">
        <v>2586.22</v>
      </c>
      <c r="M43" s="151" t="n">
        <v>2410.84</v>
      </c>
      <c r="N43" s="151" t="n">
        <v>1050.06</v>
      </c>
      <c r="O43" s="151" t="n">
        <v>933.32</v>
      </c>
      <c r="P43" s="151" t="n">
        <v>580.82</v>
      </c>
      <c r="Q43" s="151" t="n">
        <v>1028.81</v>
      </c>
      <c r="R43" s="151" t="n">
        <v>1403.09</v>
      </c>
      <c r="S43" s="151" t="n">
        <v>2034.16</v>
      </c>
      <c r="T43" s="151" t="n">
        <v>592.72</v>
      </c>
      <c r="U43" s="151" t="n">
        <v>1058.25</v>
      </c>
      <c r="V43" s="151" t="n">
        <v>1345.14</v>
      </c>
      <c r="W43" s="151" t="n">
        <v>1067.95</v>
      </c>
      <c r="X43" s="151" t="n">
        <v>-1191.72</v>
      </c>
      <c r="Y43" s="151" t="n">
        <v>-871.54</v>
      </c>
      <c r="Z43" s="151" t="n">
        <v>-702.91</v>
      </c>
      <c r="AA43" s="151" t="n">
        <v>-1454.39</v>
      </c>
      <c r="AB43" s="151" t="n">
        <v>-3062.85</v>
      </c>
      <c r="AC43" s="151" t="n">
        <v>-3109.42</v>
      </c>
      <c r="AD43" s="151" t="n">
        <v>-2905.16</v>
      </c>
      <c r="AE43" s="151" t="n">
        <v>-3666.79</v>
      </c>
      <c r="AF43" s="151" t="n">
        <v>-4431.78</v>
      </c>
      <c r="AG43" s="151" t="n">
        <v>-6671.97</v>
      </c>
      <c r="AH43" s="151" t="n">
        <v>-6500.61</v>
      </c>
      <c r="AI43" s="151" t="n">
        <v>-6264.15</v>
      </c>
      <c r="AJ43" s="151" t="n">
        <v>-6486.23</v>
      </c>
      <c r="AK43" s="151" t="n">
        <v>-6107.92</v>
      </c>
      <c r="AL43" s="151" t="n">
        <v>-6038.11</v>
      </c>
      <c r="AM43" s="151" t="n">
        <v>-6045.03</v>
      </c>
      <c r="AN43" s="151" t="n">
        <v>-7190.59</v>
      </c>
      <c r="AO43" s="151" t="n">
        <v>-7184.86</v>
      </c>
      <c r="AP43" s="230" t="n">
        <v>-6790.89</v>
      </c>
      <c r="AQ43" s="110" t="n">
        <v>-6496.74</v>
      </c>
      <c r="AR43" s="230" t="n">
        <v>-6399.6</v>
      </c>
    </row>
    <row r="44" s="3" customFormat="true" ht="21" hidden="false" customHeight="true" outlineLevel="0" collapsed="false">
      <c r="A44" s="41"/>
      <c r="B44" s="61"/>
      <c r="C44" s="9"/>
      <c r="D44" s="850"/>
      <c r="E44" s="851" t="s">
        <v>219</v>
      </c>
      <c r="F44" s="852"/>
      <c r="G44" s="853"/>
      <c r="H44" s="852"/>
      <c r="I44" s="718" t="n">
        <v>0</v>
      </c>
      <c r="J44" s="718" t="n">
        <v>0</v>
      </c>
      <c r="K44" s="718" t="n">
        <v>0</v>
      </c>
      <c r="L44" s="718" t="n">
        <v>0</v>
      </c>
      <c r="M44" s="718" t="n">
        <v>0</v>
      </c>
      <c r="N44" s="718" t="n">
        <v>0</v>
      </c>
      <c r="O44" s="718" t="n">
        <v>0</v>
      </c>
      <c r="P44" s="718" t="n">
        <v>0</v>
      </c>
      <c r="Q44" s="718" t="n">
        <v>0</v>
      </c>
      <c r="R44" s="718" t="n">
        <v>0</v>
      </c>
      <c r="S44" s="718" t="n">
        <v>0</v>
      </c>
      <c r="T44" s="718" t="n">
        <v>0</v>
      </c>
      <c r="U44" s="718" t="n">
        <v>0</v>
      </c>
      <c r="V44" s="718" t="n">
        <v>0</v>
      </c>
      <c r="W44" s="718" t="n">
        <v>0</v>
      </c>
      <c r="X44" s="718" t="n">
        <v>0</v>
      </c>
      <c r="Y44" s="718" t="n">
        <v>0</v>
      </c>
      <c r="Z44" s="718" t="n">
        <v>0</v>
      </c>
      <c r="AA44" s="718" t="n">
        <v>0</v>
      </c>
      <c r="AB44" s="718" t="n">
        <v>0</v>
      </c>
      <c r="AC44" s="718" t="n">
        <v>0</v>
      </c>
      <c r="AD44" s="718" t="n">
        <v>0</v>
      </c>
      <c r="AE44" s="718" t="n">
        <v>0</v>
      </c>
      <c r="AF44" s="718" t="n">
        <v>0</v>
      </c>
      <c r="AG44" s="718" t="n">
        <v>0</v>
      </c>
      <c r="AH44" s="718" t="n">
        <v>0</v>
      </c>
      <c r="AI44" s="718" t="n">
        <v>0</v>
      </c>
      <c r="AJ44" s="718" t="n">
        <v>0</v>
      </c>
      <c r="AK44" s="718" t="n">
        <v>0</v>
      </c>
      <c r="AL44" s="718" t="n">
        <v>0</v>
      </c>
      <c r="AM44" s="718" t="n">
        <v>0</v>
      </c>
      <c r="AN44" s="718" t="n">
        <v>0</v>
      </c>
      <c r="AO44" s="718" t="n">
        <v>0</v>
      </c>
      <c r="AP44" s="718" t="n">
        <v>0</v>
      </c>
      <c r="AQ44" s="718" t="n">
        <v>0</v>
      </c>
      <c r="AR44" s="718" t="n">
        <v>0</v>
      </c>
    </row>
    <row r="45" s="3" customFormat="true" ht="21" hidden="false" customHeight="true" outlineLevel="0" collapsed="false">
      <c r="A45" s="41"/>
      <c r="B45" s="61"/>
      <c r="C45" s="9"/>
      <c r="D45" s="854" t="s">
        <v>220</v>
      </c>
      <c r="E45" s="136"/>
      <c r="F45" s="136"/>
      <c r="G45" s="136"/>
      <c r="H45" s="136"/>
      <c r="I45" s="855" t="n">
        <v>2027788.87</v>
      </c>
      <c r="J45" s="855" t="n">
        <v>1999579.04</v>
      </c>
      <c r="K45" s="855" t="n">
        <v>1940974.04</v>
      </c>
      <c r="L45" s="855" t="n">
        <v>1949304.49</v>
      </c>
      <c r="M45" s="855" t="n">
        <v>1982162.57</v>
      </c>
      <c r="N45" s="855" t="n">
        <v>1981072.78</v>
      </c>
      <c r="O45" s="855" t="n">
        <v>1976155.36</v>
      </c>
      <c r="P45" s="855" t="n">
        <v>1953468.97</v>
      </c>
      <c r="Q45" s="855" t="n">
        <v>2036167.27</v>
      </c>
      <c r="R45" s="855" t="n">
        <v>2070616.44</v>
      </c>
      <c r="S45" s="855" t="n">
        <v>2078168.22</v>
      </c>
      <c r="T45" s="855" t="n">
        <v>2116490.07</v>
      </c>
      <c r="U45" s="855" t="n">
        <v>2151199.71</v>
      </c>
      <c r="V45" s="855" t="n">
        <v>2207498.42</v>
      </c>
      <c r="W45" s="855" t="n">
        <v>2257398.9</v>
      </c>
      <c r="X45" s="855" t="n">
        <v>2319201.67</v>
      </c>
      <c r="Y45" s="855" t="n">
        <v>2410985.38</v>
      </c>
      <c r="Z45" s="855" t="n">
        <v>2456322.52</v>
      </c>
      <c r="AA45" s="855" t="n">
        <v>2514312.27</v>
      </c>
      <c r="AB45" s="855" t="n">
        <v>2508373.15</v>
      </c>
      <c r="AC45" s="855" t="n">
        <v>2557878.25</v>
      </c>
      <c r="AD45" s="855" t="n">
        <v>2600110.59</v>
      </c>
      <c r="AE45" s="855" t="n">
        <v>2643814.19</v>
      </c>
      <c r="AF45" s="855" t="n">
        <v>2673332.27382</v>
      </c>
      <c r="AG45" s="855" t="n">
        <v>2695896.24</v>
      </c>
      <c r="AH45" s="855" t="n">
        <v>2764689.98</v>
      </c>
      <c r="AI45" s="855" t="n">
        <v>2864147.9</v>
      </c>
      <c r="AJ45" s="855" t="n">
        <v>2832506.21</v>
      </c>
      <c r="AK45" s="855" t="n">
        <v>2892025.68</v>
      </c>
      <c r="AL45" s="855" t="n">
        <v>3018304.93</v>
      </c>
      <c r="AM45" s="855" t="n">
        <v>3095533.06</v>
      </c>
      <c r="AN45" s="259" t="n">
        <v>2961843.62</v>
      </c>
      <c r="AO45" s="259" t="n">
        <v>3100940</v>
      </c>
      <c r="AP45" s="856" t="n">
        <v>3300725.12</v>
      </c>
      <c r="AQ45" s="857" t="n">
        <v>3323025.53</v>
      </c>
      <c r="AR45" s="856" t="n">
        <v>3376389.47</v>
      </c>
    </row>
    <row r="46" customFormat="false" ht="16.5" hidden="false" customHeight="false" outlineLevel="0" collapsed="false">
      <c r="D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customFormat="false" ht="16.5" hidden="false" customHeight="false" outlineLevel="0" collapsed="false">
      <c r="AF47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C117"/>
  <sheetViews>
    <sheetView showFormulas="false" showGridLines="false" showRowColHeaders="true" showZeros="true" rightToLeft="false" tabSelected="false" showOutlineSymbols="false" defaultGridColor="true" view="pageBreakPreview" topLeftCell="A1" colorId="64" zoomScale="85" zoomScaleNormal="100" zoomScalePageLayoutView="85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1" activeCellId="0" sqref="A1"/>
    </sheetView>
  </sheetViews>
  <sheetFormatPr defaultColWidth="8.7617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31.1"/>
    <col collapsed="false" customWidth="false" hidden="true" outlineLevel="0" max="32" min="9" style="11" width="8.78"/>
    <col collapsed="false" customWidth="false" hidden="false" outlineLevel="0" max="39" min="33" style="11" width="8.78"/>
    <col collapsed="false" customWidth="true" hidden="false" outlineLevel="0" max="40" min="40" style="3" width="10.89"/>
    <col collapsed="false" customWidth="true" hidden="false" outlineLevel="0" max="41" min="41" style="652" width="9.11"/>
    <col collapsed="false" customWidth="true" hidden="false" outlineLevel="0" max="44" min="42" style="652" width="9.78"/>
    <col collapsed="false" customWidth="true" hidden="false" outlineLevel="0" max="45" min="45" style="12" width="2.55"/>
    <col collapsed="false" customWidth="false" hidden="false" outlineLevel="0" max="1024" min="46" style="12" width="8.78"/>
  </cols>
  <sheetData>
    <row r="1" s="13" customFormat="true" ht="36" hidden="false" customHeight="true" outlineLevel="0" collapsed="false">
      <c r="B1" s="14"/>
      <c r="C1" s="14"/>
      <c r="D1" s="16" t="s">
        <v>463</v>
      </c>
      <c r="E1" s="62"/>
      <c r="F1" s="62"/>
      <c r="G1" s="62"/>
      <c r="H1" s="62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858"/>
      <c r="AP1" s="858"/>
      <c r="AQ1" s="858"/>
      <c r="AR1" s="858"/>
    </row>
    <row r="2" s="18" customFormat="true" ht="18.75" hidden="false" customHeight="true" outlineLevel="0" collapsed="false">
      <c r="B2" s="19"/>
      <c r="C2" s="20"/>
      <c r="D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O2" s="859"/>
      <c r="AP2" s="859"/>
      <c r="AQ2" s="859"/>
      <c r="AR2" s="859"/>
      <c r="BC2" s="27"/>
    </row>
    <row r="3" s="27" customFormat="true" ht="20.25" hidden="false" customHeight="true" outlineLevel="0" collapsed="false">
      <c r="A3" s="22"/>
      <c r="B3" s="23"/>
      <c r="C3" s="24"/>
      <c r="D3" s="214" t="s">
        <v>222</v>
      </c>
      <c r="E3" s="214"/>
      <c r="F3" s="214"/>
      <c r="G3" s="214"/>
      <c r="H3" s="214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  <c r="AT3" s="266" t="s">
        <v>223</v>
      </c>
      <c r="BC3" s="12"/>
    </row>
    <row r="4" customFormat="false" ht="20.1" hidden="false" customHeight="true" outlineLevel="0" collapsed="false">
      <c r="A4" s="28" t="s">
        <v>2</v>
      </c>
      <c r="B4" s="62"/>
      <c r="C4" s="29"/>
      <c r="D4" s="268" t="s">
        <v>224</v>
      </c>
      <c r="E4" s="268"/>
      <c r="F4" s="268"/>
      <c r="G4" s="268"/>
      <c r="H4" s="268"/>
      <c r="I4" s="312" t="n">
        <v>3596.93</v>
      </c>
      <c r="J4" s="312" t="n">
        <v>14067.69</v>
      </c>
      <c r="K4" s="312" t="n">
        <v>25797.79</v>
      </c>
      <c r="L4" s="312" t="n">
        <v>35648.91</v>
      </c>
      <c r="M4" s="312" t="n">
        <v>10286.34</v>
      </c>
      <c r="N4" s="312" t="n">
        <v>19916.6</v>
      </c>
      <c r="O4" s="312" t="n">
        <v>30765.21</v>
      </c>
      <c r="P4" s="312" t="n">
        <v>41989.19</v>
      </c>
      <c r="Q4" s="312" t="n">
        <v>8770.25</v>
      </c>
      <c r="R4" s="312" t="n">
        <v>19084.34</v>
      </c>
      <c r="S4" s="252" t="n">
        <v>30211.98</v>
      </c>
      <c r="T4" s="252" t="n">
        <v>39957.02</v>
      </c>
      <c r="U4" s="252" t="n">
        <v>10921.25</v>
      </c>
      <c r="V4" s="252" t="n">
        <v>22049.15</v>
      </c>
      <c r="W4" s="252" t="n">
        <v>32584.76</v>
      </c>
      <c r="X4" s="252" t="n">
        <v>43522.32</v>
      </c>
      <c r="Y4" s="252" t="n">
        <v>11098.85</v>
      </c>
      <c r="Z4" s="252" t="n">
        <v>22789.21</v>
      </c>
      <c r="AA4" s="252" t="n">
        <v>34374.66</v>
      </c>
      <c r="AB4" s="252" t="n">
        <v>45680.19</v>
      </c>
      <c r="AC4" s="252" t="n">
        <v>11548.58</v>
      </c>
      <c r="AD4" s="252" t="n">
        <v>23600.59</v>
      </c>
      <c r="AE4" s="252" t="n">
        <v>35994.07</v>
      </c>
      <c r="AF4" s="252" t="n">
        <v>48345.14</v>
      </c>
      <c r="AG4" s="252" t="n">
        <v>12810.52</v>
      </c>
      <c r="AH4" s="252" t="n">
        <v>26024.8</v>
      </c>
      <c r="AI4" s="252" t="n">
        <v>39998.36</v>
      </c>
      <c r="AJ4" s="252" t="n">
        <v>55014.5</v>
      </c>
      <c r="AK4" s="252" t="n">
        <v>13965.66</v>
      </c>
      <c r="AL4" s="252" t="n">
        <v>28587.09</v>
      </c>
      <c r="AM4" s="252" t="n">
        <v>42461.05</v>
      </c>
      <c r="AN4" s="269" t="n">
        <v>55912.1</v>
      </c>
      <c r="AO4" s="69" t="n">
        <v>13521</v>
      </c>
      <c r="AP4" s="230" t="n">
        <v>28636.76</v>
      </c>
      <c r="AQ4" s="230" t="n">
        <v>43422.3</v>
      </c>
      <c r="AR4" s="860" t="n">
        <v>58019.05</v>
      </c>
      <c r="AT4" s="861" t="n">
        <v>0.0376832563970948</v>
      </c>
    </row>
    <row r="5" customFormat="false" ht="20.1" hidden="false" customHeight="true" outlineLevel="0" collapsed="false">
      <c r="A5" s="34"/>
      <c r="B5" s="35"/>
      <c r="C5" s="36"/>
      <c r="D5" s="271"/>
      <c r="E5" s="272" t="s">
        <v>225</v>
      </c>
      <c r="F5" s="272"/>
      <c r="G5" s="272"/>
      <c r="H5" s="272"/>
      <c r="I5" s="252" t="n">
        <v>3650.16</v>
      </c>
      <c r="J5" s="252" t="n">
        <v>14470.16</v>
      </c>
      <c r="K5" s="252" t="n">
        <v>25591.18</v>
      </c>
      <c r="L5" s="252" t="n">
        <v>36284.33</v>
      </c>
      <c r="M5" s="252" t="n">
        <v>10217.4</v>
      </c>
      <c r="N5" s="252" t="n">
        <v>20842.88</v>
      </c>
      <c r="O5" s="252" t="n">
        <v>31410.05</v>
      </c>
      <c r="P5" s="252" t="n">
        <v>41991.67</v>
      </c>
      <c r="Q5" s="252" t="n">
        <v>10220.85</v>
      </c>
      <c r="R5" s="252" t="n">
        <v>20622.79</v>
      </c>
      <c r="S5" s="252" t="n">
        <v>31323.41</v>
      </c>
      <c r="T5" s="252" t="n">
        <v>41869.67</v>
      </c>
      <c r="U5" s="252" t="n">
        <v>10484.75</v>
      </c>
      <c r="V5" s="252" t="n">
        <v>20921.63</v>
      </c>
      <c r="W5" s="252" t="n">
        <v>31405.64</v>
      </c>
      <c r="X5" s="252" t="n">
        <v>42242.85</v>
      </c>
      <c r="Y5" s="252" t="n">
        <v>10606.52</v>
      </c>
      <c r="Z5" s="252" t="n">
        <v>21419.01</v>
      </c>
      <c r="AA5" s="252" t="n">
        <v>32413.09</v>
      </c>
      <c r="AB5" s="252" t="n">
        <v>43820.89</v>
      </c>
      <c r="AC5" s="252" t="n">
        <v>10761.03</v>
      </c>
      <c r="AD5" s="252" t="n">
        <v>22035.32</v>
      </c>
      <c r="AE5" s="252" t="n">
        <v>33726.56</v>
      </c>
      <c r="AF5" s="252" t="n">
        <v>45879.24</v>
      </c>
      <c r="AG5" s="252" t="n">
        <v>12113.67</v>
      </c>
      <c r="AH5" s="252" t="n">
        <v>25101.35</v>
      </c>
      <c r="AI5" s="252" t="n">
        <v>38354.85</v>
      </c>
      <c r="AJ5" s="252" t="n">
        <v>50856.94</v>
      </c>
      <c r="AK5" s="312" t="n">
        <v>12672.07</v>
      </c>
      <c r="AL5" s="252" t="n">
        <v>25796.49</v>
      </c>
      <c r="AM5" s="252" t="n">
        <v>38693.49</v>
      </c>
      <c r="AN5" s="269" t="n">
        <v>51671.95</v>
      </c>
      <c r="AO5" s="69" t="n">
        <v>13012.68</v>
      </c>
      <c r="AP5" s="230" t="n">
        <v>26325.26</v>
      </c>
      <c r="AQ5" s="230" t="n">
        <v>40152.77</v>
      </c>
      <c r="AR5" s="860" t="n">
        <v>53938.77</v>
      </c>
      <c r="AT5" s="861" t="n">
        <v>0.0438694494788758</v>
      </c>
    </row>
    <row r="6" customFormat="false" ht="20.1" hidden="false" customHeight="true" outlineLevel="0" collapsed="false">
      <c r="A6" s="37" t="s">
        <v>4</v>
      </c>
      <c r="B6" s="38"/>
      <c r="C6" s="29"/>
      <c r="D6" s="253"/>
      <c r="E6" s="273" t="s">
        <v>226</v>
      </c>
      <c r="F6" s="273"/>
      <c r="G6" s="273"/>
      <c r="H6" s="273"/>
      <c r="I6" s="252" t="n">
        <v>-53.23</v>
      </c>
      <c r="J6" s="252" t="n">
        <v>-402.469999999999</v>
      </c>
      <c r="K6" s="252" t="n">
        <v>206.610000000001</v>
      </c>
      <c r="L6" s="252" t="n">
        <v>-635.419999999998</v>
      </c>
      <c r="M6" s="252" t="n">
        <v>69.4899999999998</v>
      </c>
      <c r="N6" s="252" t="n">
        <v>-926.400000000002</v>
      </c>
      <c r="O6" s="252" t="n">
        <v>-644.790000000001</v>
      </c>
      <c r="P6" s="252" t="n">
        <v>-3</v>
      </c>
      <c r="Q6" s="252" t="n">
        <v>-1450.6</v>
      </c>
      <c r="R6" s="252" t="n">
        <v>-1538.45</v>
      </c>
      <c r="S6" s="252" t="n">
        <v>-1111.43</v>
      </c>
      <c r="T6" s="252" t="n">
        <v>-1912.64999999999</v>
      </c>
      <c r="U6" s="252" t="n">
        <v>436.5</v>
      </c>
      <c r="V6" s="252" t="n">
        <v>1127.52</v>
      </c>
      <c r="W6" s="252" t="n">
        <v>1179.12</v>
      </c>
      <c r="X6" s="252" t="n">
        <v>1279.47</v>
      </c>
      <c r="Y6" s="252" t="n">
        <v>492.33</v>
      </c>
      <c r="Z6" s="252" t="n">
        <v>1370.2</v>
      </c>
      <c r="AA6" s="252" t="n">
        <v>1961.57</v>
      </c>
      <c r="AB6" s="252" t="n">
        <v>1859.3</v>
      </c>
      <c r="AC6" s="252" t="n">
        <v>787.550000000001</v>
      </c>
      <c r="AD6" s="252" t="n">
        <v>1565.27</v>
      </c>
      <c r="AE6" s="252" t="n">
        <v>2267.51</v>
      </c>
      <c r="AF6" s="252" t="n">
        <v>2465.9</v>
      </c>
      <c r="AG6" s="310" t="n">
        <v>696.85</v>
      </c>
      <c r="AH6" s="310" t="n">
        <v>924</v>
      </c>
      <c r="AI6" s="310" t="n">
        <v>1643.51</v>
      </c>
      <c r="AJ6" s="310" t="n">
        <v>4157.56</v>
      </c>
      <c r="AK6" s="311" t="n">
        <v>1293.59</v>
      </c>
      <c r="AL6" s="310" t="n">
        <v>2790.6</v>
      </c>
      <c r="AM6" s="310" t="n">
        <v>3767.34</v>
      </c>
      <c r="AN6" s="307" t="n">
        <v>4240.15</v>
      </c>
      <c r="AO6" s="862" t="n">
        <v>509</v>
      </c>
      <c r="AP6" s="863" t="n">
        <v>2311.5</v>
      </c>
      <c r="AQ6" s="863" t="n">
        <v>3269.53</v>
      </c>
      <c r="AR6" s="864" t="n">
        <v>4080.28</v>
      </c>
      <c r="AT6" s="861" t="n">
        <v>-0.0377038548164569</v>
      </c>
    </row>
    <row r="7" customFormat="false" ht="20.1" hidden="false" customHeight="true" outlineLevel="0" collapsed="false">
      <c r="A7" s="42"/>
      <c r="B7" s="42" t="s">
        <v>1</v>
      </c>
      <c r="C7" s="45"/>
      <c r="D7" s="274" t="s">
        <v>228</v>
      </c>
      <c r="E7" s="274"/>
      <c r="F7" s="274"/>
      <c r="G7" s="274"/>
      <c r="H7" s="274"/>
      <c r="I7" s="329" t="n">
        <v>737.6</v>
      </c>
      <c r="J7" s="329" t="n">
        <v>2891.35</v>
      </c>
      <c r="K7" s="329" t="n">
        <v>5780.5</v>
      </c>
      <c r="L7" s="329" t="n">
        <v>7452.44</v>
      </c>
      <c r="M7" s="329" t="n">
        <v>1962.11</v>
      </c>
      <c r="N7" s="329" t="n">
        <v>5585.44</v>
      </c>
      <c r="O7" s="329" t="n">
        <v>6911.95</v>
      </c>
      <c r="P7" s="329" t="n">
        <v>11475.57</v>
      </c>
      <c r="Q7" s="329" t="n">
        <v>2025.9</v>
      </c>
      <c r="R7" s="329" t="n">
        <v>4340.69</v>
      </c>
      <c r="S7" s="329" t="n">
        <v>6052.74</v>
      </c>
      <c r="T7" s="329" t="n">
        <v>8480.84</v>
      </c>
      <c r="U7" s="329" t="n">
        <v>2056.37</v>
      </c>
      <c r="V7" s="329" t="n">
        <v>4038.54</v>
      </c>
      <c r="W7" s="329" t="n">
        <v>5173.42</v>
      </c>
      <c r="X7" s="329" t="n">
        <v>12634.08</v>
      </c>
      <c r="Y7" s="329" t="n">
        <v>3328.38</v>
      </c>
      <c r="Z7" s="329" t="n">
        <v>13208.81</v>
      </c>
      <c r="AA7" s="329" t="n">
        <v>14110.39</v>
      </c>
      <c r="AB7" s="329" t="n">
        <v>15845.39</v>
      </c>
      <c r="AC7" s="329" t="n">
        <v>1873.52</v>
      </c>
      <c r="AD7" s="329" t="n">
        <v>4274.74</v>
      </c>
      <c r="AE7" s="329" t="n">
        <v>6545.43</v>
      </c>
      <c r="AF7" s="329" t="n">
        <v>8444.74</v>
      </c>
      <c r="AG7" s="310" t="n">
        <v>844.01</v>
      </c>
      <c r="AH7" s="310" t="n">
        <v>1825.3</v>
      </c>
      <c r="AI7" s="310" t="n">
        <v>3762.11</v>
      </c>
      <c r="AJ7" s="310" t="n">
        <v>5854.82</v>
      </c>
      <c r="AK7" s="310" t="n">
        <v>758.91</v>
      </c>
      <c r="AL7" s="310" t="n">
        <v>1355.54</v>
      </c>
      <c r="AM7" s="310" t="n">
        <v>2005.61</v>
      </c>
      <c r="AN7" s="307" t="n">
        <v>1891.89</v>
      </c>
      <c r="AO7" s="862" t="n">
        <v>513.13</v>
      </c>
      <c r="AP7" s="863" t="n">
        <v>2396.42</v>
      </c>
      <c r="AQ7" s="863" t="n">
        <v>3120.44</v>
      </c>
      <c r="AR7" s="864" t="n">
        <v>3949.12</v>
      </c>
      <c r="AT7" s="861" t="n">
        <v>1.08739408739409</v>
      </c>
    </row>
    <row r="8" customFormat="false" ht="20.1" hidden="false" customHeight="true" outlineLevel="0" collapsed="false">
      <c r="A8" s="41"/>
      <c r="B8" s="42" t="s">
        <v>5</v>
      </c>
      <c r="C8" s="45"/>
      <c r="D8" s="154" t="s">
        <v>229</v>
      </c>
      <c r="E8" s="154"/>
      <c r="F8" s="154"/>
      <c r="G8" s="154"/>
      <c r="H8" s="154"/>
      <c r="I8" s="252" t="n">
        <v>2859.33</v>
      </c>
      <c r="J8" s="252" t="n">
        <v>11176.34</v>
      </c>
      <c r="K8" s="252" t="n">
        <v>20017.29</v>
      </c>
      <c r="L8" s="252" t="n">
        <v>28196.47</v>
      </c>
      <c r="M8" s="252" t="n">
        <v>8324.23</v>
      </c>
      <c r="N8" s="252" t="n">
        <v>14331.41</v>
      </c>
      <c r="O8" s="252" t="n">
        <v>23853.43</v>
      </c>
      <c r="P8" s="252" t="n">
        <v>30513.61</v>
      </c>
      <c r="Q8" s="252" t="n">
        <v>6744.35</v>
      </c>
      <c r="R8" s="252" t="n">
        <v>14743.65</v>
      </c>
      <c r="S8" s="252" t="n">
        <v>24159.24</v>
      </c>
      <c r="T8" s="252" t="n">
        <v>31476.18</v>
      </c>
      <c r="U8" s="252" t="n">
        <v>8864.88</v>
      </c>
      <c r="V8" s="252" t="n">
        <v>18010.61</v>
      </c>
      <c r="W8" s="252" t="n">
        <v>27411.34</v>
      </c>
      <c r="X8" s="252" t="n">
        <v>30888.24</v>
      </c>
      <c r="Y8" s="252" t="n">
        <v>7770.47</v>
      </c>
      <c r="Z8" s="252" t="n">
        <v>9580.4</v>
      </c>
      <c r="AA8" s="252" t="n">
        <v>20264.27</v>
      </c>
      <c r="AB8" s="252" t="n">
        <v>29834.8</v>
      </c>
      <c r="AC8" s="252" t="n">
        <v>9675.06</v>
      </c>
      <c r="AD8" s="252" t="n">
        <v>19325.85</v>
      </c>
      <c r="AE8" s="252" t="n">
        <v>29448.64</v>
      </c>
      <c r="AF8" s="252" t="n">
        <v>39900.4</v>
      </c>
      <c r="AG8" s="252" t="n">
        <v>11966.51</v>
      </c>
      <c r="AH8" s="252" t="n">
        <v>24199.5</v>
      </c>
      <c r="AI8" s="252" t="n">
        <v>36236.25</v>
      </c>
      <c r="AJ8" s="252" t="n">
        <v>49159.68</v>
      </c>
      <c r="AK8" s="252" t="n">
        <v>13206.75</v>
      </c>
      <c r="AL8" s="252" t="n">
        <v>27231.55</v>
      </c>
      <c r="AM8" s="252" t="n">
        <v>40455.44</v>
      </c>
      <c r="AN8" s="269" t="n">
        <v>54020.22</v>
      </c>
      <c r="AO8" s="69" t="n">
        <v>13008.44</v>
      </c>
      <c r="AP8" s="230" t="n">
        <v>26240.34</v>
      </c>
      <c r="AQ8" s="230" t="n">
        <v>40301.86</v>
      </c>
      <c r="AR8" s="860" t="n">
        <v>54069.93</v>
      </c>
      <c r="AT8" s="861" t="n">
        <v>0.000920210987663594</v>
      </c>
    </row>
    <row r="9" customFormat="false" ht="20.1" hidden="false" customHeight="true" outlineLevel="0" collapsed="false">
      <c r="A9" s="41"/>
      <c r="B9" s="44" t="s">
        <v>7</v>
      </c>
      <c r="C9" s="36"/>
      <c r="D9" s="275" t="s">
        <v>230</v>
      </c>
      <c r="E9" s="275"/>
      <c r="F9" s="275"/>
      <c r="G9" s="275"/>
      <c r="H9" s="275"/>
      <c r="I9" s="310" t="n">
        <v>1622.31</v>
      </c>
      <c r="J9" s="310" t="n">
        <v>7085.54</v>
      </c>
      <c r="K9" s="310" t="n">
        <v>13087.46</v>
      </c>
      <c r="L9" s="310" t="n">
        <v>19177.95</v>
      </c>
      <c r="M9" s="310" t="n">
        <v>5844.76</v>
      </c>
      <c r="N9" s="310" t="n">
        <v>11502.79</v>
      </c>
      <c r="O9" s="310" t="n">
        <v>17724.23</v>
      </c>
      <c r="P9" s="310" t="n">
        <v>24067.17</v>
      </c>
      <c r="Q9" s="310" t="n">
        <v>6307.06</v>
      </c>
      <c r="R9" s="310" t="n">
        <v>12090.11</v>
      </c>
      <c r="S9" s="310" t="n">
        <v>18656.82</v>
      </c>
      <c r="T9" s="310" t="n">
        <v>24642.55</v>
      </c>
      <c r="U9" s="310" t="n">
        <v>6884.8</v>
      </c>
      <c r="V9" s="310" t="n">
        <v>12741.63</v>
      </c>
      <c r="W9" s="310" t="n">
        <v>19612.47</v>
      </c>
      <c r="X9" s="310" t="n">
        <v>25926.09</v>
      </c>
      <c r="Y9" s="310" t="n">
        <v>6608.3</v>
      </c>
      <c r="Z9" s="310" t="n">
        <v>12449.31</v>
      </c>
      <c r="AA9" s="310" t="n">
        <v>19199.6</v>
      </c>
      <c r="AB9" s="310" t="n">
        <v>26177.08</v>
      </c>
      <c r="AC9" s="310" t="n">
        <v>6777.3</v>
      </c>
      <c r="AD9" s="310" t="n">
        <v>12954.7</v>
      </c>
      <c r="AE9" s="310" t="n">
        <v>20111.92</v>
      </c>
      <c r="AF9" s="310" t="n">
        <v>27981.99</v>
      </c>
      <c r="AG9" s="310" t="n">
        <v>7244.43</v>
      </c>
      <c r="AH9" s="310" t="n">
        <v>13517.86</v>
      </c>
      <c r="AI9" s="310" t="n">
        <v>21086.39</v>
      </c>
      <c r="AJ9" s="310" t="n">
        <v>29318.53</v>
      </c>
      <c r="AK9" s="310" t="n">
        <v>7434.15</v>
      </c>
      <c r="AL9" s="310" t="n">
        <v>13954.2</v>
      </c>
      <c r="AM9" s="310" t="n">
        <v>21689.16</v>
      </c>
      <c r="AN9" s="307" t="n">
        <v>29812</v>
      </c>
      <c r="AO9" s="862" t="n">
        <v>7757.87</v>
      </c>
      <c r="AP9" s="863" t="n">
        <v>14367.68</v>
      </c>
      <c r="AQ9" s="863" t="n">
        <v>22303.91</v>
      </c>
      <c r="AR9" s="864" t="n">
        <v>31949.54</v>
      </c>
      <c r="AT9" s="861" t="n">
        <v>0.0717006574533745</v>
      </c>
    </row>
    <row r="10" customFormat="false" ht="20.1" hidden="false" customHeight="true" outlineLevel="0" collapsed="false">
      <c r="A10" s="41"/>
      <c r="B10" s="44" t="s">
        <v>9</v>
      </c>
      <c r="C10" s="36"/>
      <c r="D10" s="154" t="s">
        <v>231</v>
      </c>
      <c r="E10" s="154"/>
      <c r="F10" s="154"/>
      <c r="G10" s="154"/>
      <c r="H10" s="154"/>
      <c r="I10" s="252" t="n">
        <v>1237.02</v>
      </c>
      <c r="J10" s="252" t="n">
        <v>4090.8</v>
      </c>
      <c r="K10" s="252" t="n">
        <v>6929.83</v>
      </c>
      <c r="L10" s="252" t="n">
        <v>9018.52</v>
      </c>
      <c r="M10" s="252" t="n">
        <v>2479.47</v>
      </c>
      <c r="N10" s="252" t="n">
        <v>2828.62</v>
      </c>
      <c r="O10" s="252" t="n">
        <v>6129.2</v>
      </c>
      <c r="P10" s="252" t="n">
        <v>6446.44</v>
      </c>
      <c r="Q10" s="252" t="n">
        <v>437.29</v>
      </c>
      <c r="R10" s="252" t="n">
        <v>2653.54</v>
      </c>
      <c r="S10" s="252" t="n">
        <v>5502.42</v>
      </c>
      <c r="T10" s="252" t="n">
        <v>6833.63</v>
      </c>
      <c r="U10" s="252" t="n">
        <v>1980.08</v>
      </c>
      <c r="V10" s="252" t="n">
        <v>5268.98</v>
      </c>
      <c r="W10" s="252" t="n">
        <v>7798.87</v>
      </c>
      <c r="X10" s="252" t="n">
        <v>4962.15</v>
      </c>
      <c r="Y10" s="252" t="n">
        <v>1162.17</v>
      </c>
      <c r="Z10" s="252" t="n">
        <v>-2868.91</v>
      </c>
      <c r="AA10" s="252" t="n">
        <v>1064.67</v>
      </c>
      <c r="AB10" s="252" t="n">
        <v>3657.72</v>
      </c>
      <c r="AC10" s="252" t="n">
        <v>2897.76</v>
      </c>
      <c r="AD10" s="252" t="n">
        <v>6371.15</v>
      </c>
      <c r="AE10" s="252" t="n">
        <v>9336.72</v>
      </c>
      <c r="AF10" s="252" t="n">
        <v>11918.41</v>
      </c>
      <c r="AG10" s="252" t="n">
        <v>4722.08</v>
      </c>
      <c r="AH10" s="252" t="n">
        <v>10681.64</v>
      </c>
      <c r="AI10" s="252" t="n">
        <v>15149.86</v>
      </c>
      <c r="AJ10" s="252" t="n">
        <v>19841.15</v>
      </c>
      <c r="AK10" s="252" t="n">
        <v>5772.61</v>
      </c>
      <c r="AL10" s="252" t="n">
        <v>13277.35</v>
      </c>
      <c r="AM10" s="252" t="n">
        <v>18766.28</v>
      </c>
      <c r="AN10" s="269" t="n">
        <v>24208.22</v>
      </c>
      <c r="AO10" s="69" t="n">
        <v>5250.57</v>
      </c>
      <c r="AP10" s="230" t="n">
        <v>11872.66</v>
      </c>
      <c r="AQ10" s="230" t="n">
        <v>17997.95</v>
      </c>
      <c r="AR10" s="860" t="n">
        <v>22120.39</v>
      </c>
      <c r="AT10" s="861" t="n">
        <v>-0.0862446722642145</v>
      </c>
    </row>
    <row r="11" customFormat="false" ht="20.1" hidden="false" customHeight="true" outlineLevel="0" collapsed="false">
      <c r="A11" s="41"/>
      <c r="B11" s="44" t="s">
        <v>11</v>
      </c>
      <c r="C11" s="36"/>
      <c r="D11" s="154" t="s">
        <v>232</v>
      </c>
      <c r="E11" s="154"/>
      <c r="F11" s="154"/>
      <c r="G11" s="154"/>
      <c r="H11" s="154"/>
      <c r="I11" s="252" t="n">
        <v>410.26</v>
      </c>
      <c r="J11" s="252" t="n">
        <v>1641.04</v>
      </c>
      <c r="K11" s="252" t="n">
        <v>2871.82</v>
      </c>
      <c r="L11" s="252" t="n">
        <v>4102.61</v>
      </c>
      <c r="M11" s="252" t="n">
        <v>1058.81</v>
      </c>
      <c r="N11" s="252" t="n">
        <v>2117.62</v>
      </c>
      <c r="O11" s="252" t="n">
        <v>3176.43</v>
      </c>
      <c r="P11" s="252" t="n">
        <v>4235.24</v>
      </c>
      <c r="Q11" s="252" t="n">
        <v>731.42</v>
      </c>
      <c r="R11" s="252" t="n">
        <v>1462.842015</v>
      </c>
      <c r="S11" s="252" t="n">
        <v>2194.26</v>
      </c>
      <c r="T11" s="252" t="n">
        <v>2925.68</v>
      </c>
      <c r="U11" s="252" t="n">
        <v>762.88</v>
      </c>
      <c r="V11" s="252" t="n">
        <v>1525.76</v>
      </c>
      <c r="W11" s="252" t="n">
        <v>2288.65</v>
      </c>
      <c r="X11" s="252" t="n">
        <v>3051.53</v>
      </c>
      <c r="Y11" s="252" t="n">
        <v>788.67</v>
      </c>
      <c r="Z11" s="252" t="n">
        <v>1577.35</v>
      </c>
      <c r="AA11" s="252" t="n">
        <v>2366.03</v>
      </c>
      <c r="AB11" s="252" t="n">
        <v>3154.70949</v>
      </c>
      <c r="AC11" s="252" t="n">
        <v>723.79</v>
      </c>
      <c r="AD11" s="252" t="n">
        <v>1447.58</v>
      </c>
      <c r="AE11" s="252" t="n">
        <v>2171.37</v>
      </c>
      <c r="AF11" s="252" t="n">
        <v>2895.16</v>
      </c>
      <c r="AG11" s="252" t="n">
        <v>728.63</v>
      </c>
      <c r="AH11" s="252" t="n">
        <v>1457.26</v>
      </c>
      <c r="AI11" s="252" t="n">
        <v>2185.89</v>
      </c>
      <c r="AJ11" s="252" t="n">
        <v>2914.53</v>
      </c>
      <c r="AK11" s="252" t="n">
        <v>749.35</v>
      </c>
      <c r="AL11" s="252" t="n">
        <v>1498.71178</v>
      </c>
      <c r="AM11" s="252" t="n">
        <v>2248.06767</v>
      </c>
      <c r="AN11" s="269" t="n">
        <v>2997.42</v>
      </c>
      <c r="AO11" s="69" t="n">
        <v>760.19</v>
      </c>
      <c r="AP11" s="230" t="n">
        <v>1520.39</v>
      </c>
      <c r="AQ11" s="230" t="n">
        <v>2280.59</v>
      </c>
      <c r="AR11" s="860" t="n">
        <v>3040.78</v>
      </c>
      <c r="AT11" s="861" t="n">
        <v>0.0144657738988865</v>
      </c>
      <c r="BC11" s="43"/>
    </row>
    <row r="12" s="43" customFormat="true" ht="20.1" hidden="false" customHeight="true" outlineLevel="0" collapsed="false">
      <c r="A12" s="41"/>
      <c r="B12" s="44" t="s">
        <v>13</v>
      </c>
      <c r="C12" s="45"/>
      <c r="D12" s="154" t="s">
        <v>233</v>
      </c>
      <c r="E12" s="154"/>
      <c r="F12" s="154"/>
      <c r="G12" s="154"/>
      <c r="H12" s="154"/>
      <c r="I12" s="252" t="n">
        <v>-93.5900000000001</v>
      </c>
      <c r="J12" s="252" t="n">
        <v>46.2599999999993</v>
      </c>
      <c r="K12" s="252" t="n">
        <v>73.3099999999995</v>
      </c>
      <c r="L12" s="252" t="n">
        <v>-34.8300000000017</v>
      </c>
      <c r="M12" s="252" t="n">
        <v>-7.9699999999998</v>
      </c>
      <c r="N12" s="252" t="n">
        <v>109.4</v>
      </c>
      <c r="O12" s="252" t="n">
        <v>66.79</v>
      </c>
      <c r="P12" s="252" t="n">
        <v>53</v>
      </c>
      <c r="Q12" s="252" t="n">
        <v>-70.1600000000001</v>
      </c>
      <c r="R12" s="252" t="n">
        <v>131.522015</v>
      </c>
      <c r="S12" s="252" t="n">
        <v>46</v>
      </c>
      <c r="T12" s="252" t="n">
        <v>262.48</v>
      </c>
      <c r="U12" s="252" t="n">
        <v>-63.5599999999999</v>
      </c>
      <c r="V12" s="252" t="n">
        <v>100.320000000001</v>
      </c>
      <c r="W12" s="252" t="n">
        <v>-4.60999999999967</v>
      </c>
      <c r="X12" s="252" t="n">
        <v>364.910000000001</v>
      </c>
      <c r="Y12" s="252" t="n">
        <v>28.92</v>
      </c>
      <c r="Z12" s="252" t="n">
        <v>50.6900000000001</v>
      </c>
      <c r="AA12" s="252" t="n">
        <v>310.05</v>
      </c>
      <c r="AB12" s="252" t="n">
        <v>735.289490000001</v>
      </c>
      <c r="AC12" s="252" t="n">
        <v>-78.9700000000003</v>
      </c>
      <c r="AD12" s="252" t="n">
        <v>-61.1300000000001</v>
      </c>
      <c r="AE12" s="252" t="n">
        <v>-74.8399999999992</v>
      </c>
      <c r="AF12" s="252" t="n">
        <v>-440.270000000001</v>
      </c>
      <c r="AG12" s="310" t="n">
        <v>15.5300000000001</v>
      </c>
      <c r="AH12" s="310" t="n">
        <v>-57</v>
      </c>
      <c r="AI12" s="310" t="n">
        <v>-105.45</v>
      </c>
      <c r="AJ12" s="310" t="n">
        <v>-291.07</v>
      </c>
      <c r="AK12" s="310" t="n">
        <v>21.85</v>
      </c>
      <c r="AL12" s="310" t="n">
        <v>3.24177999999893</v>
      </c>
      <c r="AM12" s="310" t="n">
        <v>11.19</v>
      </c>
      <c r="AN12" s="307" t="n">
        <v>-235.35</v>
      </c>
      <c r="AO12" s="863" t="n">
        <v>-43</v>
      </c>
      <c r="AP12" s="863" t="n">
        <v>-6</v>
      </c>
      <c r="AQ12" s="863" t="n">
        <v>70</v>
      </c>
      <c r="AR12" s="864" t="n">
        <v>-25.27</v>
      </c>
      <c r="AT12" s="861"/>
      <c r="AU12" s="12"/>
      <c r="BC12" s="12"/>
    </row>
    <row r="13" customFormat="false" ht="20.1" hidden="false" customHeight="true" outlineLevel="0" collapsed="false">
      <c r="A13" s="41"/>
      <c r="B13" s="44" t="s">
        <v>15</v>
      </c>
      <c r="C13" s="29"/>
      <c r="D13" s="276" t="s">
        <v>234</v>
      </c>
      <c r="E13" s="276"/>
      <c r="F13" s="276"/>
      <c r="G13" s="276"/>
      <c r="H13" s="276"/>
      <c r="I13" s="865" t="n">
        <v>733.17</v>
      </c>
      <c r="J13" s="865" t="n">
        <v>2496.02</v>
      </c>
      <c r="K13" s="865" t="n">
        <v>4131.32</v>
      </c>
      <c r="L13" s="865" t="n">
        <v>4881.08</v>
      </c>
      <c r="M13" s="865" t="n">
        <v>1412.69</v>
      </c>
      <c r="N13" s="865" t="n">
        <v>819.71</v>
      </c>
      <c r="O13" s="865" t="n">
        <v>3019.86</v>
      </c>
      <c r="P13" s="865" t="n">
        <v>2264.3</v>
      </c>
      <c r="Q13" s="865" t="n">
        <v>-364.29</v>
      </c>
      <c r="R13" s="865" t="n">
        <v>1322.22</v>
      </c>
      <c r="S13" s="865" t="n">
        <v>3353.73</v>
      </c>
      <c r="T13" s="865" t="n">
        <v>4170.43</v>
      </c>
      <c r="U13" s="865" t="n">
        <v>1153.64</v>
      </c>
      <c r="V13" s="865" t="n">
        <v>3843.54</v>
      </c>
      <c r="W13" s="865" t="n">
        <v>5505.61</v>
      </c>
      <c r="X13" s="865" t="n">
        <v>2275.53</v>
      </c>
      <c r="Y13" s="865" t="n">
        <v>402.42</v>
      </c>
      <c r="Z13" s="865" t="n">
        <v>-4395.57</v>
      </c>
      <c r="AA13" s="865" t="n">
        <v>-991.31</v>
      </c>
      <c r="AB13" s="865" t="n">
        <v>1238.3</v>
      </c>
      <c r="AC13" s="865" t="n">
        <v>2095</v>
      </c>
      <c r="AD13" s="865" t="n">
        <v>4862.44</v>
      </c>
      <c r="AE13" s="865" t="n">
        <v>7090.51</v>
      </c>
      <c r="AF13" s="865" t="n">
        <v>8582.98</v>
      </c>
      <c r="AG13" s="252" t="n">
        <v>4008.98</v>
      </c>
      <c r="AH13" s="252" t="n">
        <v>9168.09</v>
      </c>
      <c r="AI13" s="252" t="n">
        <v>12858.52</v>
      </c>
      <c r="AJ13" s="252" t="n">
        <v>16635.55</v>
      </c>
      <c r="AK13" s="252" t="n">
        <v>5045.11</v>
      </c>
      <c r="AL13" s="252" t="n">
        <v>11781.88</v>
      </c>
      <c r="AM13" s="252" t="n">
        <v>16529.40233</v>
      </c>
      <c r="AN13" s="269" t="n">
        <v>20975.44</v>
      </c>
      <c r="AO13" s="69" t="n">
        <v>4446.96</v>
      </c>
      <c r="AP13" s="230" t="n">
        <v>10347.07</v>
      </c>
      <c r="AQ13" s="230" t="n">
        <v>15786.76</v>
      </c>
      <c r="AR13" s="860" t="n">
        <v>19054.34</v>
      </c>
      <c r="AT13" s="861" t="n">
        <v>-0.0915880668057499</v>
      </c>
    </row>
    <row r="14" customFormat="false" ht="20.1" hidden="false" customHeight="true" outlineLevel="0" collapsed="false">
      <c r="A14" s="41"/>
      <c r="B14" s="44" t="s">
        <v>17</v>
      </c>
      <c r="C14" s="47"/>
      <c r="D14" s="275" t="s">
        <v>235</v>
      </c>
      <c r="E14" s="275"/>
      <c r="F14" s="275"/>
      <c r="G14" s="275"/>
      <c r="H14" s="275"/>
      <c r="I14" s="310" t="n">
        <v>187.64</v>
      </c>
      <c r="J14" s="310" t="n">
        <v>586.79</v>
      </c>
      <c r="K14" s="310" t="n">
        <v>789.9</v>
      </c>
      <c r="L14" s="310" t="n">
        <v>935.53</v>
      </c>
      <c r="M14" s="310" t="n">
        <v>303.66</v>
      </c>
      <c r="N14" s="310" t="n">
        <v>157.19</v>
      </c>
      <c r="O14" s="310" t="n">
        <v>814.75</v>
      </c>
      <c r="P14" s="310" t="n">
        <v>528.71</v>
      </c>
      <c r="Q14" s="310" t="n">
        <v>-97.94</v>
      </c>
      <c r="R14" s="310" t="n">
        <v>119.55</v>
      </c>
      <c r="S14" s="310" t="n">
        <v>554.56</v>
      </c>
      <c r="T14" s="310" t="n">
        <v>785.9</v>
      </c>
      <c r="U14" s="310" t="n">
        <v>253.25</v>
      </c>
      <c r="V14" s="310" t="n">
        <v>835.18</v>
      </c>
      <c r="W14" s="310" t="n">
        <v>1189.99</v>
      </c>
      <c r="X14" s="310" t="n">
        <v>512.6</v>
      </c>
      <c r="Y14" s="310" t="n">
        <v>80.49</v>
      </c>
      <c r="Z14" s="310" t="n">
        <v>-1105.62</v>
      </c>
      <c r="AA14" s="310" t="n">
        <v>-373.72</v>
      </c>
      <c r="AB14" s="310" t="n">
        <v>127.04</v>
      </c>
      <c r="AC14" s="310" t="n">
        <v>590.34</v>
      </c>
      <c r="AD14" s="310" t="n">
        <v>1262.23</v>
      </c>
      <c r="AE14" s="310" t="n">
        <v>1930.52</v>
      </c>
      <c r="AF14" s="310" t="n">
        <v>2062.25</v>
      </c>
      <c r="AG14" s="310" t="n">
        <v>833.34</v>
      </c>
      <c r="AH14" s="310" t="n">
        <v>2484.05</v>
      </c>
      <c r="AI14" s="310" t="n">
        <v>3519.17</v>
      </c>
      <c r="AJ14" s="310" t="n">
        <v>4409.86</v>
      </c>
      <c r="AK14" s="310" t="n">
        <v>1382.85</v>
      </c>
      <c r="AL14" s="310" t="n">
        <v>3325.74</v>
      </c>
      <c r="AM14" s="310" t="n">
        <v>4607.59</v>
      </c>
      <c r="AN14" s="307" t="n">
        <v>5804.69</v>
      </c>
      <c r="AO14" s="862" t="n">
        <v>1285.4</v>
      </c>
      <c r="AP14" s="863" t="n">
        <v>3079.55</v>
      </c>
      <c r="AQ14" s="863" t="n">
        <v>4631.81</v>
      </c>
      <c r="AR14" s="864" t="n">
        <v>5347.17</v>
      </c>
      <c r="AT14" s="861" t="n">
        <v>-0.0788190239272036</v>
      </c>
    </row>
    <row r="15" customFormat="false" ht="20.1" hidden="false" customHeight="true" outlineLevel="0" collapsed="false">
      <c r="A15" s="41"/>
      <c r="B15" s="44" t="s">
        <v>19</v>
      </c>
      <c r="C15" s="48"/>
      <c r="D15" s="277" t="s">
        <v>464</v>
      </c>
      <c r="E15" s="277"/>
      <c r="F15" s="277"/>
      <c r="G15" s="277"/>
      <c r="H15" s="277"/>
      <c r="I15" s="866" t="n">
        <v>545.53</v>
      </c>
      <c r="J15" s="866" t="n">
        <v>1909.23</v>
      </c>
      <c r="K15" s="866" t="n">
        <v>3341.42</v>
      </c>
      <c r="L15" s="866" t="n">
        <v>3945.55</v>
      </c>
      <c r="M15" s="866" t="n">
        <v>1109.03</v>
      </c>
      <c r="N15" s="866" t="n">
        <v>662.52</v>
      </c>
      <c r="O15" s="866" t="n">
        <v>2205.11</v>
      </c>
      <c r="P15" s="866" t="n">
        <v>1735.59</v>
      </c>
      <c r="Q15" s="866" t="n">
        <v>-266.35</v>
      </c>
      <c r="R15" s="866" t="n">
        <v>1202.67</v>
      </c>
      <c r="S15" s="866" t="n">
        <v>2799.17</v>
      </c>
      <c r="T15" s="866" t="n">
        <v>3384.53</v>
      </c>
      <c r="U15" s="866" t="n">
        <v>900.39</v>
      </c>
      <c r="V15" s="866" t="n">
        <v>3008.36</v>
      </c>
      <c r="W15" s="866" t="n">
        <v>4315.62</v>
      </c>
      <c r="X15" s="866" t="n">
        <v>1762.93</v>
      </c>
      <c r="Y15" s="866" t="n">
        <v>321.93</v>
      </c>
      <c r="Z15" s="866" t="n">
        <v>-3289.95</v>
      </c>
      <c r="AA15" s="866" t="n">
        <v>-617.59</v>
      </c>
      <c r="AB15" s="866" t="n">
        <v>1111.26</v>
      </c>
      <c r="AC15" s="866" t="n">
        <v>1504.66</v>
      </c>
      <c r="AD15" s="866" t="n">
        <v>3600.21</v>
      </c>
      <c r="AE15" s="866" t="n">
        <v>5159.99</v>
      </c>
      <c r="AF15" s="866" t="n">
        <v>6520.73</v>
      </c>
      <c r="AG15" s="252" t="n">
        <v>3175.65</v>
      </c>
      <c r="AH15" s="252" t="n">
        <v>6684.04</v>
      </c>
      <c r="AI15" s="252" t="n">
        <v>9339.35</v>
      </c>
      <c r="AJ15" s="252" t="n">
        <v>12225.69</v>
      </c>
      <c r="AK15" s="252" t="n">
        <v>3662.26</v>
      </c>
      <c r="AL15" s="252" t="n">
        <v>8456.14</v>
      </c>
      <c r="AM15" s="252" t="n">
        <v>11921.6</v>
      </c>
      <c r="AN15" s="269" t="n">
        <v>15170.75</v>
      </c>
      <c r="AO15" s="69" t="n">
        <v>3161.56</v>
      </c>
      <c r="AP15" s="230" t="n">
        <v>7267.52</v>
      </c>
      <c r="AQ15" s="230" t="n">
        <v>11154.95</v>
      </c>
      <c r="AR15" s="860" t="n">
        <v>13707.17</v>
      </c>
      <c r="AT15" s="861" t="n">
        <v>-0.0964738065026449</v>
      </c>
    </row>
    <row r="16" customFormat="false" ht="20.1" hidden="false" customHeight="true" outlineLevel="0" collapsed="false">
      <c r="A16" s="41"/>
      <c r="B16" s="44" t="s">
        <v>21</v>
      </c>
      <c r="D16" s="278"/>
      <c r="E16" s="279" t="s">
        <v>238</v>
      </c>
      <c r="F16" s="280"/>
      <c r="G16" s="280"/>
      <c r="H16" s="280"/>
      <c r="I16" s="281" t="n">
        <v>545.53</v>
      </c>
      <c r="J16" s="281" t="n">
        <v>1909.23</v>
      </c>
      <c r="K16" s="281" t="n">
        <v>3341.42</v>
      </c>
      <c r="L16" s="281" t="n">
        <v>3945.55</v>
      </c>
      <c r="M16" s="281" t="n">
        <v>1109.03</v>
      </c>
      <c r="N16" s="281" t="n">
        <v>662.52</v>
      </c>
      <c r="O16" s="281" t="n">
        <v>2205.11</v>
      </c>
      <c r="P16" s="281" t="n">
        <v>1735.59</v>
      </c>
      <c r="Q16" s="281" t="n">
        <v>-266.35</v>
      </c>
      <c r="R16" s="281" t="n">
        <v>1202.67</v>
      </c>
      <c r="S16" s="281" t="n">
        <v>2799.17</v>
      </c>
      <c r="T16" s="281" t="n">
        <v>3384.53</v>
      </c>
      <c r="U16" s="281" t="n">
        <v>900.39</v>
      </c>
      <c r="V16" s="281" t="n">
        <v>3008.36</v>
      </c>
      <c r="W16" s="281" t="n">
        <v>4315.62</v>
      </c>
      <c r="X16" s="281" t="n">
        <v>1762.93</v>
      </c>
      <c r="Y16" s="281" t="n">
        <v>321.93</v>
      </c>
      <c r="Z16" s="281" t="n">
        <v>-3289.95</v>
      </c>
      <c r="AA16" s="281" t="n">
        <v>-617.59</v>
      </c>
      <c r="AB16" s="281" t="n">
        <v>1111.26</v>
      </c>
      <c r="AC16" s="281" t="n">
        <v>1504.66</v>
      </c>
      <c r="AD16" s="281" t="n">
        <v>3600.21</v>
      </c>
      <c r="AE16" s="281" t="n">
        <v>5159.99</v>
      </c>
      <c r="AF16" s="281" t="n">
        <v>6520.73</v>
      </c>
      <c r="AG16" s="281" t="n">
        <v>3175.65</v>
      </c>
      <c r="AH16" s="281" t="n">
        <v>6684.04</v>
      </c>
      <c r="AI16" s="281" t="n">
        <v>9339.35</v>
      </c>
      <c r="AJ16" s="281" t="n">
        <v>12225.69</v>
      </c>
      <c r="AK16" s="281" t="n">
        <v>3662.26</v>
      </c>
      <c r="AL16" s="281" t="n">
        <v>8456.14</v>
      </c>
      <c r="AM16" s="281" t="n">
        <v>11921.6</v>
      </c>
      <c r="AN16" s="282" t="n">
        <v>15170.75</v>
      </c>
      <c r="AO16" s="867" t="n">
        <v>3162</v>
      </c>
      <c r="AP16" s="230" t="n">
        <v>7267.52</v>
      </c>
      <c r="AQ16" s="230" t="n">
        <v>11154.95</v>
      </c>
      <c r="AR16" s="860" t="n">
        <v>13707.17</v>
      </c>
      <c r="AT16" s="861" t="n">
        <v>-0.0964738065026449</v>
      </c>
    </row>
    <row r="17" customFormat="false" ht="20.1" hidden="false" customHeight="true" outlineLevel="0" collapsed="false">
      <c r="A17" s="41"/>
      <c r="B17" s="44" t="s">
        <v>23</v>
      </c>
      <c r="D17" s="284"/>
      <c r="E17" s="331" t="s">
        <v>240</v>
      </c>
      <c r="F17" s="286"/>
      <c r="G17" s="286"/>
      <c r="H17" s="286"/>
      <c r="I17" s="161" t="n">
        <v>855.78</v>
      </c>
      <c r="J17" s="161" t="n">
        <v>3174.878</v>
      </c>
      <c r="K17" s="161" t="n">
        <v>5539.976</v>
      </c>
      <c r="L17" s="161" t="n">
        <v>6970.074</v>
      </c>
      <c r="M17" s="161" t="n">
        <v>1911.60798</v>
      </c>
      <c r="N17" s="161" t="n">
        <v>2268.444</v>
      </c>
      <c r="O17" s="161" t="n">
        <v>4612.408</v>
      </c>
      <c r="P17" s="161" t="n">
        <v>4946.13</v>
      </c>
      <c r="Q17" s="161" t="n">
        <v>288.098</v>
      </c>
      <c r="R17" s="161" t="n">
        <v>2311.83424737</v>
      </c>
      <c r="S17" s="161" t="n">
        <v>4462.052</v>
      </c>
      <c r="T17" s="161" t="n">
        <v>5602.908</v>
      </c>
      <c r="U17" s="161" t="n">
        <v>1479</v>
      </c>
      <c r="V17" s="161" t="n">
        <v>4164.88608</v>
      </c>
      <c r="W17" s="161" t="n">
        <v>6051</v>
      </c>
      <c r="X17" s="161" t="n">
        <v>4076</v>
      </c>
      <c r="Y17" s="161" t="n">
        <v>920</v>
      </c>
      <c r="Z17" s="161" t="n">
        <v>-2094</v>
      </c>
      <c r="AA17" s="161" t="n">
        <v>1176</v>
      </c>
      <c r="AB17" s="161" t="n">
        <v>3502.52979342</v>
      </c>
      <c r="AC17" s="161" t="n">
        <v>2053.29282</v>
      </c>
      <c r="AD17" s="161" t="n">
        <v>4697.47564</v>
      </c>
      <c r="AE17" s="161" t="n">
        <v>6805.88846</v>
      </c>
      <c r="AF17" s="161" t="n">
        <v>8715.26128</v>
      </c>
      <c r="AG17" s="161" t="n">
        <v>3703.90675</v>
      </c>
      <c r="AH17" s="161" t="n">
        <v>7740.5535</v>
      </c>
      <c r="AI17" s="161" t="n">
        <v>10924.12025</v>
      </c>
      <c r="AJ17" s="161" t="n">
        <v>14338.72425</v>
      </c>
      <c r="AK17" s="161" t="n">
        <v>4205.53875</v>
      </c>
      <c r="AL17" s="161" t="n">
        <v>9542.7060405</v>
      </c>
      <c r="AM17" s="161" t="n">
        <v>13551.44906075</v>
      </c>
      <c r="AN17" s="333" t="n">
        <v>17343.8795</v>
      </c>
      <c r="AO17" s="868" t="n">
        <v>3713.13775</v>
      </c>
      <c r="AP17" s="868" t="n">
        <v>8369.80275</v>
      </c>
      <c r="AQ17" s="868" t="n">
        <v>12808.37775</v>
      </c>
      <c r="AR17" s="869" t="n">
        <v>15911.7355</v>
      </c>
      <c r="AT17" s="861" t="n">
        <v>-0.0825734519200274</v>
      </c>
    </row>
    <row r="18" customFormat="false" ht="20.1" hidden="false" customHeight="true" outlineLevel="0" collapsed="false">
      <c r="A18" s="41"/>
      <c r="B18" s="44" t="s">
        <v>25</v>
      </c>
      <c r="D18" s="870"/>
      <c r="E18" s="283"/>
      <c r="F18" s="871"/>
      <c r="G18" s="871"/>
      <c r="H18" s="8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638"/>
      <c r="AH18" s="638"/>
      <c r="AI18" s="638"/>
      <c r="AJ18" s="638"/>
      <c r="AK18" s="638"/>
      <c r="AL18" s="638"/>
      <c r="AM18" s="638"/>
      <c r="AN18" s="638"/>
      <c r="AO18" s="292"/>
      <c r="AP18" s="292"/>
      <c r="AQ18" s="292"/>
      <c r="AR18" s="292"/>
    </row>
    <row r="19" customFormat="false" ht="20.1" hidden="false" customHeight="true" outlineLevel="0" collapsed="false">
      <c r="A19" s="41"/>
      <c r="B19" s="44" t="s">
        <v>27</v>
      </c>
      <c r="C19" s="55"/>
      <c r="D19" s="214" t="s">
        <v>242</v>
      </c>
      <c r="E19" s="214"/>
      <c r="F19" s="214"/>
      <c r="G19" s="214"/>
      <c r="H19" s="214"/>
      <c r="I19" s="26" t="s">
        <v>49</v>
      </c>
      <c r="J19" s="26" t="s">
        <v>50</v>
      </c>
      <c r="K19" s="26" t="s">
        <v>51</v>
      </c>
      <c r="L19" s="26" t="s">
        <v>243</v>
      </c>
      <c r="M19" s="26" t="s">
        <v>53</v>
      </c>
      <c r="N19" s="26" t="s">
        <v>54</v>
      </c>
      <c r="O19" s="26" t="s">
        <v>55</v>
      </c>
      <c r="P19" s="26" t="s">
        <v>159</v>
      </c>
      <c r="Q19" s="26" t="s">
        <v>57</v>
      </c>
      <c r="R19" s="26" t="s">
        <v>58</v>
      </c>
      <c r="S19" s="26" t="s">
        <v>59</v>
      </c>
      <c r="T19" s="26" t="s">
        <v>160</v>
      </c>
      <c r="U19" s="26" t="s">
        <v>61</v>
      </c>
      <c r="V19" s="26" t="s">
        <v>62</v>
      </c>
      <c r="W19" s="26" t="s">
        <v>63</v>
      </c>
      <c r="X19" s="26" t="s">
        <v>161</v>
      </c>
      <c r="Y19" s="65" t="s">
        <v>64</v>
      </c>
      <c r="Z19" s="65" t="s">
        <v>65</v>
      </c>
      <c r="AA19" s="65" t="s">
        <v>66</v>
      </c>
      <c r="AB19" s="26" t="s">
        <v>162</v>
      </c>
      <c r="AC19" s="26" t="s">
        <v>68</v>
      </c>
      <c r="AD19" s="26" t="s">
        <v>69</v>
      </c>
      <c r="AE19" s="65" t="s">
        <v>70</v>
      </c>
      <c r="AF19" s="26" t="s">
        <v>163</v>
      </c>
      <c r="AG19" s="26" t="s">
        <v>71</v>
      </c>
      <c r="AH19" s="26" t="s">
        <v>72</v>
      </c>
      <c r="AI19" s="26" t="s">
        <v>73</v>
      </c>
      <c r="AJ19" s="65" t="s">
        <v>74</v>
      </c>
      <c r="AK19" s="65" t="s">
        <v>75</v>
      </c>
      <c r="AL19" s="65" t="s">
        <v>76</v>
      </c>
      <c r="AM19" s="65" t="s">
        <v>77</v>
      </c>
      <c r="AN19" s="65" t="s">
        <v>78</v>
      </c>
      <c r="AO19" s="65" t="s">
        <v>79</v>
      </c>
      <c r="AP19" s="65" t="s">
        <v>80</v>
      </c>
      <c r="AQ19" s="65" t="s">
        <v>81</v>
      </c>
      <c r="AR19" s="65" t="s">
        <v>82</v>
      </c>
      <c r="AT19" s="266" t="s">
        <v>244</v>
      </c>
    </row>
    <row r="20" customFormat="false" ht="20.1" hidden="false" customHeight="true" outlineLevel="0" collapsed="false">
      <c r="A20" s="41"/>
      <c r="B20" s="44" t="s">
        <v>29</v>
      </c>
      <c r="C20" s="55"/>
      <c r="D20" s="268" t="s">
        <v>224</v>
      </c>
      <c r="E20" s="268"/>
      <c r="F20" s="268"/>
      <c r="G20" s="268"/>
      <c r="H20" s="268"/>
      <c r="I20" s="252" t="n">
        <v>3596.93</v>
      </c>
      <c r="J20" s="252" t="n">
        <v>10470.76</v>
      </c>
      <c r="K20" s="252" t="n">
        <v>11730.1</v>
      </c>
      <c r="L20" s="252" t="n">
        <v>9851.12</v>
      </c>
      <c r="M20" s="252" t="n">
        <v>10286.34</v>
      </c>
      <c r="N20" s="252" t="n">
        <v>9630.26</v>
      </c>
      <c r="O20" s="252" t="n">
        <v>10848.61</v>
      </c>
      <c r="P20" s="252" t="n">
        <v>11223.98</v>
      </c>
      <c r="Q20" s="252" t="n">
        <v>8770.25</v>
      </c>
      <c r="R20" s="252" t="n">
        <v>10314.09</v>
      </c>
      <c r="S20" s="252" t="n">
        <v>11127.64</v>
      </c>
      <c r="T20" s="252" t="n">
        <v>9745.04000000001</v>
      </c>
      <c r="U20" s="252" t="n">
        <v>10921.25</v>
      </c>
      <c r="V20" s="252" t="n">
        <v>11127.9</v>
      </c>
      <c r="W20" s="252" t="n">
        <v>10535.61</v>
      </c>
      <c r="X20" s="252" t="n">
        <v>10937.56</v>
      </c>
      <c r="Y20" s="252" t="n">
        <v>11098.85</v>
      </c>
      <c r="Z20" s="252" t="n">
        <v>11690.36</v>
      </c>
      <c r="AA20" s="252" t="n">
        <v>11585.45</v>
      </c>
      <c r="AB20" s="252" t="n">
        <v>11305.53</v>
      </c>
      <c r="AC20" s="252" t="n">
        <v>11548.58</v>
      </c>
      <c r="AD20" s="252" t="n">
        <v>12052.01</v>
      </c>
      <c r="AE20" s="252" t="n">
        <v>12393.48</v>
      </c>
      <c r="AF20" s="252" t="n">
        <v>12351.07</v>
      </c>
      <c r="AG20" s="252" t="n">
        <v>12810.52</v>
      </c>
      <c r="AH20" s="252" t="n">
        <v>13214.28</v>
      </c>
      <c r="AI20" s="252" t="n">
        <v>13973.56</v>
      </c>
      <c r="AJ20" s="252" t="n">
        <v>15016.14</v>
      </c>
      <c r="AK20" s="252" t="n">
        <v>13965.66</v>
      </c>
      <c r="AL20" s="252" t="n">
        <v>14621.43</v>
      </c>
      <c r="AM20" s="252" t="n">
        <v>13873.96</v>
      </c>
      <c r="AN20" s="252" t="n">
        <v>13451.05</v>
      </c>
      <c r="AO20" s="110" t="n">
        <v>13521</v>
      </c>
      <c r="AP20" s="110" t="n">
        <v>15115.76</v>
      </c>
      <c r="AQ20" s="872" t="n">
        <v>14785.54</v>
      </c>
      <c r="AR20" s="872" t="n">
        <v>14596.75</v>
      </c>
      <c r="AT20" s="861" t="n">
        <v>-0.0127685563056872</v>
      </c>
    </row>
    <row r="21" customFormat="false" ht="20.1" hidden="false" customHeight="true" outlineLevel="0" collapsed="false">
      <c r="A21" s="41"/>
      <c r="B21" s="44" t="s">
        <v>31</v>
      </c>
      <c r="C21" s="55"/>
      <c r="D21" s="271"/>
      <c r="E21" s="272" t="s">
        <v>225</v>
      </c>
      <c r="F21" s="272"/>
      <c r="G21" s="272"/>
      <c r="H21" s="272"/>
      <c r="I21" s="252" t="n">
        <v>3650.16</v>
      </c>
      <c r="J21" s="252" t="n">
        <v>10820</v>
      </c>
      <c r="K21" s="252" t="n">
        <v>11121.02</v>
      </c>
      <c r="L21" s="252" t="n">
        <v>10693.15</v>
      </c>
      <c r="M21" s="252" t="n">
        <v>10217.4</v>
      </c>
      <c r="N21" s="252" t="n">
        <v>10625.48</v>
      </c>
      <c r="O21" s="252" t="n">
        <v>10567.17</v>
      </c>
      <c r="P21" s="252" t="n">
        <v>10581.62</v>
      </c>
      <c r="Q21" s="252" t="n">
        <v>10220.85</v>
      </c>
      <c r="R21" s="252" t="n">
        <v>10401.94</v>
      </c>
      <c r="S21" s="252" t="n">
        <v>10700.62</v>
      </c>
      <c r="T21" s="252" t="n">
        <v>10546.26</v>
      </c>
      <c r="U21" s="252" t="n">
        <v>10484.75</v>
      </c>
      <c r="V21" s="252" t="n">
        <v>10436.88</v>
      </c>
      <c r="W21" s="252" t="n">
        <v>10484.01</v>
      </c>
      <c r="X21" s="252" t="n">
        <v>10837.21</v>
      </c>
      <c r="Y21" s="252" t="n">
        <v>10606.52</v>
      </c>
      <c r="Z21" s="252" t="n">
        <v>10812.49</v>
      </c>
      <c r="AA21" s="252" t="n">
        <v>10994.08</v>
      </c>
      <c r="AB21" s="252" t="n">
        <v>11407.8</v>
      </c>
      <c r="AC21" s="252" t="n">
        <v>10761.03</v>
      </c>
      <c r="AD21" s="252" t="n">
        <v>11274.29</v>
      </c>
      <c r="AE21" s="252" t="n">
        <v>11691.24</v>
      </c>
      <c r="AF21" s="252" t="n">
        <v>12152.68</v>
      </c>
      <c r="AG21" s="252" t="n">
        <v>12113.67</v>
      </c>
      <c r="AH21" s="252" t="n">
        <v>12987.68</v>
      </c>
      <c r="AI21" s="252" t="n">
        <v>13253.5</v>
      </c>
      <c r="AJ21" s="252" t="n">
        <v>12502.09</v>
      </c>
      <c r="AK21" s="312" t="n">
        <v>12672.07</v>
      </c>
      <c r="AL21" s="312" t="n">
        <v>13124.42</v>
      </c>
      <c r="AM21" s="312" t="n">
        <v>12897</v>
      </c>
      <c r="AN21" s="312" t="n">
        <v>12978.46</v>
      </c>
      <c r="AO21" s="110" t="n">
        <v>13012.68</v>
      </c>
      <c r="AP21" s="110" t="n">
        <v>13312.58</v>
      </c>
      <c r="AQ21" s="872" t="n">
        <v>13827.51</v>
      </c>
      <c r="AR21" s="872" t="n">
        <v>13786</v>
      </c>
      <c r="AT21" s="861" t="n">
        <v>-0.00300198661942739</v>
      </c>
    </row>
    <row r="22" customFormat="false" ht="20.1" hidden="false" customHeight="true" outlineLevel="0" collapsed="false">
      <c r="A22" s="41"/>
      <c r="B22" s="44" t="s">
        <v>32</v>
      </c>
      <c r="C22" s="55"/>
      <c r="D22" s="253"/>
      <c r="E22" s="273" t="s">
        <v>226</v>
      </c>
      <c r="F22" s="273"/>
      <c r="G22" s="273"/>
      <c r="H22" s="273"/>
      <c r="I22" s="252" t="n">
        <v>-53.23</v>
      </c>
      <c r="J22" s="252" t="n">
        <v>-349.239999999999</v>
      </c>
      <c r="K22" s="252" t="n">
        <v>609.08</v>
      </c>
      <c r="L22" s="252" t="n">
        <v>-842.029999999999</v>
      </c>
      <c r="M22" s="252" t="n">
        <v>69.4899999999998</v>
      </c>
      <c r="N22" s="252" t="n">
        <v>-995.890000000001</v>
      </c>
      <c r="O22" s="252" t="n">
        <v>281.610000000001</v>
      </c>
      <c r="P22" s="252" t="n">
        <v>641.790000000001</v>
      </c>
      <c r="Q22" s="252" t="n">
        <v>-1450.6</v>
      </c>
      <c r="R22" s="252" t="n">
        <v>-87.8500000000004</v>
      </c>
      <c r="S22" s="252" t="n">
        <v>427.019999999997</v>
      </c>
      <c r="T22" s="252" t="n">
        <v>-801.21999999999</v>
      </c>
      <c r="U22" s="252" t="n">
        <v>436.5</v>
      </c>
      <c r="V22" s="252" t="n">
        <v>691.02</v>
      </c>
      <c r="W22" s="252" t="n">
        <v>51.6000000000022</v>
      </c>
      <c r="X22" s="252" t="n">
        <v>100.349999999999</v>
      </c>
      <c r="Y22" s="252" t="n">
        <v>492.33</v>
      </c>
      <c r="Z22" s="252" t="n">
        <v>877.870000000001</v>
      </c>
      <c r="AA22" s="252" t="n">
        <v>591.369999999995</v>
      </c>
      <c r="AB22" s="252" t="n">
        <v>-102.269999999993</v>
      </c>
      <c r="AC22" s="252" t="n">
        <v>787.550000000001</v>
      </c>
      <c r="AD22" s="252" t="n">
        <v>777.719999999996</v>
      </c>
      <c r="AE22" s="252" t="n">
        <v>702.240000000005</v>
      </c>
      <c r="AF22" s="252" t="n">
        <v>198.389999999999</v>
      </c>
      <c r="AG22" s="310" t="n">
        <v>696.85</v>
      </c>
      <c r="AH22" s="310" t="n">
        <v>227.15</v>
      </c>
      <c r="AI22" s="310" t="n">
        <v>719.51</v>
      </c>
      <c r="AJ22" s="310" t="n">
        <v>2514.05</v>
      </c>
      <c r="AK22" s="311" t="n">
        <v>1293.59</v>
      </c>
      <c r="AL22" s="311" t="n">
        <v>1497.01</v>
      </c>
      <c r="AM22" s="311" t="n">
        <v>976</v>
      </c>
      <c r="AN22" s="311" t="n">
        <v>472.809999999996</v>
      </c>
      <c r="AO22" s="873" t="n">
        <v>509</v>
      </c>
      <c r="AP22" s="873" t="n">
        <v>1802.5</v>
      </c>
      <c r="AQ22" s="874" t="n">
        <v>958.03</v>
      </c>
      <c r="AR22" s="874" t="n">
        <v>810.75</v>
      </c>
      <c r="AT22" s="861" t="n">
        <v>-0.153732137824494</v>
      </c>
    </row>
    <row r="23" customFormat="false" ht="20.1" hidden="false" customHeight="true" outlineLevel="0" collapsed="false">
      <c r="A23" s="41"/>
      <c r="B23" s="44" t="s">
        <v>33</v>
      </c>
      <c r="C23" s="55"/>
      <c r="D23" s="274" t="s">
        <v>228</v>
      </c>
      <c r="E23" s="274"/>
      <c r="F23" s="274"/>
      <c r="G23" s="274"/>
      <c r="H23" s="274"/>
      <c r="I23" s="329" t="n">
        <v>737.6</v>
      </c>
      <c r="J23" s="329" t="n">
        <v>2153.75</v>
      </c>
      <c r="K23" s="329" t="n">
        <v>2889.15</v>
      </c>
      <c r="L23" s="329" t="n">
        <v>1671.94</v>
      </c>
      <c r="M23" s="329" t="n">
        <v>1962.11</v>
      </c>
      <c r="N23" s="329" t="n">
        <v>3623.33</v>
      </c>
      <c r="O23" s="329" t="n">
        <v>1326.51</v>
      </c>
      <c r="P23" s="329" t="n">
        <v>4563.62</v>
      </c>
      <c r="Q23" s="329" t="n">
        <v>2025.9</v>
      </c>
      <c r="R23" s="329" t="n">
        <v>2314.79</v>
      </c>
      <c r="S23" s="329" t="n">
        <v>1712.05</v>
      </c>
      <c r="T23" s="329" t="n">
        <v>2428.1</v>
      </c>
      <c r="U23" s="329" t="n">
        <v>2056.37</v>
      </c>
      <c r="V23" s="329" t="n">
        <v>1982.17</v>
      </c>
      <c r="W23" s="329" t="n">
        <v>1134.88</v>
      </c>
      <c r="X23" s="329" t="n">
        <v>7460.66</v>
      </c>
      <c r="Y23" s="329" t="n">
        <v>3328.38</v>
      </c>
      <c r="Z23" s="329" t="n">
        <v>9880.43</v>
      </c>
      <c r="AA23" s="329" t="n">
        <v>901.58</v>
      </c>
      <c r="AB23" s="329" t="n">
        <v>1735</v>
      </c>
      <c r="AC23" s="329" t="n">
        <v>1873.52</v>
      </c>
      <c r="AD23" s="329" t="n">
        <v>2401.22</v>
      </c>
      <c r="AE23" s="329" t="n">
        <v>2270.69</v>
      </c>
      <c r="AF23" s="329" t="n">
        <v>1899.31</v>
      </c>
      <c r="AG23" s="310" t="n">
        <v>844.01</v>
      </c>
      <c r="AH23" s="310" t="n">
        <v>981.29</v>
      </c>
      <c r="AI23" s="310" t="n">
        <v>1936.81</v>
      </c>
      <c r="AJ23" s="310" t="n">
        <v>2092.71</v>
      </c>
      <c r="AK23" s="310" t="n">
        <v>758.91</v>
      </c>
      <c r="AL23" s="310" t="n">
        <v>596.63</v>
      </c>
      <c r="AM23" s="310" t="n">
        <v>650.07</v>
      </c>
      <c r="AN23" s="310" t="n">
        <v>-113.72</v>
      </c>
      <c r="AO23" s="873" t="n">
        <v>513.13</v>
      </c>
      <c r="AP23" s="873" t="n">
        <v>1883.29</v>
      </c>
      <c r="AQ23" s="874" t="n">
        <v>724.02</v>
      </c>
      <c r="AR23" s="874" t="n">
        <v>828.68</v>
      </c>
      <c r="AT23" s="861" t="n">
        <v>0.144554017844811</v>
      </c>
    </row>
    <row r="24" customFormat="false" ht="20.1" hidden="false" customHeight="true" outlineLevel="0" collapsed="false">
      <c r="A24" s="41"/>
      <c r="B24" s="44" t="s">
        <v>34</v>
      </c>
      <c r="C24" s="55"/>
      <c r="D24" s="154" t="s">
        <v>229</v>
      </c>
      <c r="E24" s="154"/>
      <c r="F24" s="154"/>
      <c r="G24" s="154"/>
      <c r="H24" s="154"/>
      <c r="I24" s="252" t="n">
        <v>2859.33</v>
      </c>
      <c r="J24" s="252" t="n">
        <v>8317.01</v>
      </c>
      <c r="K24" s="252" t="n">
        <v>8840.95</v>
      </c>
      <c r="L24" s="252" t="n">
        <v>8179.18</v>
      </c>
      <c r="M24" s="252" t="n">
        <v>8324.23</v>
      </c>
      <c r="N24" s="252" t="n">
        <v>6007.18</v>
      </c>
      <c r="O24" s="252" t="n">
        <v>9522.02</v>
      </c>
      <c r="P24" s="252" t="n">
        <v>6660.18</v>
      </c>
      <c r="Q24" s="252" t="n">
        <v>6744.35</v>
      </c>
      <c r="R24" s="252" t="n">
        <v>7999.3</v>
      </c>
      <c r="S24" s="252" t="n">
        <v>9415.59</v>
      </c>
      <c r="T24" s="252" t="n">
        <v>7316.94</v>
      </c>
      <c r="U24" s="252" t="n">
        <v>8864.88</v>
      </c>
      <c r="V24" s="252" t="n">
        <v>9145.73</v>
      </c>
      <c r="W24" s="252" t="n">
        <v>9400.73</v>
      </c>
      <c r="X24" s="252" t="n">
        <v>3476.9</v>
      </c>
      <c r="Y24" s="252" t="n">
        <v>7770.47</v>
      </c>
      <c r="Z24" s="252" t="n">
        <v>1809.93</v>
      </c>
      <c r="AA24" s="252" t="n">
        <v>10683.87</v>
      </c>
      <c r="AB24" s="252" t="n">
        <v>9570.53000000001</v>
      </c>
      <c r="AC24" s="252" t="n">
        <v>9675.06</v>
      </c>
      <c r="AD24" s="252" t="n">
        <v>9650.79</v>
      </c>
      <c r="AE24" s="252" t="n">
        <v>10122.79</v>
      </c>
      <c r="AF24" s="252" t="n">
        <v>10451.76</v>
      </c>
      <c r="AG24" s="252" t="n">
        <v>11966.51</v>
      </c>
      <c r="AH24" s="252" t="n">
        <v>12232.99</v>
      </c>
      <c r="AI24" s="252" t="n">
        <v>12036.75</v>
      </c>
      <c r="AJ24" s="252" t="n">
        <v>12923.43</v>
      </c>
      <c r="AK24" s="252" t="n">
        <v>13206.75</v>
      </c>
      <c r="AL24" s="252" t="n">
        <v>14024.8</v>
      </c>
      <c r="AM24" s="252" t="n">
        <v>13223.89</v>
      </c>
      <c r="AN24" s="252" t="n">
        <v>13564.78</v>
      </c>
      <c r="AO24" s="110" t="n">
        <v>13008.44</v>
      </c>
      <c r="AP24" s="110" t="n">
        <v>13231.9</v>
      </c>
      <c r="AQ24" s="872" t="n">
        <v>14061.52</v>
      </c>
      <c r="AR24" s="872" t="n">
        <v>13768.07</v>
      </c>
      <c r="AT24" s="861" t="n">
        <v>-0.0208690098936673</v>
      </c>
    </row>
    <row r="25" customFormat="false" ht="20.1" hidden="false" customHeight="true" outlineLevel="0" collapsed="false">
      <c r="A25" s="41"/>
      <c r="B25" s="42" t="s">
        <v>35</v>
      </c>
      <c r="C25" s="55"/>
      <c r="D25" s="275" t="s">
        <v>230</v>
      </c>
      <c r="E25" s="275"/>
      <c r="F25" s="275"/>
      <c r="G25" s="275"/>
      <c r="H25" s="275"/>
      <c r="I25" s="310" t="n">
        <v>1622.31</v>
      </c>
      <c r="J25" s="310" t="n">
        <v>5463.23</v>
      </c>
      <c r="K25" s="310" t="n">
        <v>6001.92</v>
      </c>
      <c r="L25" s="310" t="n">
        <v>6090.49</v>
      </c>
      <c r="M25" s="310" t="n">
        <v>5844.76</v>
      </c>
      <c r="N25" s="310" t="n">
        <v>5658.03</v>
      </c>
      <c r="O25" s="310" t="n">
        <v>6221.44</v>
      </c>
      <c r="P25" s="310" t="n">
        <v>6342.94</v>
      </c>
      <c r="Q25" s="310" t="n">
        <v>6307.06</v>
      </c>
      <c r="R25" s="310" t="n">
        <v>5783.05</v>
      </c>
      <c r="S25" s="310" t="n">
        <v>6566.71</v>
      </c>
      <c r="T25" s="310" t="n">
        <v>5985.73</v>
      </c>
      <c r="U25" s="310" t="n">
        <v>6884.8</v>
      </c>
      <c r="V25" s="310" t="n">
        <v>5856.83</v>
      </c>
      <c r="W25" s="310" t="n">
        <v>6870.84</v>
      </c>
      <c r="X25" s="310" t="n">
        <v>6313.62</v>
      </c>
      <c r="Y25" s="310" t="n">
        <v>6608.3</v>
      </c>
      <c r="Z25" s="310" t="n">
        <v>5841.01</v>
      </c>
      <c r="AA25" s="310" t="n">
        <v>6750.29</v>
      </c>
      <c r="AB25" s="310" t="n">
        <v>6977.48</v>
      </c>
      <c r="AC25" s="310" t="n">
        <v>6777.3</v>
      </c>
      <c r="AD25" s="310" t="n">
        <v>6177.4</v>
      </c>
      <c r="AE25" s="310" t="n">
        <v>7157.22</v>
      </c>
      <c r="AF25" s="310" t="n">
        <v>7870.07</v>
      </c>
      <c r="AG25" s="310" t="n">
        <v>7244.43</v>
      </c>
      <c r="AH25" s="310" t="n">
        <v>6273.43</v>
      </c>
      <c r="AI25" s="310" t="n">
        <v>7568.53</v>
      </c>
      <c r="AJ25" s="310" t="n">
        <v>8232.14</v>
      </c>
      <c r="AK25" s="310" t="n">
        <v>7434.15</v>
      </c>
      <c r="AL25" s="310" t="n">
        <v>6520.05</v>
      </c>
      <c r="AM25" s="310" t="n">
        <v>7734.96</v>
      </c>
      <c r="AN25" s="310" t="n">
        <v>8122.84</v>
      </c>
      <c r="AO25" s="873" t="n">
        <v>7757.87</v>
      </c>
      <c r="AP25" s="873" t="n">
        <v>6609.81</v>
      </c>
      <c r="AQ25" s="874" t="n">
        <v>7936.23</v>
      </c>
      <c r="AR25" s="874" t="n">
        <v>9645.63</v>
      </c>
      <c r="AT25" s="861" t="n">
        <v>0.215391943025845</v>
      </c>
    </row>
    <row r="26" customFormat="false" ht="20.1" hidden="false" customHeight="true" outlineLevel="0" collapsed="false">
      <c r="A26" s="41"/>
      <c r="B26" s="44" t="s">
        <v>13</v>
      </c>
      <c r="C26" s="55"/>
      <c r="D26" s="154" t="s">
        <v>231</v>
      </c>
      <c r="E26" s="154"/>
      <c r="F26" s="154"/>
      <c r="G26" s="154"/>
      <c r="H26" s="154"/>
      <c r="I26" s="252" t="n">
        <v>1237.02</v>
      </c>
      <c r="J26" s="252" t="n">
        <v>2853.78</v>
      </c>
      <c r="K26" s="252" t="n">
        <v>2839.03</v>
      </c>
      <c r="L26" s="252" t="n">
        <v>2088.69</v>
      </c>
      <c r="M26" s="252" t="n">
        <v>2479.47</v>
      </c>
      <c r="N26" s="252" t="n">
        <v>349.15</v>
      </c>
      <c r="O26" s="252" t="n">
        <v>3300.58</v>
      </c>
      <c r="P26" s="252" t="n">
        <v>317.24</v>
      </c>
      <c r="Q26" s="252" t="n">
        <v>437.29</v>
      </c>
      <c r="R26" s="252" t="n">
        <v>2216.25</v>
      </c>
      <c r="S26" s="252" t="n">
        <v>2848.88</v>
      </c>
      <c r="T26" s="252" t="n">
        <v>1331.21</v>
      </c>
      <c r="U26" s="252" t="n">
        <v>1980.08</v>
      </c>
      <c r="V26" s="252" t="n">
        <v>3288.9</v>
      </c>
      <c r="W26" s="252" t="n">
        <v>2529.89</v>
      </c>
      <c r="X26" s="252" t="n">
        <v>-2836.72</v>
      </c>
      <c r="Y26" s="252" t="n">
        <v>1162.17</v>
      </c>
      <c r="Z26" s="252" t="n">
        <v>-4031.08</v>
      </c>
      <c r="AA26" s="252" t="n">
        <v>3933.58</v>
      </c>
      <c r="AB26" s="252" t="n">
        <v>2593.05</v>
      </c>
      <c r="AC26" s="252" t="n">
        <v>2897.76</v>
      </c>
      <c r="AD26" s="252" t="n">
        <v>3473.39</v>
      </c>
      <c r="AE26" s="252" t="n">
        <v>2965.57</v>
      </c>
      <c r="AF26" s="252" t="n">
        <v>2581.69</v>
      </c>
      <c r="AG26" s="252" t="n">
        <v>4722.08</v>
      </c>
      <c r="AH26" s="252" t="n">
        <v>5959.56</v>
      </c>
      <c r="AI26" s="252" t="n">
        <v>4468.22</v>
      </c>
      <c r="AJ26" s="252" t="n">
        <v>4691.29</v>
      </c>
      <c r="AK26" s="252" t="n">
        <v>5772.61</v>
      </c>
      <c r="AL26" s="252" t="n">
        <v>7504.74</v>
      </c>
      <c r="AM26" s="252" t="n">
        <v>5488.93</v>
      </c>
      <c r="AN26" s="252" t="n">
        <v>5441.94</v>
      </c>
      <c r="AO26" s="110" t="n">
        <v>5250.57</v>
      </c>
      <c r="AP26" s="110" t="n">
        <v>6622.09</v>
      </c>
      <c r="AQ26" s="872" t="n">
        <v>6125.29</v>
      </c>
      <c r="AR26" s="872" t="n">
        <v>4122.44</v>
      </c>
      <c r="AT26" s="861" t="n">
        <v>-0.326980436844623</v>
      </c>
    </row>
    <row r="27" customFormat="false" ht="20.1" hidden="false" customHeight="true" outlineLevel="0" collapsed="false">
      <c r="A27" s="41"/>
      <c r="B27" s="72" t="s">
        <v>15</v>
      </c>
      <c r="C27" s="55"/>
      <c r="D27" s="154" t="s">
        <v>232</v>
      </c>
      <c r="E27" s="154"/>
      <c r="F27" s="154"/>
      <c r="G27" s="154"/>
      <c r="H27" s="154"/>
      <c r="I27" s="252" t="n">
        <v>410.26</v>
      </c>
      <c r="J27" s="252" t="n">
        <v>1230.78</v>
      </c>
      <c r="K27" s="252" t="n">
        <v>1230.78</v>
      </c>
      <c r="L27" s="252" t="n">
        <v>1230.79</v>
      </c>
      <c r="M27" s="252" t="n">
        <v>1058.81</v>
      </c>
      <c r="N27" s="252" t="n">
        <v>1058.81</v>
      </c>
      <c r="O27" s="252" t="n">
        <v>1058.81</v>
      </c>
      <c r="P27" s="252" t="n">
        <v>1058.81</v>
      </c>
      <c r="Q27" s="252" t="n">
        <v>731.42</v>
      </c>
      <c r="R27" s="252" t="n">
        <v>731.422015</v>
      </c>
      <c r="S27" s="252" t="n">
        <v>731.417985</v>
      </c>
      <c r="T27" s="252" t="n">
        <v>731.42</v>
      </c>
      <c r="U27" s="252" t="n">
        <v>762.88</v>
      </c>
      <c r="V27" s="252" t="n">
        <v>762.88</v>
      </c>
      <c r="W27" s="252" t="n">
        <v>762.89</v>
      </c>
      <c r="X27" s="252" t="n">
        <v>762.88</v>
      </c>
      <c r="Y27" s="252" t="n">
        <v>788.67</v>
      </c>
      <c r="Z27" s="252" t="n">
        <v>788.68</v>
      </c>
      <c r="AA27" s="252" t="n">
        <v>788.68</v>
      </c>
      <c r="AB27" s="252" t="n">
        <v>788.67949</v>
      </c>
      <c r="AC27" s="252" t="n">
        <v>723.79</v>
      </c>
      <c r="AD27" s="252" t="n">
        <v>723.79</v>
      </c>
      <c r="AE27" s="252" t="n">
        <v>723.79</v>
      </c>
      <c r="AF27" s="252" t="n">
        <v>723.79</v>
      </c>
      <c r="AG27" s="252" t="n">
        <v>728.63</v>
      </c>
      <c r="AH27" s="252" t="n">
        <v>728.63</v>
      </c>
      <c r="AI27" s="252" t="n">
        <v>728.63</v>
      </c>
      <c r="AJ27" s="252" t="n">
        <v>728.64</v>
      </c>
      <c r="AK27" s="252" t="n">
        <v>749.35</v>
      </c>
      <c r="AL27" s="252" t="n">
        <v>749.36178</v>
      </c>
      <c r="AM27" s="252" t="n">
        <v>749.35589</v>
      </c>
      <c r="AN27" s="252" t="n">
        <v>749.35233</v>
      </c>
      <c r="AO27" s="110" t="n">
        <v>760.19</v>
      </c>
      <c r="AP27" s="110" t="n">
        <v>760.2</v>
      </c>
      <c r="AQ27" s="872" t="n">
        <v>760.2</v>
      </c>
      <c r="AR27" s="872" t="n">
        <v>760.19</v>
      </c>
      <c r="AT27" s="861" t="n">
        <v>-1.31544330439238E-005</v>
      </c>
    </row>
    <row r="28" customFormat="false" ht="20.1" hidden="false" customHeight="true" outlineLevel="0" collapsed="false">
      <c r="A28" s="41"/>
      <c r="B28" s="44" t="s">
        <v>36</v>
      </c>
      <c r="D28" s="154" t="s">
        <v>233</v>
      </c>
      <c r="E28" s="154"/>
      <c r="F28" s="154"/>
      <c r="G28" s="154"/>
      <c r="H28" s="154"/>
      <c r="I28" s="252" t="n">
        <v>-93.5900000000001</v>
      </c>
      <c r="J28" s="252" t="n">
        <v>139.849999999999</v>
      </c>
      <c r="K28" s="252" t="n">
        <v>27.0500000000002</v>
      </c>
      <c r="L28" s="252" t="n">
        <v>-108.140000000001</v>
      </c>
      <c r="M28" s="252" t="n">
        <v>-7.9699999999998</v>
      </c>
      <c r="N28" s="252" t="n">
        <v>117.37</v>
      </c>
      <c r="O28" s="252" t="n">
        <v>-42.6100000000001</v>
      </c>
      <c r="P28" s="252" t="n">
        <v>-13.79</v>
      </c>
      <c r="Q28" s="252" t="n">
        <v>-70.1600000000001</v>
      </c>
      <c r="R28" s="252" t="n">
        <v>201.682015</v>
      </c>
      <c r="S28" s="252" t="n">
        <v>-85.522015</v>
      </c>
      <c r="T28" s="252" t="n">
        <v>216.48</v>
      </c>
      <c r="U28" s="252" t="n">
        <v>-63.5599999999999</v>
      </c>
      <c r="V28" s="252" t="n">
        <v>163.880000000001</v>
      </c>
      <c r="W28" s="252" t="n">
        <v>-104.93</v>
      </c>
      <c r="X28" s="252" t="n">
        <v>369.52</v>
      </c>
      <c r="Y28" s="252" t="n">
        <v>28.92</v>
      </c>
      <c r="Z28" s="252" t="n">
        <v>21.7700000000001</v>
      </c>
      <c r="AA28" s="252" t="n">
        <v>259.36</v>
      </c>
      <c r="AB28" s="252" t="n">
        <v>425.23949</v>
      </c>
      <c r="AC28" s="252" t="n">
        <v>-78.9700000000003</v>
      </c>
      <c r="AD28" s="252" t="n">
        <v>17.8400000000001</v>
      </c>
      <c r="AE28" s="252" t="n">
        <v>-13.7099999999991</v>
      </c>
      <c r="AF28" s="252" t="n">
        <v>-365.430000000001</v>
      </c>
      <c r="AG28" s="310" t="n">
        <v>15.5300000000001</v>
      </c>
      <c r="AH28" s="310" t="n">
        <v>-72.5300000000001</v>
      </c>
      <c r="AI28" s="310" t="n">
        <v>-48.45</v>
      </c>
      <c r="AJ28" s="310" t="n">
        <v>-185.62</v>
      </c>
      <c r="AK28" s="310" t="n">
        <v>21.85</v>
      </c>
      <c r="AL28" s="310" t="n">
        <v>-18.6082200000011</v>
      </c>
      <c r="AM28" s="310" t="n">
        <v>7.94822000000107</v>
      </c>
      <c r="AN28" s="310" t="n">
        <v>-246.54</v>
      </c>
      <c r="AO28" s="873" t="n">
        <v>-43</v>
      </c>
      <c r="AP28" s="873" t="n">
        <v>37</v>
      </c>
      <c r="AQ28" s="874" t="n">
        <v>76</v>
      </c>
      <c r="AR28" s="874" t="n">
        <v>-95.27</v>
      </c>
      <c r="AT28" s="861"/>
    </row>
    <row r="29" s="11" customFormat="true" ht="20.1" hidden="false" customHeight="true" outlineLevel="0" collapsed="false">
      <c r="A29" s="41"/>
      <c r="B29" s="44" t="s">
        <v>37</v>
      </c>
      <c r="C29" s="9"/>
      <c r="D29" s="276" t="s">
        <v>234</v>
      </c>
      <c r="E29" s="276"/>
      <c r="F29" s="276"/>
      <c r="G29" s="276"/>
      <c r="H29" s="276"/>
      <c r="I29" s="865" t="n">
        <v>733.17</v>
      </c>
      <c r="J29" s="865" t="n">
        <v>1762.85</v>
      </c>
      <c r="K29" s="865" t="n">
        <v>1635.3</v>
      </c>
      <c r="L29" s="865" t="n">
        <v>749.76</v>
      </c>
      <c r="M29" s="865" t="n">
        <v>1412.69</v>
      </c>
      <c r="N29" s="865" t="n">
        <v>-592.98</v>
      </c>
      <c r="O29" s="865" t="n">
        <v>2200.15</v>
      </c>
      <c r="P29" s="865" t="n">
        <v>-755.56</v>
      </c>
      <c r="Q29" s="865" t="n">
        <v>-364.29</v>
      </c>
      <c r="R29" s="865" t="n">
        <v>1686.51</v>
      </c>
      <c r="S29" s="865" t="n">
        <v>2031.51</v>
      </c>
      <c r="T29" s="865" t="n">
        <v>816.7</v>
      </c>
      <c r="U29" s="865" t="n">
        <v>1153.64</v>
      </c>
      <c r="V29" s="865" t="n">
        <v>2689.9</v>
      </c>
      <c r="W29" s="865" t="n">
        <v>1662.07</v>
      </c>
      <c r="X29" s="865" t="n">
        <v>-3230.08</v>
      </c>
      <c r="Y29" s="865" t="n">
        <v>402.42</v>
      </c>
      <c r="Z29" s="865" t="n">
        <v>-4797.99</v>
      </c>
      <c r="AA29" s="865" t="n">
        <v>3404.26</v>
      </c>
      <c r="AB29" s="865" t="n">
        <v>2229.61</v>
      </c>
      <c r="AC29" s="865" t="n">
        <v>2095</v>
      </c>
      <c r="AD29" s="865" t="n">
        <v>2767.44</v>
      </c>
      <c r="AE29" s="865" t="n">
        <v>2228.07</v>
      </c>
      <c r="AF29" s="865" t="n">
        <v>1492.47</v>
      </c>
      <c r="AG29" s="252" t="n">
        <v>4008.98</v>
      </c>
      <c r="AH29" s="252" t="n">
        <v>5159.11</v>
      </c>
      <c r="AI29" s="252" t="n">
        <v>3690.43</v>
      </c>
      <c r="AJ29" s="252" t="n">
        <v>3777.03</v>
      </c>
      <c r="AK29" s="252" t="n">
        <v>5045.11</v>
      </c>
      <c r="AL29" s="252" t="n">
        <v>6736.77</v>
      </c>
      <c r="AM29" s="252" t="n">
        <v>4747.52233</v>
      </c>
      <c r="AN29" s="252" t="n">
        <v>4446.03767</v>
      </c>
      <c r="AO29" s="110" t="n">
        <v>4446.96</v>
      </c>
      <c r="AP29" s="110" t="n">
        <v>5900.11</v>
      </c>
      <c r="AQ29" s="872" t="n">
        <v>5439.69</v>
      </c>
      <c r="AR29" s="872" t="n">
        <v>3267.58</v>
      </c>
      <c r="AT29" s="861" t="n">
        <v>-0.399307681136241</v>
      </c>
      <c r="AU29" s="12"/>
    </row>
    <row r="30" s="11" customFormat="true" ht="20.1" hidden="false" customHeight="true" outlineLevel="0" collapsed="false">
      <c r="A30" s="41"/>
      <c r="B30" s="42" t="s">
        <v>38</v>
      </c>
      <c r="C30" s="9"/>
      <c r="D30" s="275" t="s">
        <v>235</v>
      </c>
      <c r="E30" s="275"/>
      <c r="F30" s="275"/>
      <c r="G30" s="275"/>
      <c r="H30" s="275"/>
      <c r="I30" s="310" t="n">
        <v>187.64</v>
      </c>
      <c r="J30" s="310" t="n">
        <v>399.15</v>
      </c>
      <c r="K30" s="310" t="n">
        <v>203.11</v>
      </c>
      <c r="L30" s="310" t="n">
        <v>145.63</v>
      </c>
      <c r="M30" s="310" t="n">
        <v>303.66</v>
      </c>
      <c r="N30" s="310" t="n">
        <v>-146.47</v>
      </c>
      <c r="O30" s="310" t="n">
        <v>657.56</v>
      </c>
      <c r="P30" s="310" t="n">
        <v>-286.04</v>
      </c>
      <c r="Q30" s="310" t="n">
        <v>-97.94</v>
      </c>
      <c r="R30" s="310" t="n">
        <v>217.49</v>
      </c>
      <c r="S30" s="310" t="n">
        <v>435.01</v>
      </c>
      <c r="T30" s="310" t="n">
        <v>231.34</v>
      </c>
      <c r="U30" s="310" t="n">
        <v>253.25</v>
      </c>
      <c r="V30" s="310" t="n">
        <v>581.93</v>
      </c>
      <c r="W30" s="310" t="n">
        <v>354.81</v>
      </c>
      <c r="X30" s="310" t="n">
        <v>-677.39</v>
      </c>
      <c r="Y30" s="310" t="n">
        <v>80.49</v>
      </c>
      <c r="Z30" s="310" t="n">
        <v>-1186.11</v>
      </c>
      <c r="AA30" s="310" t="n">
        <v>731.9</v>
      </c>
      <c r="AB30" s="310" t="n">
        <v>500.76</v>
      </c>
      <c r="AC30" s="310" t="n">
        <v>590.34</v>
      </c>
      <c r="AD30" s="310" t="n">
        <v>671.89</v>
      </c>
      <c r="AE30" s="310" t="n">
        <v>668.290000000001</v>
      </c>
      <c r="AF30" s="310" t="n">
        <v>131.73</v>
      </c>
      <c r="AG30" s="310" t="n">
        <v>833.34</v>
      </c>
      <c r="AH30" s="310" t="n">
        <v>1650.71</v>
      </c>
      <c r="AI30" s="310" t="n">
        <v>1035.12</v>
      </c>
      <c r="AJ30" s="310" t="n">
        <v>890.69</v>
      </c>
      <c r="AK30" s="310" t="n">
        <v>1382.85</v>
      </c>
      <c r="AL30" s="310" t="n">
        <v>1942.89</v>
      </c>
      <c r="AM30" s="310" t="n">
        <v>1281.85</v>
      </c>
      <c r="AN30" s="310" t="n">
        <v>1197.1</v>
      </c>
      <c r="AO30" s="873" t="n">
        <v>1285.4</v>
      </c>
      <c r="AP30" s="873" t="n">
        <v>1794.15</v>
      </c>
      <c r="AQ30" s="874" t="n">
        <v>1552.26</v>
      </c>
      <c r="AR30" s="874" t="n">
        <v>715.36</v>
      </c>
      <c r="AT30" s="861" t="n">
        <v>-0.539149369306689</v>
      </c>
      <c r="AU30" s="12"/>
    </row>
    <row r="31" s="11" customFormat="true" ht="20.1" hidden="false" customHeight="true" outlineLevel="0" collapsed="false">
      <c r="A31" s="41"/>
      <c r="B31" s="42" t="s">
        <v>39</v>
      </c>
      <c r="C31" s="9"/>
      <c r="D31" s="277" t="s">
        <v>464</v>
      </c>
      <c r="E31" s="277"/>
      <c r="F31" s="277"/>
      <c r="G31" s="277"/>
      <c r="H31" s="277"/>
      <c r="I31" s="252" t="n">
        <v>545.53</v>
      </c>
      <c r="J31" s="252" t="n">
        <v>1363.7</v>
      </c>
      <c r="K31" s="252" t="n">
        <v>1432.19</v>
      </c>
      <c r="L31" s="252" t="n">
        <v>604.13</v>
      </c>
      <c r="M31" s="252" t="n">
        <v>1109.03</v>
      </c>
      <c r="N31" s="252" t="n">
        <v>-446.51</v>
      </c>
      <c r="O31" s="252" t="n">
        <v>1542.59</v>
      </c>
      <c r="P31" s="252" t="n">
        <v>-469.52</v>
      </c>
      <c r="Q31" s="252" t="n">
        <v>-266.35</v>
      </c>
      <c r="R31" s="252" t="n">
        <v>1469.02</v>
      </c>
      <c r="S31" s="252" t="n">
        <v>1596.5</v>
      </c>
      <c r="T31" s="252" t="n">
        <v>585.36</v>
      </c>
      <c r="U31" s="252" t="n">
        <v>900.39</v>
      </c>
      <c r="V31" s="252" t="n">
        <v>2107.97</v>
      </c>
      <c r="W31" s="252" t="n">
        <v>1307.26</v>
      </c>
      <c r="X31" s="252" t="n">
        <v>-2552.69</v>
      </c>
      <c r="Y31" s="252" t="n">
        <v>321.93</v>
      </c>
      <c r="Z31" s="252" t="n">
        <v>-3611.88</v>
      </c>
      <c r="AA31" s="252" t="n">
        <v>2672.36</v>
      </c>
      <c r="AB31" s="252" t="n">
        <v>1728.85</v>
      </c>
      <c r="AC31" s="252" t="n">
        <v>1504.66</v>
      </c>
      <c r="AD31" s="252" t="n">
        <v>2095.55</v>
      </c>
      <c r="AE31" s="252" t="n">
        <v>1559.78</v>
      </c>
      <c r="AF31" s="252" t="n">
        <v>1360.74</v>
      </c>
      <c r="AG31" s="252" t="n">
        <v>3175.65</v>
      </c>
      <c r="AH31" s="252" t="n">
        <v>3508.39</v>
      </c>
      <c r="AI31" s="252" t="n">
        <v>2655.31</v>
      </c>
      <c r="AJ31" s="252" t="n">
        <v>2886.34</v>
      </c>
      <c r="AK31" s="252" t="n">
        <v>3662.26</v>
      </c>
      <c r="AL31" s="252" t="n">
        <v>4793.88</v>
      </c>
      <c r="AM31" s="252" t="n">
        <v>3465.46</v>
      </c>
      <c r="AN31" s="252" t="n">
        <v>3249.15</v>
      </c>
      <c r="AO31" s="110" t="n">
        <v>3161.56</v>
      </c>
      <c r="AP31" s="110" t="n">
        <v>4105.96</v>
      </c>
      <c r="AQ31" s="872" t="n">
        <v>3887.43</v>
      </c>
      <c r="AR31" s="872" t="n">
        <v>2552.22</v>
      </c>
      <c r="AT31" s="861" t="n">
        <v>-0.343468564064176</v>
      </c>
      <c r="AU31" s="12"/>
    </row>
    <row r="32" s="11" customFormat="true" ht="20.1" hidden="false" customHeight="true" outlineLevel="0" collapsed="false">
      <c r="A32" s="41"/>
      <c r="B32" s="42" t="s">
        <v>40</v>
      </c>
      <c r="C32" s="9"/>
      <c r="D32" s="278"/>
      <c r="E32" s="279" t="s">
        <v>238</v>
      </c>
      <c r="F32" s="280"/>
      <c r="G32" s="280"/>
      <c r="H32" s="280"/>
      <c r="I32" s="281" t="n">
        <v>545.53</v>
      </c>
      <c r="J32" s="281" t="n">
        <v>1363.7</v>
      </c>
      <c r="K32" s="281" t="n">
        <v>1432.19</v>
      </c>
      <c r="L32" s="281" t="n">
        <v>604.13</v>
      </c>
      <c r="M32" s="281" t="n">
        <v>1109.03</v>
      </c>
      <c r="N32" s="281" t="n">
        <v>-446.51</v>
      </c>
      <c r="O32" s="281" t="n">
        <v>1542.59</v>
      </c>
      <c r="P32" s="281" t="n">
        <v>-469.52</v>
      </c>
      <c r="Q32" s="281" t="n">
        <v>-266.35</v>
      </c>
      <c r="R32" s="281" t="n">
        <v>1469.02</v>
      </c>
      <c r="S32" s="281" t="n">
        <v>1596.5</v>
      </c>
      <c r="T32" s="281" t="n">
        <v>585.36</v>
      </c>
      <c r="U32" s="281" t="n">
        <v>900.39</v>
      </c>
      <c r="V32" s="281" t="n">
        <v>2107.97</v>
      </c>
      <c r="W32" s="281" t="n">
        <v>1307.26</v>
      </c>
      <c r="X32" s="281" t="n">
        <v>-2552.69</v>
      </c>
      <c r="Y32" s="281" t="n">
        <v>321.93</v>
      </c>
      <c r="Z32" s="281" t="n">
        <v>-3611.88</v>
      </c>
      <c r="AA32" s="281" t="n">
        <v>2672.36</v>
      </c>
      <c r="AB32" s="281" t="n">
        <v>1728.85</v>
      </c>
      <c r="AC32" s="281" t="n">
        <v>1504.66</v>
      </c>
      <c r="AD32" s="281" t="n">
        <v>2095.55</v>
      </c>
      <c r="AE32" s="281" t="n">
        <v>1559.78</v>
      </c>
      <c r="AF32" s="281" t="n">
        <v>1360.74</v>
      </c>
      <c r="AG32" s="281" t="n">
        <v>3175.65</v>
      </c>
      <c r="AH32" s="281" t="n">
        <v>3508.39</v>
      </c>
      <c r="AI32" s="281" t="n">
        <v>2655.31</v>
      </c>
      <c r="AJ32" s="281" t="n">
        <v>2886.34</v>
      </c>
      <c r="AK32" s="281" t="n">
        <v>3662.26</v>
      </c>
      <c r="AL32" s="281" t="n">
        <v>4793.88</v>
      </c>
      <c r="AM32" s="281" t="n">
        <v>3465.46</v>
      </c>
      <c r="AN32" s="281" t="n">
        <v>3249.15</v>
      </c>
      <c r="AO32" s="875" t="n">
        <v>3162</v>
      </c>
      <c r="AP32" s="110" t="n">
        <v>4105.52</v>
      </c>
      <c r="AQ32" s="872" t="n">
        <v>3887.43</v>
      </c>
      <c r="AR32" s="872" t="n">
        <v>2552.22</v>
      </c>
      <c r="AT32" s="861" t="n">
        <v>-0.343468564064176</v>
      </c>
      <c r="AU32" s="12"/>
    </row>
    <row r="33" s="11" customFormat="true" ht="20.1" hidden="false" customHeight="true" outlineLevel="0" collapsed="false">
      <c r="A33" s="41"/>
      <c r="B33" s="42" t="s">
        <v>41</v>
      </c>
      <c r="C33" s="9"/>
      <c r="D33" s="284"/>
      <c r="E33" s="331" t="s">
        <v>240</v>
      </c>
      <c r="F33" s="286"/>
      <c r="G33" s="286"/>
      <c r="H33" s="286"/>
      <c r="I33" s="161" t="n">
        <v>855.78</v>
      </c>
      <c r="J33" s="161" t="n">
        <v>2319.098</v>
      </c>
      <c r="K33" s="161" t="n">
        <v>2365.098</v>
      </c>
      <c r="L33" s="161" t="n">
        <v>1430.098</v>
      </c>
      <c r="M33" s="161" t="n">
        <v>1911.60798</v>
      </c>
      <c r="N33" s="161" t="n">
        <v>356.83602</v>
      </c>
      <c r="O33" s="161" t="n">
        <v>2343.964</v>
      </c>
      <c r="P33" s="161" t="n">
        <v>333.722000000001</v>
      </c>
      <c r="Q33" s="161" t="n">
        <v>288.098</v>
      </c>
      <c r="R33" s="161" t="n">
        <v>2023.73624737</v>
      </c>
      <c r="S33" s="161" t="n">
        <v>2150.21775263</v>
      </c>
      <c r="T33" s="161" t="n">
        <v>1140.856</v>
      </c>
      <c r="U33" s="161" t="n">
        <v>1479</v>
      </c>
      <c r="V33" s="161" t="n">
        <v>2685.88608</v>
      </c>
      <c r="W33" s="161" t="n">
        <v>1886.11392</v>
      </c>
      <c r="X33" s="161" t="n">
        <v>-1975</v>
      </c>
      <c r="Y33" s="161" t="n">
        <v>920</v>
      </c>
      <c r="Z33" s="161" t="n">
        <v>-3014</v>
      </c>
      <c r="AA33" s="161" t="n">
        <v>3270</v>
      </c>
      <c r="AB33" s="161" t="n">
        <v>2326.52979342</v>
      </c>
      <c r="AC33" s="161" t="n">
        <v>2053.29282</v>
      </c>
      <c r="AD33" s="161" t="n">
        <v>2644.18282</v>
      </c>
      <c r="AE33" s="161" t="n">
        <v>2108.41282</v>
      </c>
      <c r="AF33" s="161" t="n">
        <v>1909.37282</v>
      </c>
      <c r="AG33" s="161" t="n">
        <v>3703.90675</v>
      </c>
      <c r="AH33" s="161" t="n">
        <v>4036.64675</v>
      </c>
      <c r="AI33" s="161" t="n">
        <v>3183.56675</v>
      </c>
      <c r="AJ33" s="161" t="n">
        <v>3414.604</v>
      </c>
      <c r="AK33" s="161" t="n">
        <v>4205.53875</v>
      </c>
      <c r="AL33" s="161" t="n">
        <v>5337.1672905</v>
      </c>
      <c r="AM33" s="161" t="n">
        <v>4008.74302025</v>
      </c>
      <c r="AN33" s="161" t="n">
        <v>3792.43043925</v>
      </c>
      <c r="AO33" s="169" t="n">
        <v>3713.13775</v>
      </c>
      <c r="AP33" s="169" t="n">
        <v>4656.665</v>
      </c>
      <c r="AQ33" s="876" t="n">
        <v>4438.575</v>
      </c>
      <c r="AR33" s="876" t="n">
        <v>3103.35775</v>
      </c>
      <c r="AS33" s="877"/>
      <c r="AT33" s="878" t="n">
        <v>-0.300821153185426</v>
      </c>
      <c r="AU33" s="12"/>
    </row>
    <row r="34" s="11" customFormat="true" ht="20.1" hidden="false" customHeight="true" outlineLevel="0" collapsed="false">
      <c r="A34" s="41"/>
      <c r="B34" s="42" t="s">
        <v>42</v>
      </c>
      <c r="C34" s="9"/>
      <c r="D34" s="10"/>
      <c r="E34" s="58"/>
      <c r="F34" s="58"/>
      <c r="G34" s="58"/>
      <c r="H34" s="58"/>
      <c r="AO34" s="262"/>
      <c r="AP34" s="262"/>
      <c r="AQ34" s="262"/>
      <c r="AR34" s="262"/>
    </row>
    <row r="35" s="11" customFormat="true" ht="20.1" hidden="false" customHeight="true" outlineLevel="0" collapsed="false">
      <c r="A35" s="41"/>
      <c r="B35" s="42" t="s">
        <v>43</v>
      </c>
      <c r="C35" s="9"/>
      <c r="D35" s="10"/>
      <c r="E35" s="59"/>
      <c r="F35" s="59"/>
      <c r="G35" s="59"/>
      <c r="H35" s="59"/>
      <c r="AO35" s="262"/>
      <c r="AP35" s="262"/>
      <c r="AQ35" s="262"/>
      <c r="AR35" s="262"/>
    </row>
    <row r="36" s="11" customFormat="true" ht="20.1" hidden="false" customHeight="true" outlineLevel="0" collapsed="false">
      <c r="A36" s="41"/>
      <c r="B36" s="42" t="s">
        <v>44</v>
      </c>
      <c r="C36" s="9"/>
      <c r="D36" s="10"/>
      <c r="E36" s="3"/>
      <c r="F36" s="3"/>
      <c r="G36" s="3"/>
      <c r="H36" s="3"/>
      <c r="AO36" s="262"/>
      <c r="AP36" s="262"/>
      <c r="AQ36" s="262"/>
      <c r="AR36" s="262"/>
    </row>
    <row r="37" s="11" customFormat="true" ht="12.75" hidden="false" customHeight="true" outlineLevel="0" collapsed="false">
      <c r="A37" s="41"/>
      <c r="B37" s="44" t="s">
        <v>45</v>
      </c>
      <c r="C37" s="9"/>
      <c r="D37" s="10"/>
      <c r="E37" s="3"/>
      <c r="F37" s="3"/>
      <c r="G37" s="3"/>
      <c r="H37" s="3"/>
      <c r="AO37" s="262"/>
      <c r="AP37" s="262"/>
      <c r="AQ37" s="262"/>
      <c r="AR37" s="262"/>
    </row>
    <row r="38" s="11" customFormat="true" ht="12.75" hidden="false" customHeight="true" outlineLevel="0" collapsed="false">
      <c r="A38" s="41"/>
      <c r="B38" s="44" t="s">
        <v>46</v>
      </c>
      <c r="C38" s="9"/>
      <c r="D38" s="10"/>
      <c r="E38" s="3"/>
      <c r="F38" s="3"/>
      <c r="G38" s="3"/>
      <c r="H38" s="3"/>
      <c r="AO38" s="262"/>
      <c r="AP38" s="262"/>
      <c r="AQ38" s="262"/>
      <c r="AR38" s="262"/>
    </row>
    <row r="39" s="11" customFormat="true" ht="12.75" hidden="false" customHeight="true" outlineLevel="0" collapsed="false">
      <c r="A39" s="41"/>
      <c r="B39" s="44" t="s">
        <v>47</v>
      </c>
      <c r="C39" s="9"/>
      <c r="D39" s="10"/>
      <c r="E39" s="3"/>
      <c r="F39" s="3"/>
      <c r="G39" s="3"/>
      <c r="H39" s="3"/>
      <c r="AO39" s="262"/>
      <c r="AP39" s="262"/>
      <c r="AQ39" s="262"/>
      <c r="AR39" s="262"/>
    </row>
    <row r="40" s="11" customFormat="true" ht="12.75" hidden="false" customHeight="true" outlineLevel="0" collapsed="false">
      <c r="A40" s="41"/>
      <c r="B40" s="60"/>
      <c r="C40" s="9"/>
      <c r="D40" s="10"/>
      <c r="E40" s="3"/>
      <c r="F40" s="3"/>
      <c r="G40" s="3"/>
      <c r="H40" s="3"/>
      <c r="AO40" s="262"/>
      <c r="AP40" s="262"/>
      <c r="AQ40" s="262"/>
      <c r="AR40" s="262"/>
    </row>
    <row r="41" s="11" customFormat="true" ht="12.75" hidden="false" customHeight="true" outlineLevel="0" collapsed="false">
      <c r="A41" s="41"/>
      <c r="B41" s="60"/>
      <c r="C41" s="9"/>
      <c r="D41" s="10"/>
      <c r="E41" s="3"/>
      <c r="F41" s="3"/>
      <c r="G41" s="3"/>
      <c r="H41" s="3"/>
      <c r="AO41" s="262"/>
      <c r="AP41" s="262"/>
      <c r="AQ41" s="262"/>
      <c r="AR41" s="262"/>
    </row>
    <row r="42" s="11" customFormat="true" ht="12.75" hidden="false" customHeight="true" outlineLevel="0" collapsed="false">
      <c r="A42" s="41"/>
      <c r="B42" s="61"/>
      <c r="C42" s="9"/>
      <c r="D42" s="10"/>
      <c r="E42" s="3"/>
      <c r="F42" s="3"/>
      <c r="G42" s="3"/>
      <c r="H42" s="3"/>
      <c r="AO42" s="262"/>
      <c r="AP42" s="262"/>
      <c r="AQ42" s="262"/>
      <c r="AR42" s="262"/>
    </row>
    <row r="43" s="11" customFormat="true" ht="12.75" hidden="false" customHeight="true" outlineLevel="0" collapsed="false">
      <c r="A43" s="41"/>
      <c r="B43" s="61"/>
      <c r="C43" s="9"/>
      <c r="D43" s="10"/>
      <c r="E43" s="3"/>
      <c r="F43" s="3"/>
      <c r="G43" s="3"/>
      <c r="H43" s="3"/>
      <c r="AN43" s="3"/>
      <c r="AO43" s="652"/>
      <c r="AP43" s="652"/>
      <c r="AQ43" s="652"/>
      <c r="AR43" s="652"/>
    </row>
    <row r="44" s="3" customFormat="true" ht="12.75" hidden="false" customHeight="true" outlineLevel="0" collapsed="false">
      <c r="A44" s="41"/>
      <c r="B44" s="61"/>
      <c r="C44" s="9"/>
      <c r="D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O44" s="652"/>
      <c r="AP44" s="652"/>
      <c r="AQ44" s="652"/>
      <c r="AR44" s="652"/>
    </row>
    <row r="45" s="3" customFormat="true" ht="12.75" hidden="false" customHeight="true" outlineLevel="0" collapsed="false">
      <c r="A45" s="41"/>
      <c r="B45" s="61"/>
      <c r="C45" s="9"/>
      <c r="D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O45" s="652"/>
      <c r="AP45" s="652"/>
      <c r="AQ45" s="652"/>
      <c r="AR45" s="652"/>
    </row>
    <row r="46" s="3" customFormat="true" ht="12.75" hidden="false" customHeight="true" outlineLevel="0" collapsed="false">
      <c r="A46" s="41"/>
      <c r="B46" s="61"/>
      <c r="C46" s="9"/>
      <c r="D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O46" s="652"/>
      <c r="AP46" s="652"/>
      <c r="AQ46" s="652"/>
      <c r="AR46" s="652"/>
    </row>
    <row r="47" s="3" customFormat="true" ht="12.75" hidden="false" customHeight="true" outlineLevel="0" collapsed="false">
      <c r="A47" s="41"/>
      <c r="B47" s="61"/>
      <c r="C47" s="9"/>
      <c r="D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O47" s="652"/>
      <c r="AP47" s="652"/>
      <c r="AQ47" s="652"/>
      <c r="AR47" s="652"/>
    </row>
    <row r="48" s="3" customFormat="true" ht="12.75" hidden="false" customHeight="true" outlineLevel="0" collapsed="false">
      <c r="A48" s="41"/>
      <c r="B48" s="61"/>
      <c r="C48" s="9"/>
      <c r="D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O48" s="652"/>
      <c r="AP48" s="652"/>
      <c r="AQ48" s="652"/>
      <c r="AR48" s="652"/>
    </row>
    <row r="49" s="3" customFormat="true" ht="12.75" hidden="false" customHeight="true" outlineLevel="0" collapsed="false">
      <c r="A49" s="41"/>
      <c r="B49" s="61"/>
      <c r="C49" s="9"/>
      <c r="D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O49" s="652"/>
      <c r="AP49" s="652"/>
      <c r="AQ49" s="652"/>
      <c r="AR49" s="652"/>
    </row>
    <row r="50" s="3" customFormat="true" ht="12.75" hidden="false" customHeight="true" outlineLevel="0" collapsed="false">
      <c r="A50" s="41"/>
      <c r="B50" s="61"/>
      <c r="C50" s="9"/>
      <c r="D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O50" s="652"/>
      <c r="AP50" s="652"/>
      <c r="AQ50" s="652"/>
      <c r="AR50" s="652"/>
    </row>
    <row r="51" s="3" customFormat="true" ht="12.75" hidden="false" customHeight="true" outlineLevel="0" collapsed="false">
      <c r="A51" s="41"/>
      <c r="B51" s="61"/>
      <c r="C51" s="9"/>
      <c r="D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O51" s="652"/>
      <c r="AP51" s="652"/>
      <c r="AQ51" s="652"/>
      <c r="AR51" s="652"/>
    </row>
    <row r="52" s="3" customFormat="true" ht="12.75" hidden="false" customHeight="true" outlineLevel="0" collapsed="false">
      <c r="A52" s="41"/>
      <c r="B52" s="61"/>
      <c r="C52" s="9"/>
      <c r="D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O52" s="652"/>
      <c r="AP52" s="652"/>
      <c r="AQ52" s="652"/>
      <c r="AR52" s="652"/>
    </row>
    <row r="53" s="3" customFormat="true" ht="12.75" hidden="false" customHeight="true" outlineLevel="0" collapsed="false">
      <c r="A53" s="41"/>
      <c r="B53" s="61"/>
      <c r="C53" s="9"/>
      <c r="D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O53" s="652"/>
      <c r="AP53" s="652"/>
      <c r="AQ53" s="652"/>
      <c r="AR53" s="652"/>
    </row>
    <row r="54" s="3" customFormat="true" ht="12.75" hidden="false" customHeight="true" outlineLevel="0" collapsed="false">
      <c r="A54" s="41"/>
      <c r="B54" s="61"/>
      <c r="C54" s="9"/>
      <c r="D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O54" s="652"/>
      <c r="AP54" s="652"/>
      <c r="AQ54" s="652"/>
      <c r="AR54" s="652"/>
    </row>
    <row r="55" s="3" customFormat="true" ht="12.75" hidden="false" customHeight="true" outlineLevel="0" collapsed="false">
      <c r="A55" s="41"/>
      <c r="B55" s="61"/>
      <c r="C55" s="9"/>
      <c r="D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O55" s="652"/>
      <c r="AP55" s="652"/>
      <c r="AQ55" s="652"/>
      <c r="AR55" s="652"/>
    </row>
    <row r="56" s="3" customFormat="true" ht="12.75" hidden="false" customHeight="true" outlineLevel="0" collapsed="false">
      <c r="A56" s="41"/>
      <c r="B56" s="61"/>
      <c r="C56" s="9"/>
      <c r="D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O56" s="652"/>
      <c r="AP56" s="652"/>
      <c r="AQ56" s="652"/>
      <c r="AR56" s="652"/>
    </row>
    <row r="57" s="3" customFormat="true" ht="12.75" hidden="false" customHeight="true" outlineLevel="0" collapsed="false">
      <c r="A57" s="41"/>
      <c r="B57" s="61"/>
      <c r="C57" s="9"/>
      <c r="D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O57" s="652"/>
      <c r="AP57" s="652"/>
      <c r="AQ57" s="652"/>
      <c r="AR57" s="652"/>
    </row>
    <row r="58" s="3" customFormat="true" ht="12.75" hidden="false" customHeight="true" outlineLevel="0" collapsed="false">
      <c r="A58" s="41"/>
      <c r="B58" s="61"/>
      <c r="C58" s="9"/>
      <c r="D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O58" s="652"/>
      <c r="AP58" s="652"/>
      <c r="AQ58" s="652"/>
      <c r="AR58" s="652"/>
    </row>
    <row r="59" s="3" customFormat="true" ht="12.75" hidden="false" customHeight="true" outlineLevel="0" collapsed="false">
      <c r="A59" s="41"/>
      <c r="B59" s="61"/>
      <c r="C59" s="9"/>
      <c r="D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O59" s="652"/>
      <c r="AP59" s="652"/>
      <c r="AQ59" s="652"/>
      <c r="AR59" s="652"/>
    </row>
    <row r="60" s="3" customFormat="true" ht="12.75" hidden="false" customHeight="true" outlineLevel="0" collapsed="false">
      <c r="A60" s="41"/>
      <c r="B60" s="61"/>
      <c r="C60" s="9"/>
      <c r="D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O60" s="652"/>
      <c r="AP60" s="652"/>
      <c r="AQ60" s="652"/>
      <c r="AR60" s="652"/>
    </row>
    <row r="61" s="3" customFormat="true" ht="12.75" hidden="false" customHeight="true" outlineLevel="0" collapsed="false">
      <c r="A61" s="41"/>
      <c r="B61" s="61"/>
      <c r="C61" s="9"/>
      <c r="D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O61" s="652"/>
      <c r="AP61" s="652"/>
      <c r="AQ61" s="652"/>
      <c r="AR61" s="652"/>
    </row>
    <row r="62" s="3" customFormat="true" ht="12.75" hidden="false" customHeight="true" outlineLevel="0" collapsed="false">
      <c r="A62" s="41"/>
      <c r="B62" s="61"/>
      <c r="C62" s="9"/>
      <c r="D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O62" s="652"/>
      <c r="AP62" s="652"/>
      <c r="AQ62" s="652"/>
      <c r="AR62" s="652"/>
    </row>
    <row r="63" s="3" customFormat="true" ht="12.75" hidden="false" customHeight="true" outlineLevel="0" collapsed="false">
      <c r="A63" s="41"/>
      <c r="B63" s="61"/>
      <c r="C63" s="9"/>
      <c r="D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O63" s="652"/>
      <c r="AP63" s="652"/>
      <c r="AQ63" s="652"/>
      <c r="AR63" s="652"/>
    </row>
    <row r="64" s="3" customFormat="true" ht="12.75" hidden="false" customHeight="true" outlineLevel="0" collapsed="false">
      <c r="A64" s="41"/>
      <c r="B64" s="61"/>
      <c r="C64" s="9"/>
      <c r="D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O64" s="652"/>
      <c r="AP64" s="652"/>
      <c r="AQ64" s="652"/>
      <c r="AR64" s="652"/>
    </row>
    <row r="65" s="3" customFormat="true" ht="12.75" hidden="false" customHeight="true" outlineLevel="0" collapsed="false">
      <c r="A65" s="41"/>
      <c r="B65" s="61"/>
      <c r="C65" s="9"/>
      <c r="D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O65" s="652"/>
      <c r="AP65" s="652"/>
      <c r="AQ65" s="652"/>
      <c r="AR65" s="652"/>
    </row>
    <row r="66" s="3" customFormat="true" ht="12.75" hidden="false" customHeight="true" outlineLevel="0" collapsed="false">
      <c r="A66" s="41"/>
      <c r="B66" s="61"/>
      <c r="C66" s="9"/>
      <c r="D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O66" s="652"/>
      <c r="AP66" s="652"/>
      <c r="AQ66" s="652"/>
      <c r="AR66" s="652"/>
    </row>
    <row r="67" s="3" customFormat="true" ht="12.75" hidden="false" customHeight="true" outlineLevel="0" collapsed="false">
      <c r="A67" s="41"/>
      <c r="B67" s="61"/>
      <c r="C67" s="9"/>
      <c r="D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O67" s="652"/>
      <c r="AP67" s="652"/>
      <c r="AQ67" s="652"/>
      <c r="AR67" s="652"/>
    </row>
    <row r="68" s="3" customFormat="true" ht="12.75" hidden="false" customHeight="true" outlineLevel="0" collapsed="false">
      <c r="A68" s="41"/>
      <c r="B68" s="61"/>
      <c r="C68" s="9"/>
      <c r="D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O68" s="652"/>
      <c r="AP68" s="652"/>
      <c r="AQ68" s="652"/>
      <c r="AR68" s="652"/>
    </row>
    <row r="69" s="3" customFormat="true" ht="12.75" hidden="false" customHeight="true" outlineLevel="0" collapsed="false">
      <c r="A69" s="41"/>
      <c r="B69" s="61"/>
      <c r="C69" s="9"/>
      <c r="D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O69" s="652"/>
      <c r="AP69" s="652"/>
      <c r="AQ69" s="652"/>
      <c r="AR69" s="652"/>
    </row>
    <row r="70" s="3" customFormat="true" ht="12.75" hidden="false" customHeight="true" outlineLevel="0" collapsed="false">
      <c r="A70" s="41"/>
      <c r="B70" s="61"/>
      <c r="C70" s="9"/>
      <c r="D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O70" s="652"/>
      <c r="AP70" s="652"/>
      <c r="AQ70" s="652"/>
      <c r="AR70" s="652"/>
    </row>
    <row r="71" s="3" customFormat="true" ht="12.75" hidden="false" customHeight="true" outlineLevel="0" collapsed="false">
      <c r="A71" s="41"/>
      <c r="B71" s="61"/>
      <c r="C71" s="9"/>
      <c r="D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O71" s="652"/>
      <c r="AP71" s="652"/>
      <c r="AQ71" s="652"/>
      <c r="AR71" s="652"/>
    </row>
    <row r="72" s="3" customFormat="true" ht="12.75" hidden="false" customHeight="true" outlineLevel="0" collapsed="false">
      <c r="A72" s="41"/>
      <c r="B72" s="61"/>
      <c r="C72" s="9"/>
      <c r="D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O72" s="652"/>
      <c r="AP72" s="652"/>
      <c r="AQ72" s="652"/>
      <c r="AR72" s="652"/>
    </row>
    <row r="73" s="3" customFormat="true" ht="12.75" hidden="false" customHeight="true" outlineLevel="0" collapsed="false">
      <c r="A73" s="41"/>
      <c r="B73" s="61"/>
      <c r="C73" s="9"/>
      <c r="D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O73" s="652"/>
      <c r="AP73" s="652"/>
      <c r="AQ73" s="652"/>
      <c r="AR73" s="652"/>
    </row>
    <row r="74" s="3" customFormat="true" ht="12.75" hidden="false" customHeight="true" outlineLevel="0" collapsed="false">
      <c r="A74" s="41"/>
      <c r="B74" s="61"/>
      <c r="C74" s="9"/>
      <c r="D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O74" s="652"/>
      <c r="AP74" s="652"/>
      <c r="AQ74" s="652"/>
      <c r="AR74" s="652"/>
    </row>
    <row r="75" s="3" customFormat="true" ht="12.75" hidden="false" customHeight="true" outlineLevel="0" collapsed="false">
      <c r="A75" s="41"/>
      <c r="B75" s="61"/>
      <c r="C75" s="9"/>
      <c r="D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O75" s="652"/>
      <c r="AP75" s="652"/>
      <c r="AQ75" s="652"/>
      <c r="AR75" s="652"/>
    </row>
    <row r="76" s="3" customFormat="true" ht="12.75" hidden="false" customHeight="true" outlineLevel="0" collapsed="false">
      <c r="A76" s="41"/>
      <c r="B76" s="61"/>
      <c r="C76" s="9"/>
      <c r="D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O76" s="652"/>
      <c r="AP76" s="652"/>
      <c r="AQ76" s="652"/>
      <c r="AR76" s="652"/>
    </row>
    <row r="77" s="3" customFormat="true" ht="12.75" hidden="false" customHeight="true" outlineLevel="0" collapsed="false">
      <c r="A77" s="41"/>
      <c r="B77" s="61"/>
      <c r="C77" s="9"/>
      <c r="D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O77" s="652"/>
      <c r="AP77" s="652"/>
      <c r="AQ77" s="652"/>
      <c r="AR77" s="652"/>
    </row>
    <row r="78" s="3" customFormat="true" ht="12.75" hidden="false" customHeight="true" outlineLevel="0" collapsed="false">
      <c r="A78" s="41"/>
      <c r="B78" s="61"/>
      <c r="C78" s="9"/>
      <c r="D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O78" s="652"/>
      <c r="AP78" s="652"/>
      <c r="AQ78" s="652"/>
      <c r="AR78" s="652"/>
    </row>
    <row r="79" s="3" customFormat="true" ht="12.75" hidden="false" customHeight="true" outlineLevel="0" collapsed="false">
      <c r="A79" s="41"/>
      <c r="B79" s="61"/>
      <c r="C79" s="9"/>
      <c r="D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O79" s="652"/>
      <c r="AP79" s="652"/>
      <c r="AQ79" s="652"/>
      <c r="AR79" s="652"/>
    </row>
    <row r="80" s="3" customFormat="true" ht="12.75" hidden="false" customHeight="true" outlineLevel="0" collapsed="false">
      <c r="A80" s="41"/>
      <c r="B80" s="61"/>
      <c r="C80" s="9"/>
      <c r="D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O80" s="652"/>
      <c r="AP80" s="652"/>
      <c r="AQ80" s="652"/>
      <c r="AR80" s="652"/>
    </row>
    <row r="81" s="3" customFormat="true" ht="12.75" hidden="false" customHeight="true" outlineLevel="0" collapsed="false">
      <c r="A81" s="41"/>
      <c r="B81" s="61"/>
      <c r="C81" s="9"/>
      <c r="D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O81" s="652"/>
      <c r="AP81" s="652"/>
      <c r="AQ81" s="652"/>
      <c r="AR81" s="652"/>
    </row>
    <row r="82" s="3" customFormat="true" ht="12.75" hidden="false" customHeight="true" outlineLevel="0" collapsed="false">
      <c r="A82" s="41"/>
      <c r="B82" s="61"/>
      <c r="C82" s="9"/>
      <c r="D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O82" s="652"/>
      <c r="AP82" s="652"/>
      <c r="AQ82" s="652"/>
      <c r="AR82" s="652"/>
    </row>
    <row r="83" s="3" customFormat="true" ht="12.75" hidden="false" customHeight="true" outlineLevel="0" collapsed="false">
      <c r="A83" s="41"/>
      <c r="B83" s="61"/>
      <c r="C83" s="9"/>
      <c r="D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O83" s="652"/>
      <c r="AP83" s="652"/>
      <c r="AQ83" s="652"/>
      <c r="AR83" s="652"/>
    </row>
    <row r="84" s="3" customFormat="true" ht="12.75" hidden="false" customHeight="true" outlineLevel="0" collapsed="false">
      <c r="A84" s="41"/>
      <c r="B84" s="61"/>
      <c r="C84" s="9"/>
      <c r="D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O84" s="652"/>
      <c r="AP84" s="652"/>
      <c r="AQ84" s="652"/>
      <c r="AR84" s="652"/>
    </row>
    <row r="85" s="3" customFormat="true" ht="12.75" hidden="false" customHeight="true" outlineLevel="0" collapsed="false">
      <c r="A85" s="41"/>
      <c r="B85" s="61"/>
      <c r="C85" s="9"/>
      <c r="D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O85" s="652"/>
      <c r="AP85" s="652"/>
      <c r="AQ85" s="652"/>
      <c r="AR85" s="652"/>
    </row>
    <row r="86" s="3" customFormat="true" ht="12.75" hidden="false" customHeight="true" outlineLevel="0" collapsed="false">
      <c r="A86" s="41"/>
      <c r="B86" s="61"/>
      <c r="C86" s="9"/>
      <c r="D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O86" s="652"/>
      <c r="AP86" s="652"/>
      <c r="AQ86" s="652"/>
      <c r="AR86" s="652"/>
    </row>
    <row r="87" s="3" customFormat="true" ht="12.75" hidden="false" customHeight="true" outlineLevel="0" collapsed="false">
      <c r="B87" s="8"/>
      <c r="C87" s="9"/>
      <c r="D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O87" s="652"/>
      <c r="AP87" s="652"/>
      <c r="AQ87" s="652"/>
      <c r="AR87" s="652"/>
    </row>
    <row r="88" s="3" customFormat="true" ht="12.75" hidden="false" customHeight="true" outlineLevel="0" collapsed="false">
      <c r="B88" s="8"/>
      <c r="C88" s="9"/>
      <c r="D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O88" s="652"/>
      <c r="AP88" s="652"/>
      <c r="AQ88" s="652"/>
      <c r="AR88" s="652"/>
    </row>
    <row r="89" s="3" customFormat="true" ht="12.75" hidden="false" customHeight="true" outlineLevel="0" collapsed="false">
      <c r="B89" s="8"/>
      <c r="C89" s="9"/>
      <c r="D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O89" s="652"/>
      <c r="AP89" s="652"/>
      <c r="AQ89" s="652"/>
      <c r="AR89" s="652"/>
    </row>
    <row r="90" s="3" customFormat="true" ht="12.75" hidden="false" customHeight="true" outlineLevel="0" collapsed="false">
      <c r="B90" s="8"/>
      <c r="C90" s="9"/>
      <c r="D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O90" s="652"/>
      <c r="AP90" s="652"/>
      <c r="AQ90" s="652"/>
      <c r="AR90" s="652"/>
    </row>
    <row r="91" s="3" customFormat="true" ht="12.75" hidden="false" customHeight="true" outlineLevel="0" collapsed="false">
      <c r="B91" s="8"/>
      <c r="C91" s="9"/>
      <c r="D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O91" s="652"/>
      <c r="AP91" s="652"/>
      <c r="AQ91" s="652"/>
      <c r="AR91" s="652"/>
    </row>
    <row r="92" s="3" customFormat="true" ht="12.75" hidden="false" customHeight="true" outlineLevel="0" collapsed="false">
      <c r="B92" s="8"/>
      <c r="C92" s="9"/>
      <c r="D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O92" s="652"/>
      <c r="AP92" s="652"/>
      <c r="AQ92" s="652"/>
      <c r="AR92" s="652"/>
    </row>
    <row r="93" s="3" customFormat="true" ht="12.75" hidden="false" customHeight="true" outlineLevel="0" collapsed="false">
      <c r="B93" s="8"/>
      <c r="C93" s="9"/>
      <c r="D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O93" s="652"/>
      <c r="AP93" s="652"/>
      <c r="AQ93" s="652"/>
      <c r="AR93" s="652"/>
    </row>
    <row r="94" s="3" customFormat="true" ht="12.75" hidden="false" customHeight="true" outlineLevel="0" collapsed="false">
      <c r="B94" s="8"/>
      <c r="C94" s="9"/>
      <c r="D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O94" s="652"/>
      <c r="AP94" s="652"/>
      <c r="AQ94" s="652"/>
      <c r="AR94" s="652"/>
    </row>
    <row r="95" s="3" customFormat="true" ht="12.75" hidden="false" customHeight="true" outlineLevel="0" collapsed="false">
      <c r="B95" s="8"/>
      <c r="C95" s="9"/>
      <c r="D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O95" s="652"/>
      <c r="AP95" s="652"/>
      <c r="AQ95" s="652"/>
      <c r="AR95" s="652"/>
    </row>
    <row r="96" s="3" customFormat="true" ht="12.75" hidden="false" customHeight="true" outlineLevel="0" collapsed="false">
      <c r="B96" s="8"/>
      <c r="C96" s="9"/>
      <c r="D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O96" s="652"/>
      <c r="AP96" s="652"/>
      <c r="AQ96" s="652"/>
      <c r="AR96" s="652"/>
    </row>
    <row r="97" s="3" customFormat="true" ht="12.75" hidden="false" customHeight="true" outlineLevel="0" collapsed="false">
      <c r="B97" s="8"/>
      <c r="C97" s="9"/>
      <c r="D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O97" s="652"/>
      <c r="AP97" s="652"/>
      <c r="AQ97" s="652"/>
      <c r="AR97" s="652"/>
    </row>
    <row r="98" s="3" customFormat="true" ht="12.75" hidden="false" customHeight="true" outlineLevel="0" collapsed="false">
      <c r="B98" s="8"/>
      <c r="C98" s="9"/>
      <c r="D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O98" s="652"/>
      <c r="AP98" s="652"/>
      <c r="AQ98" s="652"/>
      <c r="AR98" s="652"/>
    </row>
    <row r="99" s="3" customFormat="true" ht="12.75" hidden="false" customHeight="true" outlineLevel="0" collapsed="false">
      <c r="B99" s="8"/>
      <c r="C99" s="9"/>
      <c r="D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O99" s="652"/>
      <c r="AP99" s="652"/>
      <c r="AQ99" s="652"/>
      <c r="AR99" s="652"/>
    </row>
    <row r="100" s="3" customFormat="true" ht="12.75" hidden="false" customHeight="true" outlineLevel="0" collapsed="false">
      <c r="B100" s="8"/>
      <c r="C100" s="9"/>
      <c r="D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O100" s="652"/>
      <c r="AP100" s="652"/>
      <c r="AQ100" s="652"/>
      <c r="AR100" s="652"/>
    </row>
    <row r="101" s="3" customFormat="true" ht="12.75" hidden="false" customHeight="true" outlineLevel="0" collapsed="false">
      <c r="B101" s="8"/>
      <c r="C101" s="9"/>
      <c r="D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O101" s="652"/>
      <c r="AP101" s="652"/>
      <c r="AQ101" s="652"/>
      <c r="AR101" s="652"/>
    </row>
    <row r="102" s="3" customFormat="true" ht="12.75" hidden="false" customHeight="true" outlineLevel="0" collapsed="false">
      <c r="B102" s="8"/>
      <c r="C102" s="9"/>
      <c r="D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O102" s="652"/>
      <c r="AP102" s="652"/>
      <c r="AQ102" s="652"/>
      <c r="AR102" s="652"/>
    </row>
    <row r="103" s="3" customFormat="true" ht="12.75" hidden="false" customHeight="true" outlineLevel="0" collapsed="false">
      <c r="B103" s="8"/>
      <c r="C103" s="9"/>
      <c r="D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O103" s="652"/>
      <c r="AP103" s="652"/>
      <c r="AQ103" s="652"/>
      <c r="AR103" s="652"/>
    </row>
    <row r="104" s="3" customFormat="true" ht="12.75" hidden="false" customHeight="true" outlineLevel="0" collapsed="false">
      <c r="B104" s="8"/>
      <c r="C104" s="9"/>
      <c r="D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O104" s="652"/>
      <c r="AP104" s="652"/>
      <c r="AQ104" s="652"/>
      <c r="AR104" s="652"/>
    </row>
    <row r="105" s="3" customFormat="true" ht="12.75" hidden="false" customHeight="true" outlineLevel="0" collapsed="false">
      <c r="B105" s="8"/>
      <c r="C105" s="9"/>
      <c r="D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O105" s="652"/>
      <c r="AP105" s="652"/>
      <c r="AQ105" s="652"/>
      <c r="AR105" s="652"/>
    </row>
    <row r="106" s="3" customFormat="true" ht="12.75" hidden="false" customHeight="true" outlineLevel="0" collapsed="false">
      <c r="B106" s="8"/>
      <c r="C106" s="9"/>
      <c r="D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O106" s="652"/>
      <c r="AP106" s="652"/>
      <c r="AQ106" s="652"/>
      <c r="AR106" s="652"/>
    </row>
    <row r="107" s="3" customFormat="true" ht="12.75" hidden="false" customHeight="true" outlineLevel="0" collapsed="false">
      <c r="B107" s="8"/>
      <c r="C107" s="9"/>
      <c r="D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O107" s="652"/>
      <c r="AP107" s="652"/>
      <c r="AQ107" s="652"/>
      <c r="AR107" s="652"/>
    </row>
    <row r="108" s="3" customFormat="true" ht="12.75" hidden="false" customHeight="true" outlineLevel="0" collapsed="false">
      <c r="B108" s="8"/>
      <c r="C108" s="9"/>
      <c r="D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O108" s="652"/>
      <c r="AP108" s="652"/>
      <c r="AQ108" s="652"/>
      <c r="AR108" s="652"/>
    </row>
    <row r="109" s="3" customFormat="true" ht="12.75" hidden="false" customHeight="true" outlineLevel="0" collapsed="false">
      <c r="B109" s="8"/>
      <c r="C109" s="9"/>
      <c r="D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O109" s="652"/>
      <c r="AP109" s="652"/>
      <c r="AQ109" s="652"/>
      <c r="AR109" s="652"/>
    </row>
    <row r="110" s="3" customFormat="true" ht="12.75" hidden="false" customHeight="true" outlineLevel="0" collapsed="false">
      <c r="B110" s="8"/>
      <c r="C110" s="9"/>
      <c r="D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O110" s="652"/>
      <c r="AP110" s="652"/>
      <c r="AQ110" s="652"/>
      <c r="AR110" s="652"/>
    </row>
    <row r="111" s="3" customFormat="true" ht="12.75" hidden="false" customHeight="true" outlineLevel="0" collapsed="false">
      <c r="B111" s="8"/>
      <c r="C111" s="9"/>
      <c r="D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O111" s="652"/>
      <c r="AP111" s="652"/>
      <c r="AQ111" s="652"/>
      <c r="AR111" s="652"/>
    </row>
    <row r="112" s="3" customFormat="true" ht="12.75" hidden="false" customHeight="true" outlineLevel="0" collapsed="false">
      <c r="B112" s="8"/>
      <c r="C112" s="9"/>
      <c r="D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O112" s="652"/>
      <c r="AP112" s="652"/>
      <c r="AQ112" s="652"/>
      <c r="AR112" s="652"/>
    </row>
    <row r="113" s="3" customFormat="true" ht="12.75" hidden="false" customHeight="true" outlineLevel="0" collapsed="false">
      <c r="B113" s="8"/>
      <c r="C113" s="9"/>
      <c r="D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O113" s="652"/>
      <c r="AP113" s="652"/>
      <c r="AQ113" s="652"/>
      <c r="AR113" s="652"/>
    </row>
    <row r="114" s="3" customFormat="true" ht="12.75" hidden="false" customHeight="true" outlineLevel="0" collapsed="false">
      <c r="B114" s="8"/>
      <c r="C114" s="9"/>
      <c r="D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O114" s="652"/>
      <c r="AP114" s="652"/>
      <c r="AQ114" s="652"/>
      <c r="AR114" s="652"/>
    </row>
    <row r="115" s="3" customFormat="true" ht="12.75" hidden="false" customHeight="true" outlineLevel="0" collapsed="false">
      <c r="B115" s="8"/>
      <c r="C115" s="9"/>
      <c r="D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O115" s="652"/>
      <c r="AP115" s="652"/>
      <c r="AQ115" s="652"/>
      <c r="AR115" s="652"/>
    </row>
    <row r="116" s="3" customFormat="true" ht="12.75" hidden="false" customHeight="true" outlineLevel="0" collapsed="false">
      <c r="B116" s="8"/>
      <c r="C116" s="9"/>
      <c r="D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O116" s="652"/>
      <c r="AP116" s="652"/>
      <c r="AQ116" s="652"/>
      <c r="AR116" s="652"/>
    </row>
    <row r="117" s="3" customFormat="true" ht="16.5" hidden="false" customHeight="false" outlineLevel="0" collapsed="false">
      <c r="B117" s="8"/>
      <c r="C117" s="9"/>
      <c r="D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O117" s="652"/>
      <c r="AP117" s="652"/>
      <c r="AQ117" s="652"/>
      <c r="AR117" s="652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Z93"/>
  <sheetViews>
    <sheetView showFormulas="false" showGridLines="false" showRowColHeaders="true" showZeros="true" rightToLeft="false" tabSelected="false" showOutlineSymbols="false" defaultGridColor="true" view="pageBreakPreview" topLeftCell="A1" colorId="64" zoomScale="89" zoomScaleNormal="100" zoomScalePageLayoutView="89" workbookViewId="0">
      <pane xSplit="8" ySplit="3" topLeftCell="T4" activePane="bottomRight" state="frozen"/>
      <selection pane="topLeft" activeCell="A1" activeCellId="0" sqref="A1"/>
      <selection pane="topRight" activeCell="T1" activeCellId="0" sqref="T1"/>
      <selection pane="bottomLeft" activeCell="A4" activeCellId="0" sqref="A4"/>
      <selection pane="bottomRight" activeCell="A1" activeCellId="0" sqref="A1"/>
    </sheetView>
  </sheetViews>
  <sheetFormatPr defaultColWidth="9.7617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18.11"/>
    <col collapsed="false" customWidth="false" hidden="true" outlineLevel="0" max="31" min="9" style="11" width="9.78"/>
    <col collapsed="false" customWidth="false" hidden="true" outlineLevel="0" max="32" min="32" style="3" width="9.78"/>
    <col collapsed="false" customWidth="false" hidden="false" outlineLevel="0" max="39" min="33" style="3" width="9.78"/>
    <col collapsed="false" customWidth="true" hidden="false" outlineLevel="0" max="40" min="40" style="3" width="13.78"/>
    <col collapsed="false" customWidth="false" hidden="false" outlineLevel="0" max="52" min="41" style="3" width="9.78"/>
    <col collapsed="false" customWidth="false" hidden="false" outlineLevel="0" max="1024" min="53" style="12" width="9.78"/>
  </cols>
  <sheetData>
    <row r="1" s="13" customFormat="true" ht="36" hidden="false" customHeight="true" outlineLevel="0" collapsed="false">
      <c r="B1" s="14"/>
      <c r="C1" s="16" t="s">
        <v>465</v>
      </c>
      <c r="D1" s="16"/>
      <c r="E1" s="16"/>
      <c r="F1" s="16"/>
      <c r="G1" s="16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="18" customFormat="true" ht="7.5" hidden="false" customHeight="true" outlineLevel="0" collapsed="false">
      <c r="B2" s="19"/>
      <c r="C2" s="20"/>
      <c r="D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0.25" hidden="false" customHeight="true" outlineLevel="0" collapsed="false">
      <c r="A3" s="22"/>
      <c r="B3" s="23"/>
      <c r="C3" s="24"/>
      <c r="D3" s="423" t="s">
        <v>466</v>
      </c>
      <c r="E3" s="423"/>
      <c r="F3" s="423"/>
      <c r="G3" s="423"/>
      <c r="H3" s="423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s="12" customFormat="true" ht="20.1" hidden="false" customHeight="true" outlineLevel="0" collapsed="false">
      <c r="A4" s="28" t="s">
        <v>2</v>
      </c>
      <c r="B4" s="62"/>
      <c r="C4" s="29"/>
      <c r="D4" s="1" t="s">
        <v>467</v>
      </c>
      <c r="E4" s="1"/>
      <c r="F4" s="1"/>
      <c r="G4" s="1"/>
      <c r="H4" s="1"/>
      <c r="I4" s="68" t="n">
        <v>1813061.85</v>
      </c>
      <c r="J4" s="68" t="n">
        <v>1745194.15</v>
      </c>
      <c r="K4" s="68" t="n">
        <v>1732005.2</v>
      </c>
      <c r="L4" s="68" t="n">
        <v>1720697.1</v>
      </c>
      <c r="M4" s="68" t="n">
        <v>1699274.07</v>
      </c>
      <c r="N4" s="68" t="n">
        <v>1724121.58</v>
      </c>
      <c r="O4" s="68" t="n">
        <v>1736934.47</v>
      </c>
      <c r="P4" s="68" t="n">
        <v>1748715.34</v>
      </c>
      <c r="Q4" s="68" t="n">
        <v>1778340.86</v>
      </c>
      <c r="R4" s="68" t="n">
        <v>1782591.75</v>
      </c>
      <c r="S4" s="68" t="n">
        <v>1796754.55</v>
      </c>
      <c r="T4" s="68" t="n">
        <v>1818341.73</v>
      </c>
      <c r="U4" s="68" t="n">
        <v>1881532</v>
      </c>
      <c r="V4" s="68" t="n">
        <v>1881200</v>
      </c>
      <c r="W4" s="68" t="n">
        <v>1897107</v>
      </c>
      <c r="X4" s="68" t="n">
        <v>1925630</v>
      </c>
      <c r="Y4" s="68" t="n">
        <v>2061483</v>
      </c>
      <c r="Z4" s="68" t="n">
        <v>2092358</v>
      </c>
      <c r="AA4" s="68" t="n">
        <v>2116066</v>
      </c>
      <c r="AB4" s="68" t="n">
        <v>2145260</v>
      </c>
      <c r="AC4" s="68" t="n">
        <v>2226874</v>
      </c>
      <c r="AD4" s="68" t="n">
        <v>2245565</v>
      </c>
      <c r="AE4" s="68" t="n">
        <v>2267477</v>
      </c>
      <c r="AF4" s="151" t="n">
        <v>2300862</v>
      </c>
      <c r="AG4" s="151" t="n">
        <v>2411133.65</v>
      </c>
      <c r="AH4" s="151" t="n">
        <v>2422020</v>
      </c>
      <c r="AI4" s="151" t="n">
        <v>2438563.92</v>
      </c>
      <c r="AJ4" s="151" t="n">
        <v>2463721</v>
      </c>
      <c r="AK4" s="151" t="n">
        <v>2565810.83993147</v>
      </c>
      <c r="AL4" s="151" t="n">
        <v>2602709.05834067</v>
      </c>
      <c r="AM4" s="151" t="n">
        <v>2628620.35</v>
      </c>
      <c r="AN4" s="151" t="n">
        <v>2656865.38</v>
      </c>
      <c r="AO4" s="153" t="n">
        <v>2702010</v>
      </c>
      <c r="AP4" s="176" t="n">
        <v>2775882.78</v>
      </c>
      <c r="AQ4" s="176" t="n">
        <v>2815026.99</v>
      </c>
      <c r="AR4" s="860" t="n">
        <v>2861095</v>
      </c>
    </row>
    <row r="5" customFormat="false" ht="20.1" hidden="false" customHeight="true" outlineLevel="0" collapsed="false">
      <c r="A5" s="34"/>
      <c r="B5" s="35"/>
      <c r="C5" s="36"/>
      <c r="D5" s="1" t="s">
        <v>468</v>
      </c>
      <c r="E5" s="1"/>
      <c r="F5" s="1"/>
      <c r="G5" s="1"/>
      <c r="H5" s="1"/>
      <c r="I5" s="68" t="n">
        <v>7341</v>
      </c>
      <c r="J5" s="68" t="n">
        <v>29500.61</v>
      </c>
      <c r="K5" s="68" t="n">
        <v>51026.33</v>
      </c>
      <c r="L5" s="68" t="n">
        <v>71583.28</v>
      </c>
      <c r="M5" s="68" t="n">
        <v>19381.01</v>
      </c>
      <c r="N5" s="68" t="n">
        <v>38745.74</v>
      </c>
      <c r="O5" s="68" t="n">
        <v>57852.41</v>
      </c>
      <c r="P5" s="68" t="n">
        <v>76847.26</v>
      </c>
      <c r="Q5" s="68" t="n">
        <v>18264.99</v>
      </c>
      <c r="R5" s="68" t="n">
        <v>36447.13</v>
      </c>
      <c r="S5" s="68" t="n">
        <v>54970.52</v>
      </c>
      <c r="T5" s="68" t="n">
        <v>73112.01</v>
      </c>
      <c r="U5" s="68" t="n">
        <v>17655</v>
      </c>
      <c r="V5" s="68" t="n">
        <v>34681</v>
      </c>
      <c r="W5" s="68" t="n">
        <v>51265</v>
      </c>
      <c r="X5" s="68" t="n">
        <v>67961</v>
      </c>
      <c r="Y5" s="68" t="n">
        <v>16701</v>
      </c>
      <c r="Z5" s="68" t="n">
        <v>33468</v>
      </c>
      <c r="AA5" s="68" t="n">
        <v>50221</v>
      </c>
      <c r="AB5" s="68" t="n">
        <v>67411</v>
      </c>
      <c r="AC5" s="68" t="n">
        <v>16468</v>
      </c>
      <c r="AD5" s="68" t="n">
        <v>33454</v>
      </c>
      <c r="AE5" s="68" t="n">
        <v>50914</v>
      </c>
      <c r="AF5" s="151" t="n">
        <v>69123</v>
      </c>
      <c r="AG5" s="151" t="n">
        <v>18614.07</v>
      </c>
      <c r="AH5" s="151" t="n">
        <v>38180</v>
      </c>
      <c r="AI5" s="151" t="n">
        <v>58544.57</v>
      </c>
      <c r="AJ5" s="151" t="n">
        <v>79822</v>
      </c>
      <c r="AK5" s="496" t="n">
        <v>20861</v>
      </c>
      <c r="AL5" s="496" t="n">
        <v>42256</v>
      </c>
      <c r="AM5" s="496" t="n">
        <v>63572</v>
      </c>
      <c r="AN5" s="151" t="n">
        <v>84526.65</v>
      </c>
      <c r="AO5" s="153" t="n">
        <v>19935</v>
      </c>
      <c r="AP5" s="230" t="n">
        <v>39462.52</v>
      </c>
      <c r="AQ5" s="230" t="n">
        <v>58471.98</v>
      </c>
      <c r="AR5" s="860" t="n">
        <v>77098</v>
      </c>
    </row>
    <row r="6" s="231" customFormat="true" ht="20.1" hidden="false" customHeight="true" outlineLevel="0" collapsed="false">
      <c r="A6" s="37" t="s">
        <v>4</v>
      </c>
      <c r="B6" s="38"/>
      <c r="C6" s="879"/>
      <c r="D6" s="880" t="s">
        <v>469</v>
      </c>
      <c r="E6" s="881"/>
      <c r="F6" s="881"/>
      <c r="G6" s="881"/>
      <c r="H6" s="881"/>
      <c r="I6" s="882" t="n">
        <v>4.93</v>
      </c>
      <c r="J6" s="882" t="n">
        <v>5.1</v>
      </c>
      <c r="K6" s="882" t="n">
        <v>5.05</v>
      </c>
      <c r="L6" s="882" t="n">
        <v>4.98</v>
      </c>
      <c r="M6" s="882" t="n">
        <v>4.63</v>
      </c>
      <c r="N6" s="882" t="n">
        <v>4.53</v>
      </c>
      <c r="O6" s="882" t="n">
        <v>4.45</v>
      </c>
      <c r="P6" s="882" t="n">
        <v>4.39</v>
      </c>
      <c r="Q6" s="882" t="n">
        <v>4.17</v>
      </c>
      <c r="R6" s="882" t="n">
        <v>4.12</v>
      </c>
      <c r="S6" s="882" t="n">
        <v>4.09</v>
      </c>
      <c r="T6" s="882" t="n">
        <v>4.02</v>
      </c>
      <c r="U6" s="882" t="n">
        <v>3.81</v>
      </c>
      <c r="V6" s="882" t="n">
        <v>3.72</v>
      </c>
      <c r="W6" s="882" t="n">
        <v>3.61</v>
      </c>
      <c r="X6" s="882" t="n">
        <v>3.53</v>
      </c>
      <c r="Y6" s="882" t="n">
        <v>3.26</v>
      </c>
      <c r="Z6" s="882" t="n">
        <v>3.22</v>
      </c>
      <c r="AA6" s="882" t="n">
        <v>3.17</v>
      </c>
      <c r="AB6" s="882" t="n">
        <v>3.14</v>
      </c>
      <c r="AC6" s="882" t="n">
        <v>3</v>
      </c>
      <c r="AD6" s="882" t="n">
        <v>3</v>
      </c>
      <c r="AE6" s="882" t="n">
        <v>3</v>
      </c>
      <c r="AF6" s="196" t="n">
        <v>3</v>
      </c>
      <c r="AG6" s="196" t="n">
        <v>3.13</v>
      </c>
      <c r="AH6" s="196" t="n">
        <v>3.18</v>
      </c>
      <c r="AI6" s="196" t="n">
        <v>3.21</v>
      </c>
      <c r="AJ6" s="196" t="n">
        <v>3.19</v>
      </c>
      <c r="AK6" s="196" t="n">
        <v>3.34</v>
      </c>
      <c r="AL6" s="196" t="n">
        <v>3.32</v>
      </c>
      <c r="AM6" s="196" t="n">
        <v>3.28</v>
      </c>
      <c r="AN6" s="203" t="n">
        <v>3.18</v>
      </c>
      <c r="AO6" s="883" t="n">
        <v>2.96</v>
      </c>
      <c r="AP6" s="884" t="n">
        <v>2.86</v>
      </c>
      <c r="AQ6" s="884" t="n">
        <v>2.77</v>
      </c>
      <c r="AR6" s="885" t="n">
        <v>2.69</v>
      </c>
      <c r="AS6" s="886"/>
      <c r="AT6" s="886"/>
      <c r="AU6" s="886"/>
      <c r="AV6" s="886"/>
      <c r="AW6" s="886"/>
      <c r="AX6" s="886"/>
      <c r="AY6" s="886"/>
      <c r="AZ6" s="886"/>
    </row>
    <row r="7" s="43" customFormat="true" ht="20.1" hidden="false" customHeight="true" outlineLevel="0" collapsed="false">
      <c r="A7" s="42"/>
      <c r="B7" s="42" t="s">
        <v>1</v>
      </c>
      <c r="C7" s="36"/>
      <c r="D7" s="887" t="s">
        <v>470</v>
      </c>
      <c r="E7" s="773"/>
      <c r="F7" s="773"/>
      <c r="G7" s="773"/>
      <c r="H7" s="773"/>
      <c r="I7" s="660" t="n">
        <v>1708955</v>
      </c>
      <c r="J7" s="660" t="n">
        <v>1702113</v>
      </c>
      <c r="K7" s="660" t="n">
        <v>1685875</v>
      </c>
      <c r="L7" s="660" t="n">
        <v>1670816</v>
      </c>
      <c r="M7" s="660" t="n">
        <v>1654025</v>
      </c>
      <c r="N7" s="660" t="n">
        <v>1675103</v>
      </c>
      <c r="O7" s="660" t="n">
        <v>1681223</v>
      </c>
      <c r="P7" s="660" t="n">
        <v>1688742</v>
      </c>
      <c r="Q7" s="660" t="n">
        <v>1732416</v>
      </c>
      <c r="R7" s="660" t="n">
        <v>1738289</v>
      </c>
      <c r="S7" s="660" t="n">
        <v>1750821</v>
      </c>
      <c r="T7" s="660" t="n">
        <v>1771305</v>
      </c>
      <c r="U7" s="660" t="n">
        <v>1841501</v>
      </c>
      <c r="V7" s="660" t="n">
        <v>1852809</v>
      </c>
      <c r="W7" s="660" t="n">
        <v>1878446</v>
      </c>
      <c r="X7" s="660" t="n">
        <v>1901859</v>
      </c>
      <c r="Y7" s="660" t="n">
        <v>2053658</v>
      </c>
      <c r="Z7" s="660" t="n">
        <v>2085496</v>
      </c>
      <c r="AA7" s="660" t="n">
        <v>2110761</v>
      </c>
      <c r="AB7" s="660" t="n">
        <v>3146829</v>
      </c>
      <c r="AC7" s="660" t="n">
        <v>2261650</v>
      </c>
      <c r="AD7" s="660" t="n">
        <v>2280116</v>
      </c>
      <c r="AE7" s="660" t="n">
        <v>2298779</v>
      </c>
      <c r="AF7" s="513" t="n">
        <v>2325422</v>
      </c>
      <c r="AG7" s="513" t="n">
        <v>2414057.02</v>
      </c>
      <c r="AH7" s="513" t="n">
        <v>2426895</v>
      </c>
      <c r="AI7" s="513" t="n">
        <v>2450843.44</v>
      </c>
      <c r="AJ7" s="513" t="n">
        <v>2474055</v>
      </c>
      <c r="AK7" s="513" t="n">
        <v>2566234.48299313</v>
      </c>
      <c r="AL7" s="513" t="n">
        <v>2605403.91433723</v>
      </c>
      <c r="AM7" s="513" t="n">
        <v>2635767.58</v>
      </c>
      <c r="AN7" s="151" t="n">
        <v>2665429.75</v>
      </c>
      <c r="AO7" s="312" t="n">
        <v>2695717</v>
      </c>
      <c r="AP7" s="230" t="n">
        <v>2792915.53</v>
      </c>
      <c r="AQ7" s="230" t="n">
        <v>2825662.12</v>
      </c>
      <c r="AR7" s="860" t="n">
        <v>2874085</v>
      </c>
      <c r="AS7" s="78"/>
      <c r="AT7" s="78"/>
      <c r="AU7" s="78"/>
      <c r="AV7" s="78"/>
      <c r="AW7" s="78"/>
      <c r="AX7" s="78"/>
      <c r="AY7" s="78"/>
      <c r="AZ7" s="78"/>
    </row>
    <row r="8" s="43" customFormat="true" ht="20.1" hidden="false" customHeight="true" outlineLevel="0" collapsed="false">
      <c r="A8" s="41"/>
      <c r="B8" s="42" t="s">
        <v>5</v>
      </c>
      <c r="C8" s="36"/>
      <c r="D8" s="1" t="s">
        <v>471</v>
      </c>
      <c r="E8" s="1"/>
      <c r="F8" s="1"/>
      <c r="G8" s="1"/>
      <c r="H8" s="1"/>
      <c r="I8" s="68" t="n">
        <v>4084.03</v>
      </c>
      <c r="J8" s="68" t="n">
        <v>16262.07</v>
      </c>
      <c r="K8" s="68" t="n">
        <v>28050.67</v>
      </c>
      <c r="L8" s="68" t="n">
        <v>39099.08</v>
      </c>
      <c r="M8" s="68" t="n">
        <v>10372.74</v>
      </c>
      <c r="N8" s="68" t="n">
        <v>20442.32</v>
      </c>
      <c r="O8" s="68" t="n">
        <v>30203.14</v>
      </c>
      <c r="P8" s="68" t="n">
        <v>39826.33</v>
      </c>
      <c r="Q8" s="68" t="n">
        <v>9343.41</v>
      </c>
      <c r="R8" s="68" t="n">
        <v>18475.85</v>
      </c>
      <c r="S8" s="68" t="n">
        <v>27694.45</v>
      </c>
      <c r="T8" s="68" t="n">
        <v>36666.52</v>
      </c>
      <c r="U8" s="68" t="n">
        <v>8259</v>
      </c>
      <c r="V8" s="68" t="n">
        <v>16043</v>
      </c>
      <c r="W8" s="68" t="n">
        <v>23534</v>
      </c>
      <c r="X8" s="68" t="n">
        <v>30662</v>
      </c>
      <c r="Y8" s="68" t="n">
        <v>7253</v>
      </c>
      <c r="Z8" s="68" t="n">
        <v>14350</v>
      </c>
      <c r="AA8" s="68" t="n">
        <v>21376</v>
      </c>
      <c r="AB8" s="68" t="n">
        <v>28501</v>
      </c>
      <c r="AC8" s="68" t="n">
        <v>6951</v>
      </c>
      <c r="AD8" s="68" t="n">
        <v>13853</v>
      </c>
      <c r="AE8" s="68" t="n">
        <v>20919</v>
      </c>
      <c r="AF8" s="151" t="n">
        <v>28341</v>
      </c>
      <c r="AG8" s="151" t="n">
        <v>7796.06</v>
      </c>
      <c r="AH8" s="151" t="n">
        <v>15791</v>
      </c>
      <c r="AI8" s="151" t="n">
        <v>24350.77</v>
      </c>
      <c r="AJ8" s="151" t="n">
        <v>33369</v>
      </c>
      <c r="AK8" s="151" t="n">
        <v>9576.07</v>
      </c>
      <c r="AL8" s="151" t="n">
        <v>19381.93</v>
      </c>
      <c r="AM8" s="151" t="n">
        <v>29283.81</v>
      </c>
      <c r="AN8" s="151" t="n">
        <v>38781.87</v>
      </c>
      <c r="AO8" s="153" t="n">
        <v>8490</v>
      </c>
      <c r="AP8" s="230" t="n">
        <v>16342.32</v>
      </c>
      <c r="AQ8" s="230" t="n">
        <v>23235.12</v>
      </c>
      <c r="AR8" s="860" t="n">
        <v>29818</v>
      </c>
      <c r="AS8" s="78"/>
      <c r="AT8" s="78"/>
      <c r="AU8" s="78"/>
      <c r="AV8" s="78"/>
      <c r="AW8" s="78"/>
      <c r="AX8" s="78"/>
      <c r="AY8" s="78"/>
      <c r="AZ8" s="78"/>
    </row>
    <row r="9" s="43" customFormat="true" ht="20.1" hidden="false" customHeight="true" outlineLevel="0" collapsed="false">
      <c r="A9" s="41"/>
      <c r="B9" s="44" t="s">
        <v>7</v>
      </c>
      <c r="C9" s="29"/>
      <c r="D9" s="888" t="s">
        <v>472</v>
      </c>
      <c r="E9" s="404"/>
      <c r="F9" s="404"/>
      <c r="G9" s="404"/>
      <c r="H9" s="404"/>
      <c r="I9" s="889" t="n">
        <v>2.91</v>
      </c>
      <c r="J9" s="889" t="n">
        <v>2.88</v>
      </c>
      <c r="K9" s="889" t="n">
        <v>2.85</v>
      </c>
      <c r="L9" s="889" t="n">
        <v>2.8</v>
      </c>
      <c r="M9" s="889" t="n">
        <v>2.54</v>
      </c>
      <c r="N9" s="889" t="n">
        <v>2.46</v>
      </c>
      <c r="O9" s="889" t="n">
        <v>2.4</v>
      </c>
      <c r="P9" s="889" t="n">
        <v>2.36</v>
      </c>
      <c r="Q9" s="889" t="n">
        <v>2.19</v>
      </c>
      <c r="R9" s="889" t="n">
        <v>2.14</v>
      </c>
      <c r="S9" s="889" t="n">
        <v>2.11</v>
      </c>
      <c r="T9" s="889" t="n">
        <v>2.07</v>
      </c>
      <c r="U9" s="889" t="n">
        <v>1.82</v>
      </c>
      <c r="V9" s="889" t="n">
        <v>1.75</v>
      </c>
      <c r="W9" s="889" t="n">
        <v>1.68</v>
      </c>
      <c r="X9" s="889" t="n">
        <v>1.61</v>
      </c>
      <c r="Y9" s="889" t="n">
        <v>1.42</v>
      </c>
      <c r="Z9" s="889" t="n">
        <v>1.38</v>
      </c>
      <c r="AA9" s="889" t="n">
        <v>1.35</v>
      </c>
      <c r="AB9" s="889" t="n">
        <v>1.33</v>
      </c>
      <c r="AC9" s="889" t="n">
        <v>1.25</v>
      </c>
      <c r="AD9" s="889" t="n">
        <v>1.23</v>
      </c>
      <c r="AE9" s="889" t="n">
        <v>1.22</v>
      </c>
      <c r="AF9" s="890" t="n">
        <v>1.22</v>
      </c>
      <c r="AG9" s="890" t="n">
        <v>1.31</v>
      </c>
      <c r="AH9" s="890" t="n">
        <v>1.31</v>
      </c>
      <c r="AI9" s="890" t="n">
        <v>1.33</v>
      </c>
      <c r="AJ9" s="890" t="n">
        <v>1.35</v>
      </c>
      <c r="AK9" s="890" t="n">
        <v>1.51</v>
      </c>
      <c r="AL9" s="890" t="n">
        <v>1.5</v>
      </c>
      <c r="AM9" s="890" t="n">
        <v>1.49</v>
      </c>
      <c r="AN9" s="203" t="n">
        <v>1.45</v>
      </c>
      <c r="AO9" s="754" t="n">
        <v>1.26</v>
      </c>
      <c r="AP9" s="884" t="n">
        <v>1.18</v>
      </c>
      <c r="AQ9" s="884" t="n">
        <v>1.1</v>
      </c>
      <c r="AR9" s="885" t="n">
        <v>1.04</v>
      </c>
      <c r="AS9" s="78"/>
      <c r="AT9" s="78"/>
      <c r="AU9" s="78"/>
      <c r="AV9" s="78"/>
      <c r="AW9" s="78"/>
      <c r="AX9" s="78"/>
      <c r="AY9" s="78"/>
      <c r="AZ9" s="78"/>
    </row>
    <row r="10" s="435" customFormat="true" ht="20.1" hidden="false" customHeight="true" outlineLevel="0" collapsed="false">
      <c r="A10" s="41"/>
      <c r="B10" s="44" t="s">
        <v>9</v>
      </c>
      <c r="C10" s="891"/>
      <c r="D10" s="892" t="s">
        <v>473</v>
      </c>
      <c r="E10" s="893"/>
      <c r="F10" s="893"/>
      <c r="G10" s="893"/>
      <c r="H10" s="893"/>
      <c r="I10" s="882" t="n">
        <v>2.02</v>
      </c>
      <c r="J10" s="882" t="n">
        <v>2.22</v>
      </c>
      <c r="K10" s="882" t="n">
        <v>2.2</v>
      </c>
      <c r="L10" s="882" t="n">
        <v>2.18</v>
      </c>
      <c r="M10" s="882" t="n">
        <v>2.09</v>
      </c>
      <c r="N10" s="882" t="n">
        <v>2.07</v>
      </c>
      <c r="O10" s="882" t="n">
        <v>2.05</v>
      </c>
      <c r="P10" s="882" t="n">
        <v>2.03</v>
      </c>
      <c r="Q10" s="882" t="n">
        <v>1.98</v>
      </c>
      <c r="R10" s="882" t="n">
        <v>1.98</v>
      </c>
      <c r="S10" s="882" t="n">
        <v>1.98</v>
      </c>
      <c r="T10" s="882" t="n">
        <v>1.95</v>
      </c>
      <c r="U10" s="882" t="n">
        <v>1.99</v>
      </c>
      <c r="V10" s="882" t="n">
        <v>1.97</v>
      </c>
      <c r="W10" s="882" t="n">
        <v>1.93</v>
      </c>
      <c r="X10" s="882" t="n">
        <v>1.92</v>
      </c>
      <c r="Y10" s="882" t="n">
        <v>1.84</v>
      </c>
      <c r="Z10" s="882" t="n">
        <v>1.84</v>
      </c>
      <c r="AA10" s="882" t="n">
        <v>1.82</v>
      </c>
      <c r="AB10" s="882" t="n">
        <v>1.81</v>
      </c>
      <c r="AC10" s="882" t="n">
        <v>1.75</v>
      </c>
      <c r="AD10" s="882" t="n">
        <v>1.77</v>
      </c>
      <c r="AE10" s="882" t="n">
        <v>1.78</v>
      </c>
      <c r="AF10" s="196" t="n">
        <v>1.78</v>
      </c>
      <c r="AG10" s="196" t="n">
        <v>1.82</v>
      </c>
      <c r="AH10" s="196" t="n">
        <v>1.87</v>
      </c>
      <c r="AI10" s="196" t="n">
        <v>1.88</v>
      </c>
      <c r="AJ10" s="196" t="n">
        <v>1.84</v>
      </c>
      <c r="AK10" s="196" t="n">
        <v>1.84</v>
      </c>
      <c r="AL10" s="196" t="n">
        <v>1.82</v>
      </c>
      <c r="AM10" s="196" t="n">
        <v>1.79</v>
      </c>
      <c r="AN10" s="203" t="n">
        <v>1.73</v>
      </c>
      <c r="AO10" s="884" t="n">
        <v>1.7</v>
      </c>
      <c r="AP10" s="884" t="n">
        <v>1.7</v>
      </c>
      <c r="AQ10" s="884" t="n">
        <v>1.67</v>
      </c>
      <c r="AR10" s="885" t="n">
        <v>1.65</v>
      </c>
      <c r="AS10" s="611"/>
      <c r="AT10" s="611"/>
      <c r="AU10" s="611"/>
      <c r="AV10" s="611"/>
      <c r="AW10" s="611"/>
      <c r="AX10" s="611"/>
      <c r="AY10" s="611"/>
      <c r="AZ10" s="611"/>
    </row>
    <row r="11" customFormat="false" ht="20.1" hidden="false" customHeight="true" outlineLevel="0" collapsed="false">
      <c r="A11" s="41"/>
      <c r="B11" s="44" t="s">
        <v>11</v>
      </c>
      <c r="C11" s="29"/>
      <c r="D11" s="894" t="s">
        <v>474</v>
      </c>
      <c r="E11" s="895"/>
      <c r="F11" s="895"/>
      <c r="G11" s="895"/>
      <c r="H11" s="895"/>
      <c r="I11" s="896" t="n">
        <v>2.19</v>
      </c>
      <c r="J11" s="896" t="n">
        <v>2.29</v>
      </c>
      <c r="K11" s="896" t="n">
        <v>2.27</v>
      </c>
      <c r="L11" s="896" t="n">
        <v>2.26</v>
      </c>
      <c r="M11" s="896" t="n">
        <v>2.15</v>
      </c>
      <c r="N11" s="896" t="n">
        <v>2.14</v>
      </c>
      <c r="O11" s="896" t="n">
        <v>2.13</v>
      </c>
      <c r="P11" s="896" t="n">
        <v>2.12</v>
      </c>
      <c r="Q11" s="896" t="n">
        <v>2.03</v>
      </c>
      <c r="R11" s="896" t="n">
        <v>2.03</v>
      </c>
      <c r="S11" s="896" t="n">
        <v>2.03</v>
      </c>
      <c r="T11" s="896" t="n">
        <v>2</v>
      </c>
      <c r="U11" s="896" t="n">
        <v>2.03</v>
      </c>
      <c r="V11" s="896" t="n">
        <v>2</v>
      </c>
      <c r="W11" s="896" t="n">
        <v>1.95</v>
      </c>
      <c r="X11" s="896" t="n">
        <v>1.94</v>
      </c>
      <c r="Y11" s="896" t="n">
        <v>1.76</v>
      </c>
      <c r="Z11" s="896" t="n">
        <v>1.75</v>
      </c>
      <c r="AA11" s="896" t="n">
        <v>1.73</v>
      </c>
      <c r="AB11" s="896" t="n">
        <v>1.73</v>
      </c>
      <c r="AC11" s="896" t="n">
        <v>1.73</v>
      </c>
      <c r="AD11" s="896" t="n">
        <v>1.76</v>
      </c>
      <c r="AE11" s="896" t="n">
        <v>1.77</v>
      </c>
      <c r="AF11" s="897" t="n">
        <v>1.77</v>
      </c>
      <c r="AG11" s="897" t="n">
        <v>1.82</v>
      </c>
      <c r="AH11" s="897" t="n">
        <v>1.86</v>
      </c>
      <c r="AI11" s="897" t="n">
        <v>1.87</v>
      </c>
      <c r="AJ11" s="897" t="n">
        <v>1.84</v>
      </c>
      <c r="AK11" s="898" t="n">
        <v>1.78</v>
      </c>
      <c r="AL11" s="898" t="n">
        <v>1.77</v>
      </c>
      <c r="AM11" s="898" t="n">
        <v>1.74</v>
      </c>
      <c r="AN11" s="899" t="n">
        <v>1.72</v>
      </c>
      <c r="AO11" s="884" t="n">
        <v>1.7</v>
      </c>
      <c r="AP11" s="884" t="n">
        <v>1.67</v>
      </c>
      <c r="AQ11" s="884" t="n">
        <v>1.67</v>
      </c>
      <c r="AR11" s="885" t="n">
        <v>1.65</v>
      </c>
    </row>
    <row r="12" customFormat="false" ht="20.1" hidden="false" customHeight="true" outlineLevel="0" collapsed="false">
      <c r="A12" s="41"/>
      <c r="B12" s="44" t="s">
        <v>13</v>
      </c>
      <c r="C12" s="29"/>
      <c r="D12" s="900" t="s">
        <v>475</v>
      </c>
      <c r="E12" s="901"/>
      <c r="F12" s="901"/>
      <c r="G12" s="901"/>
      <c r="H12" s="901"/>
      <c r="I12" s="902" t="n">
        <v>1.92</v>
      </c>
      <c r="J12" s="902" t="n">
        <v>1.98</v>
      </c>
      <c r="K12" s="902" t="n">
        <v>2</v>
      </c>
      <c r="L12" s="902" t="n">
        <v>2</v>
      </c>
      <c r="M12" s="902" t="n">
        <v>1.92</v>
      </c>
      <c r="N12" s="902" t="n">
        <v>1.9</v>
      </c>
      <c r="O12" s="902" t="n">
        <v>1.88</v>
      </c>
      <c r="P12" s="902" t="n">
        <v>1.86</v>
      </c>
      <c r="Q12" s="902" t="n">
        <v>1.78</v>
      </c>
      <c r="R12" s="902" t="n">
        <v>1.78</v>
      </c>
      <c r="S12" s="902" t="n">
        <v>1.77</v>
      </c>
      <c r="T12" s="902" t="n">
        <v>1.74</v>
      </c>
      <c r="U12" s="902" t="n">
        <v>1.74</v>
      </c>
      <c r="V12" s="902" t="n">
        <v>1.7</v>
      </c>
      <c r="W12" s="902" t="n">
        <v>1.65</v>
      </c>
      <c r="X12" s="902" t="n">
        <v>1.62</v>
      </c>
      <c r="Y12" s="902" t="n">
        <v>1.53</v>
      </c>
      <c r="Z12" s="902" t="n">
        <v>1.52</v>
      </c>
      <c r="AA12" s="902" t="n">
        <v>1.5</v>
      </c>
      <c r="AB12" s="902" t="n">
        <v>1.49</v>
      </c>
      <c r="AC12" s="902" t="n">
        <v>1.49</v>
      </c>
      <c r="AD12" s="902" t="n">
        <v>1.51</v>
      </c>
      <c r="AE12" s="902" t="n">
        <v>1.52</v>
      </c>
      <c r="AF12" s="903" t="n">
        <v>1.53</v>
      </c>
      <c r="AG12" s="903" t="n">
        <v>1.59</v>
      </c>
      <c r="AH12" s="903" t="n">
        <v>1.62</v>
      </c>
      <c r="AI12" s="903" t="n">
        <v>1.64</v>
      </c>
      <c r="AJ12" s="903" t="n">
        <v>1.65</v>
      </c>
      <c r="AK12" s="903" t="n">
        <v>1.61</v>
      </c>
      <c r="AL12" s="903" t="n">
        <v>1.6</v>
      </c>
      <c r="AM12" s="903" t="n">
        <v>1.57</v>
      </c>
      <c r="AN12" s="904" t="n">
        <v>1.54</v>
      </c>
      <c r="AO12" s="905" t="n">
        <v>1.53</v>
      </c>
      <c r="AP12" s="905" t="n">
        <v>1.49</v>
      </c>
      <c r="AQ12" s="905" t="n">
        <v>1.49</v>
      </c>
      <c r="AR12" s="906" t="n">
        <v>1.47</v>
      </c>
    </row>
    <row r="13" customFormat="false" ht="20.1" hidden="false" customHeight="true" outlineLevel="0" collapsed="false">
      <c r="A13" s="41"/>
      <c r="B13" s="44" t="s">
        <v>15</v>
      </c>
      <c r="C13" s="29"/>
      <c r="D13" s="93" t="s">
        <v>476</v>
      </c>
      <c r="E13" s="66"/>
      <c r="F13" s="66"/>
      <c r="G13" s="66"/>
      <c r="H13" s="66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</row>
    <row r="14" s="3" customFormat="true" ht="20.1" hidden="false" customHeight="true" outlineLevel="0" collapsed="false">
      <c r="A14" s="41"/>
      <c r="B14" s="44" t="s">
        <v>17</v>
      </c>
      <c r="C14" s="55"/>
      <c r="D14" s="66"/>
      <c r="E14" s="66"/>
      <c r="F14" s="66"/>
      <c r="G14" s="66"/>
      <c r="H14" s="66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</row>
    <row r="15" s="3" customFormat="true" ht="20.1" hidden="false" customHeight="true" outlineLevel="0" collapsed="false">
      <c r="A15" s="41"/>
      <c r="B15" s="44" t="s">
        <v>19</v>
      </c>
      <c r="C15" s="9"/>
      <c r="D15" s="423" t="s">
        <v>477</v>
      </c>
      <c r="E15" s="423"/>
      <c r="F15" s="423"/>
      <c r="G15" s="423"/>
      <c r="H15" s="423"/>
      <c r="I15" s="26" t="s">
        <v>49</v>
      </c>
      <c r="J15" s="26" t="s">
        <v>50</v>
      </c>
      <c r="K15" s="26" t="s">
        <v>51</v>
      </c>
      <c r="L15" s="26" t="s">
        <v>243</v>
      </c>
      <c r="M15" s="26" t="s">
        <v>53</v>
      </c>
      <c r="N15" s="26" t="s">
        <v>54</v>
      </c>
      <c r="O15" s="26" t="s">
        <v>55</v>
      </c>
      <c r="P15" s="26" t="s">
        <v>159</v>
      </c>
      <c r="Q15" s="26" t="s">
        <v>57</v>
      </c>
      <c r="R15" s="26" t="s">
        <v>58</v>
      </c>
      <c r="S15" s="26" t="s">
        <v>59</v>
      </c>
      <c r="T15" s="26" t="s">
        <v>160</v>
      </c>
      <c r="U15" s="26" t="s">
        <v>61</v>
      </c>
      <c r="V15" s="26" t="s">
        <v>62</v>
      </c>
      <c r="W15" s="26" t="s">
        <v>63</v>
      </c>
      <c r="X15" s="26" t="s">
        <v>161</v>
      </c>
      <c r="Y15" s="65" t="s">
        <v>64</v>
      </c>
      <c r="Z15" s="65" t="s">
        <v>65</v>
      </c>
      <c r="AA15" s="65" t="s">
        <v>66</v>
      </c>
      <c r="AB15" s="26" t="s">
        <v>162</v>
      </c>
      <c r="AC15" s="65" t="s">
        <v>68</v>
      </c>
      <c r="AD15" s="65" t="s">
        <v>69</v>
      </c>
      <c r="AE15" s="65" t="s">
        <v>70</v>
      </c>
      <c r="AF15" s="65" t="s">
        <v>163</v>
      </c>
      <c r="AG15" s="65" t="s">
        <v>71</v>
      </c>
      <c r="AH15" s="65" t="s">
        <v>72</v>
      </c>
      <c r="AI15" s="65" t="s">
        <v>73</v>
      </c>
      <c r="AJ15" s="65" t="s">
        <v>74</v>
      </c>
      <c r="AK15" s="65" t="s">
        <v>75</v>
      </c>
      <c r="AL15" s="65" t="s">
        <v>76</v>
      </c>
      <c r="AM15" s="65" t="s">
        <v>77</v>
      </c>
      <c r="AN15" s="65" t="s">
        <v>78</v>
      </c>
      <c r="AO15" s="65" t="s">
        <v>79</v>
      </c>
      <c r="AP15" s="65" t="s">
        <v>80</v>
      </c>
      <c r="AQ15" s="65" t="s">
        <v>81</v>
      </c>
      <c r="AR15" s="65" t="s">
        <v>82</v>
      </c>
    </row>
    <row r="16" s="3" customFormat="true" ht="20.1" hidden="false" customHeight="true" outlineLevel="0" collapsed="false">
      <c r="A16" s="41"/>
      <c r="B16" s="44" t="s">
        <v>21</v>
      </c>
      <c r="C16" s="9"/>
      <c r="D16" s="1" t="s">
        <v>467</v>
      </c>
      <c r="E16" s="1"/>
      <c r="F16" s="1"/>
      <c r="G16" s="1"/>
      <c r="H16" s="1"/>
      <c r="I16" s="68" t="n">
        <v>1813061.85</v>
      </c>
      <c r="J16" s="68" t="n">
        <v>1742030</v>
      </c>
      <c r="K16" s="68" t="n">
        <v>1713542</v>
      </c>
      <c r="L16" s="68" t="n">
        <v>1694989</v>
      </c>
      <c r="M16" s="68" t="n">
        <v>1699274</v>
      </c>
      <c r="N16" s="68" t="n">
        <v>1748985</v>
      </c>
      <c r="O16" s="68" t="n">
        <v>1763506</v>
      </c>
      <c r="P16" s="68" t="n">
        <v>1784385</v>
      </c>
      <c r="Q16" s="68" t="n">
        <v>1778341</v>
      </c>
      <c r="R16" s="68" t="n">
        <v>1786947</v>
      </c>
      <c r="S16" s="68" t="n">
        <v>1820962</v>
      </c>
      <c r="T16" s="68" t="n">
        <v>1884319</v>
      </c>
      <c r="U16" s="68" t="n">
        <v>1881532</v>
      </c>
      <c r="V16" s="68" t="n">
        <v>1900949</v>
      </c>
      <c r="W16" s="68" t="n">
        <v>1952007</v>
      </c>
      <c r="X16" s="68" t="n">
        <v>1995011</v>
      </c>
      <c r="Y16" s="68" t="n">
        <v>2061483</v>
      </c>
      <c r="Z16" s="68" t="n">
        <v>2123863</v>
      </c>
      <c r="AA16" s="68" t="n">
        <v>2172184</v>
      </c>
      <c r="AB16" s="68" t="n">
        <v>2256356</v>
      </c>
      <c r="AC16" s="68" t="n">
        <v>2226874</v>
      </c>
      <c r="AD16" s="68" t="n">
        <v>2271553</v>
      </c>
      <c r="AE16" s="68" t="n">
        <v>2310894</v>
      </c>
      <c r="AF16" s="151" t="n">
        <v>2331490</v>
      </c>
      <c r="AG16" s="151" t="n">
        <v>2411133.65</v>
      </c>
      <c r="AH16" s="151" t="n">
        <v>2432344</v>
      </c>
      <c r="AI16" s="151" t="n">
        <v>2471252.23</v>
      </c>
      <c r="AJ16" s="151" t="n">
        <v>2537438.87</v>
      </c>
      <c r="AK16" s="151" t="n">
        <v>2565810.83993147</v>
      </c>
      <c r="AL16" s="151" t="n">
        <v>2639686.10763066</v>
      </c>
      <c r="AM16" s="151" t="n">
        <v>2680432.36</v>
      </c>
      <c r="AN16" s="151" t="n">
        <v>2739632.72</v>
      </c>
      <c r="AO16" s="153" t="n">
        <v>2702010</v>
      </c>
      <c r="AP16" s="110" t="n">
        <v>2849725.98</v>
      </c>
      <c r="AQ16" s="110" t="n">
        <v>2892464.45</v>
      </c>
      <c r="AR16" s="860" t="n">
        <v>2998519</v>
      </c>
    </row>
    <row r="17" s="3" customFormat="true" ht="20.1" hidden="false" customHeight="true" outlineLevel="0" collapsed="false">
      <c r="A17" s="41"/>
      <c r="B17" s="44" t="s">
        <v>23</v>
      </c>
      <c r="C17" s="9"/>
      <c r="D17" s="1" t="s">
        <v>468</v>
      </c>
      <c r="E17" s="1"/>
      <c r="F17" s="1"/>
      <c r="G17" s="1"/>
      <c r="H17" s="1"/>
      <c r="I17" s="68" t="n">
        <v>7341</v>
      </c>
      <c r="J17" s="68" t="n">
        <v>22160</v>
      </c>
      <c r="K17" s="68" t="n">
        <v>21525</v>
      </c>
      <c r="L17" s="68" t="n">
        <v>20557</v>
      </c>
      <c r="M17" s="68" t="n">
        <v>19381</v>
      </c>
      <c r="N17" s="68" t="n">
        <v>19365</v>
      </c>
      <c r="O17" s="68" t="n">
        <v>19106</v>
      </c>
      <c r="P17" s="68" t="n">
        <v>18995</v>
      </c>
      <c r="Q17" s="68" t="n">
        <v>18265</v>
      </c>
      <c r="R17" s="68" t="n">
        <v>18182</v>
      </c>
      <c r="S17" s="68" t="n">
        <v>18524</v>
      </c>
      <c r="T17" s="68" t="n">
        <v>18141</v>
      </c>
      <c r="U17" s="68" t="n">
        <v>17655</v>
      </c>
      <c r="V17" s="68" t="n">
        <v>17026</v>
      </c>
      <c r="W17" s="68" t="n">
        <v>16584</v>
      </c>
      <c r="X17" s="68" t="n">
        <v>16696</v>
      </c>
      <c r="Y17" s="68" t="n">
        <v>16701</v>
      </c>
      <c r="Z17" s="68" t="n">
        <v>16767</v>
      </c>
      <c r="AA17" s="68" t="n">
        <v>16754</v>
      </c>
      <c r="AB17" s="68" t="n">
        <v>17190</v>
      </c>
      <c r="AC17" s="68" t="n">
        <v>16468</v>
      </c>
      <c r="AD17" s="68" t="n">
        <v>16986</v>
      </c>
      <c r="AE17" s="68" t="n">
        <v>17460</v>
      </c>
      <c r="AF17" s="151" t="n">
        <v>18209</v>
      </c>
      <c r="AG17" s="151" t="n">
        <v>18615.32</v>
      </c>
      <c r="AH17" s="151" t="n">
        <v>19566</v>
      </c>
      <c r="AI17" s="151" t="n">
        <v>20364.13</v>
      </c>
      <c r="AJ17" s="151" t="n">
        <v>21277.69</v>
      </c>
      <c r="AK17" s="496" t="n">
        <v>20861</v>
      </c>
      <c r="AL17" s="496" t="n">
        <v>21395</v>
      </c>
      <c r="AM17" s="496" t="n">
        <v>21316</v>
      </c>
      <c r="AN17" s="151" t="n">
        <v>19986.28</v>
      </c>
      <c r="AO17" s="153" t="n">
        <v>19935</v>
      </c>
      <c r="AP17" s="110" t="n">
        <v>19527.5</v>
      </c>
      <c r="AQ17" s="110" t="n">
        <v>19009.46</v>
      </c>
      <c r="AR17" s="860" t="n">
        <v>18626</v>
      </c>
    </row>
    <row r="18" s="3" customFormat="true" ht="20.1" hidden="false" customHeight="true" outlineLevel="0" collapsed="false">
      <c r="A18" s="41"/>
      <c r="B18" s="44" t="s">
        <v>25</v>
      </c>
      <c r="C18" s="9"/>
      <c r="D18" s="880" t="s">
        <v>469</v>
      </c>
      <c r="E18" s="881"/>
      <c r="F18" s="881"/>
      <c r="G18" s="881"/>
      <c r="H18" s="881"/>
      <c r="I18" s="882" t="n">
        <v>4.93</v>
      </c>
      <c r="J18" s="882" t="n">
        <v>5.1</v>
      </c>
      <c r="K18" s="882" t="n">
        <v>4.98</v>
      </c>
      <c r="L18" s="882" t="n">
        <v>4.81</v>
      </c>
      <c r="M18" s="882" t="n">
        <v>4.63</v>
      </c>
      <c r="N18" s="882" t="n">
        <v>4.44</v>
      </c>
      <c r="O18" s="882" t="n">
        <v>4.3</v>
      </c>
      <c r="P18" s="882" t="n">
        <v>4.22</v>
      </c>
      <c r="Q18" s="882" t="n">
        <v>4.17</v>
      </c>
      <c r="R18" s="882" t="n">
        <v>4.08</v>
      </c>
      <c r="S18" s="882" t="n">
        <v>4.04</v>
      </c>
      <c r="T18" s="882" t="n">
        <v>3.82</v>
      </c>
      <c r="U18" s="882" t="n">
        <v>3.81</v>
      </c>
      <c r="V18" s="882" t="n">
        <v>3.59</v>
      </c>
      <c r="W18" s="882" t="n">
        <v>3.37</v>
      </c>
      <c r="X18" s="882" t="n">
        <v>3.32</v>
      </c>
      <c r="Y18" s="882" t="n">
        <v>3.26</v>
      </c>
      <c r="Z18" s="882" t="n">
        <v>3.18</v>
      </c>
      <c r="AA18" s="882" t="n">
        <v>3.07</v>
      </c>
      <c r="AB18" s="882" t="n">
        <v>3.03</v>
      </c>
      <c r="AC18" s="882" t="n">
        <v>3</v>
      </c>
      <c r="AD18" s="882" t="n">
        <v>3</v>
      </c>
      <c r="AE18" s="882" t="n">
        <v>3</v>
      </c>
      <c r="AF18" s="196" t="n">
        <v>3.1</v>
      </c>
      <c r="AG18" s="196" t="n">
        <v>3.13</v>
      </c>
      <c r="AH18" s="196" t="n">
        <v>3.28</v>
      </c>
      <c r="AI18" s="196" t="n">
        <v>3.27</v>
      </c>
      <c r="AJ18" s="196" t="n">
        <v>3.33</v>
      </c>
      <c r="AK18" s="196" t="n">
        <v>3.34</v>
      </c>
      <c r="AL18" s="196" t="n">
        <v>3.3</v>
      </c>
      <c r="AM18" s="196" t="n">
        <v>3.21</v>
      </c>
      <c r="AN18" s="196" t="n">
        <v>2.89</v>
      </c>
      <c r="AO18" s="883" t="n">
        <v>2.96</v>
      </c>
      <c r="AP18" s="780" t="n">
        <v>2.75</v>
      </c>
      <c r="AQ18" s="780" t="n">
        <v>2.61</v>
      </c>
      <c r="AR18" s="885" t="n">
        <v>2.46</v>
      </c>
    </row>
    <row r="19" s="3" customFormat="true" ht="20.1" hidden="false" customHeight="true" outlineLevel="0" collapsed="false">
      <c r="A19" s="41"/>
      <c r="B19" s="44" t="s">
        <v>27</v>
      </c>
      <c r="C19" s="9"/>
      <c r="D19" s="887" t="s">
        <v>470</v>
      </c>
      <c r="E19" s="773"/>
      <c r="F19" s="773"/>
      <c r="G19" s="773"/>
      <c r="H19" s="773"/>
      <c r="I19" s="660" t="n">
        <v>1708955</v>
      </c>
      <c r="J19" s="660" t="n">
        <v>1700255</v>
      </c>
      <c r="K19" s="660" t="n">
        <v>1663440</v>
      </c>
      <c r="L19" s="660" t="n">
        <v>1636342</v>
      </c>
      <c r="M19" s="660" t="n">
        <v>1654205</v>
      </c>
      <c r="N19" s="660" t="n">
        <v>1696322</v>
      </c>
      <c r="O19" s="660" t="n">
        <v>1694537</v>
      </c>
      <c r="P19" s="660" t="n">
        <v>1711798</v>
      </c>
      <c r="Q19" s="660" t="n">
        <v>1732416</v>
      </c>
      <c r="R19" s="660" t="n">
        <v>1744198</v>
      </c>
      <c r="S19" s="660" t="n">
        <v>1775439</v>
      </c>
      <c r="T19" s="660" t="n">
        <v>1832215</v>
      </c>
      <c r="U19" s="660" t="n">
        <v>1841501</v>
      </c>
      <c r="V19" s="660" t="n">
        <v>1864023</v>
      </c>
      <c r="W19" s="660" t="n">
        <v>1929058</v>
      </c>
      <c r="X19" s="660" t="n">
        <v>1971238</v>
      </c>
      <c r="Y19" s="660" t="n">
        <v>2053658</v>
      </c>
      <c r="Z19" s="660" t="n">
        <v>2117524</v>
      </c>
      <c r="AA19" s="660" t="n">
        <v>2161039</v>
      </c>
      <c r="AB19" s="660" t="n">
        <v>2254374</v>
      </c>
      <c r="AC19" s="660" t="n">
        <v>2261650</v>
      </c>
      <c r="AD19" s="660" t="n">
        <v>2298478</v>
      </c>
      <c r="AE19" s="660" t="n">
        <v>2335777</v>
      </c>
      <c r="AF19" s="513" t="n">
        <v>2351014</v>
      </c>
      <c r="AG19" s="513" t="n">
        <v>2414057.02</v>
      </c>
      <c r="AH19" s="513" t="n">
        <v>2438896</v>
      </c>
      <c r="AI19" s="513" t="n">
        <v>2497702.04</v>
      </c>
      <c r="AJ19" s="513" t="n">
        <v>2542255.11</v>
      </c>
      <c r="AK19" s="513" t="n">
        <v>2566234.48299313</v>
      </c>
      <c r="AL19" s="513" t="n">
        <v>2644433.05618688</v>
      </c>
      <c r="AM19" s="513" t="n">
        <v>2695868.55</v>
      </c>
      <c r="AN19" s="513" t="n">
        <v>2753638.09</v>
      </c>
      <c r="AO19" s="312" t="n">
        <v>2695717</v>
      </c>
      <c r="AP19" s="110" t="n">
        <v>2890113.88</v>
      </c>
      <c r="AQ19" s="110" t="n">
        <v>2890443.4</v>
      </c>
      <c r="AR19" s="860" t="n">
        <v>3018302</v>
      </c>
    </row>
    <row r="20" s="3" customFormat="true" ht="20.1" hidden="false" customHeight="true" outlineLevel="0" collapsed="false">
      <c r="A20" s="41"/>
      <c r="B20" s="44" t="s">
        <v>29</v>
      </c>
      <c r="C20" s="9"/>
      <c r="D20" s="1" t="s">
        <v>471</v>
      </c>
      <c r="E20" s="1"/>
      <c r="F20" s="1"/>
      <c r="G20" s="1"/>
      <c r="H20" s="1"/>
      <c r="I20" s="68" t="n">
        <v>4084.03</v>
      </c>
      <c r="J20" s="68" t="n">
        <v>12178</v>
      </c>
      <c r="K20" s="68" t="n">
        <v>11789</v>
      </c>
      <c r="L20" s="68" t="n">
        <v>11048</v>
      </c>
      <c r="M20" s="68" t="n">
        <v>10373</v>
      </c>
      <c r="N20" s="68" t="n">
        <v>10069</v>
      </c>
      <c r="O20" s="68" t="n">
        <v>9761</v>
      </c>
      <c r="P20" s="68" t="n">
        <v>9623</v>
      </c>
      <c r="Q20" s="68" t="n">
        <v>9343</v>
      </c>
      <c r="R20" s="68" t="n">
        <v>9133</v>
      </c>
      <c r="S20" s="68" t="n">
        <v>9218</v>
      </c>
      <c r="T20" s="68" t="n">
        <v>8973</v>
      </c>
      <c r="U20" s="68" t="n">
        <v>8259</v>
      </c>
      <c r="V20" s="68" t="n">
        <v>7784</v>
      </c>
      <c r="W20" s="68" t="n">
        <v>7492</v>
      </c>
      <c r="X20" s="68" t="n">
        <v>7128</v>
      </c>
      <c r="Y20" s="68" t="n">
        <v>7253</v>
      </c>
      <c r="Z20" s="68" t="n">
        <v>7098</v>
      </c>
      <c r="AA20" s="68" t="n">
        <v>7025.11</v>
      </c>
      <c r="AB20" s="68" t="n">
        <v>7125</v>
      </c>
      <c r="AC20" s="68" t="n">
        <v>6951</v>
      </c>
      <c r="AD20" s="68" t="n">
        <v>6902</v>
      </c>
      <c r="AE20" s="68" t="n">
        <v>7066</v>
      </c>
      <c r="AF20" s="151" t="n">
        <v>7422</v>
      </c>
      <c r="AG20" s="151" t="n">
        <v>7796.06</v>
      </c>
      <c r="AH20" s="151" t="n">
        <v>7995</v>
      </c>
      <c r="AI20" s="151" t="n">
        <v>8559.3</v>
      </c>
      <c r="AJ20" s="151" t="n">
        <v>9018.29</v>
      </c>
      <c r="AK20" s="151" t="n">
        <v>9576.07</v>
      </c>
      <c r="AL20" s="151" t="n">
        <v>9805.86</v>
      </c>
      <c r="AM20" s="151" t="n">
        <v>9901.88</v>
      </c>
      <c r="AN20" s="151" t="n">
        <v>9498.06</v>
      </c>
      <c r="AO20" s="153" t="n">
        <v>8490</v>
      </c>
      <c r="AP20" s="110" t="n">
        <v>7852.79</v>
      </c>
      <c r="AQ20" s="110" t="n">
        <v>6892.8</v>
      </c>
      <c r="AR20" s="860" t="n">
        <v>6582</v>
      </c>
    </row>
    <row r="21" s="3" customFormat="true" ht="20.1" hidden="false" customHeight="true" outlineLevel="0" collapsed="false">
      <c r="A21" s="41"/>
      <c r="B21" s="44" t="s">
        <v>31</v>
      </c>
      <c r="C21" s="9"/>
      <c r="D21" s="888" t="s">
        <v>472</v>
      </c>
      <c r="E21" s="404"/>
      <c r="F21" s="404"/>
      <c r="G21" s="404"/>
      <c r="H21" s="404"/>
      <c r="I21" s="889" t="n">
        <v>2.91</v>
      </c>
      <c r="J21" s="889" t="n">
        <v>2.87</v>
      </c>
      <c r="K21" s="889" t="n">
        <v>2.81</v>
      </c>
      <c r="L21" s="889" t="n">
        <v>2.68</v>
      </c>
      <c r="M21" s="889" t="n">
        <v>2.54</v>
      </c>
      <c r="N21" s="889" t="n">
        <v>2.38</v>
      </c>
      <c r="O21" s="889" t="n">
        <v>2.29</v>
      </c>
      <c r="P21" s="889" t="n">
        <v>2.23</v>
      </c>
      <c r="Q21" s="889" t="n">
        <v>2.19</v>
      </c>
      <c r="R21" s="889" t="n">
        <v>2.1</v>
      </c>
      <c r="S21" s="889" t="n">
        <v>2.06</v>
      </c>
      <c r="T21" s="889" t="n">
        <v>1.94</v>
      </c>
      <c r="U21" s="889" t="n">
        <v>1.82</v>
      </c>
      <c r="V21" s="889" t="n">
        <v>1.67</v>
      </c>
      <c r="W21" s="889" t="n">
        <v>1.54</v>
      </c>
      <c r="X21" s="889" t="n">
        <v>1.43</v>
      </c>
      <c r="Y21" s="889" t="n">
        <v>1.42</v>
      </c>
      <c r="Z21" s="889" t="n">
        <v>1.35</v>
      </c>
      <c r="AA21" s="889" t="n">
        <v>1.29</v>
      </c>
      <c r="AB21" s="889" t="n">
        <v>1.26</v>
      </c>
      <c r="AC21" s="889" t="n">
        <v>1.25</v>
      </c>
      <c r="AD21" s="889" t="n">
        <v>1.2</v>
      </c>
      <c r="AE21" s="889" t="n">
        <v>1.2</v>
      </c>
      <c r="AF21" s="890" t="n">
        <v>1.25</v>
      </c>
      <c r="AG21" s="890" t="n">
        <v>1.31</v>
      </c>
      <c r="AH21" s="890" t="n">
        <v>1.31</v>
      </c>
      <c r="AI21" s="890" t="n">
        <v>1.36</v>
      </c>
      <c r="AJ21" s="890" t="n">
        <v>1.41</v>
      </c>
      <c r="AK21" s="890" t="n">
        <v>1.51</v>
      </c>
      <c r="AL21" s="890" t="n">
        <v>1.49</v>
      </c>
      <c r="AM21" s="890" t="n">
        <v>1.46</v>
      </c>
      <c r="AN21" s="890" t="n">
        <v>1.37</v>
      </c>
      <c r="AO21" s="754" t="n">
        <v>1.26</v>
      </c>
      <c r="AP21" s="780" t="n">
        <v>1.09</v>
      </c>
      <c r="AQ21" s="780" t="n">
        <v>0.95</v>
      </c>
      <c r="AR21" s="885" t="n">
        <v>0.87</v>
      </c>
    </row>
    <row r="22" s="3" customFormat="true" ht="20.1" hidden="false" customHeight="true" outlineLevel="0" collapsed="false">
      <c r="A22" s="41"/>
      <c r="B22" s="44" t="s">
        <v>32</v>
      </c>
      <c r="C22" s="9"/>
      <c r="D22" s="892" t="s">
        <v>473</v>
      </c>
      <c r="E22" s="893"/>
      <c r="F22" s="893"/>
      <c r="G22" s="893"/>
      <c r="H22" s="893"/>
      <c r="I22" s="882" t="n">
        <v>2.02</v>
      </c>
      <c r="J22" s="882" t="n">
        <v>2.23</v>
      </c>
      <c r="K22" s="882" t="n">
        <v>2.17</v>
      </c>
      <c r="L22" s="882" t="n">
        <v>2.13</v>
      </c>
      <c r="M22" s="882" t="n">
        <v>2.09</v>
      </c>
      <c r="N22" s="882" t="n">
        <v>2.06</v>
      </c>
      <c r="O22" s="882" t="n">
        <v>2.01</v>
      </c>
      <c r="P22" s="882" t="n">
        <v>1.99</v>
      </c>
      <c r="Q22" s="882" t="n">
        <v>1.98</v>
      </c>
      <c r="R22" s="882" t="n">
        <v>1.98</v>
      </c>
      <c r="S22" s="882" t="n">
        <v>1.98</v>
      </c>
      <c r="T22" s="882" t="n">
        <v>1.88</v>
      </c>
      <c r="U22" s="882" t="n">
        <v>1.99</v>
      </c>
      <c r="V22" s="882" t="n">
        <v>1.92</v>
      </c>
      <c r="W22" s="882" t="n">
        <v>1.83</v>
      </c>
      <c r="X22" s="882" t="n">
        <v>1.89</v>
      </c>
      <c r="Y22" s="882" t="n">
        <v>1.84</v>
      </c>
      <c r="Z22" s="882" t="n">
        <v>1.83</v>
      </c>
      <c r="AA22" s="882" t="n">
        <v>1.78</v>
      </c>
      <c r="AB22" s="882" t="n">
        <v>1.77</v>
      </c>
      <c r="AC22" s="882" t="n">
        <v>1.75</v>
      </c>
      <c r="AD22" s="882" t="n">
        <v>1.8</v>
      </c>
      <c r="AE22" s="882" t="n">
        <v>1.8</v>
      </c>
      <c r="AF22" s="196" t="n">
        <v>1.85</v>
      </c>
      <c r="AG22" s="196" t="n">
        <v>1.82</v>
      </c>
      <c r="AH22" s="196" t="n">
        <v>1.87</v>
      </c>
      <c r="AI22" s="196" t="n">
        <v>1.91</v>
      </c>
      <c r="AJ22" s="196" t="n">
        <v>1.92</v>
      </c>
      <c r="AK22" s="196" t="n">
        <v>1.84</v>
      </c>
      <c r="AL22" s="196" t="n">
        <v>1.81</v>
      </c>
      <c r="AM22" s="196" t="n">
        <v>1.75</v>
      </c>
      <c r="AN22" s="196" t="n">
        <v>1.52</v>
      </c>
      <c r="AO22" s="780" t="n">
        <v>1.7</v>
      </c>
      <c r="AP22" s="780" t="n">
        <v>1.7</v>
      </c>
      <c r="AQ22" s="780" t="n">
        <v>1.66</v>
      </c>
      <c r="AR22" s="885" t="n">
        <v>1.59</v>
      </c>
    </row>
    <row r="23" s="3" customFormat="true" ht="20.1" hidden="false" customHeight="true" outlineLevel="0" collapsed="false">
      <c r="A23" s="41"/>
      <c r="B23" s="44" t="s">
        <v>33</v>
      </c>
      <c r="C23" s="9"/>
      <c r="D23" s="894" t="s">
        <v>474</v>
      </c>
      <c r="E23" s="895"/>
      <c r="F23" s="895"/>
      <c r="G23" s="895"/>
      <c r="H23" s="895"/>
      <c r="I23" s="896" t="n">
        <v>2.19</v>
      </c>
      <c r="J23" s="896" t="n">
        <v>2.3</v>
      </c>
      <c r="K23" s="896" t="n">
        <v>2.25</v>
      </c>
      <c r="L23" s="896" t="n">
        <v>2.23</v>
      </c>
      <c r="M23" s="896" t="n">
        <v>2.15</v>
      </c>
      <c r="N23" s="896" t="n">
        <v>2.13</v>
      </c>
      <c r="O23" s="896" t="n">
        <v>2.1</v>
      </c>
      <c r="P23" s="896" t="n">
        <v>2.08</v>
      </c>
      <c r="Q23" s="896" t="n">
        <v>2.03</v>
      </c>
      <c r="R23" s="896" t="n">
        <v>2.03</v>
      </c>
      <c r="S23" s="896" t="n">
        <v>2.03</v>
      </c>
      <c r="T23" s="896" t="n">
        <v>1.93</v>
      </c>
      <c r="U23" s="896" t="n">
        <v>2.03</v>
      </c>
      <c r="V23" s="896" t="n">
        <v>1.95</v>
      </c>
      <c r="W23" s="896" t="n">
        <v>1.85</v>
      </c>
      <c r="X23" s="896" t="n">
        <v>1.9</v>
      </c>
      <c r="Y23" s="896" t="n">
        <v>1.84</v>
      </c>
      <c r="Z23" s="896" t="n">
        <v>1.75</v>
      </c>
      <c r="AA23" s="896" t="n">
        <v>1.7</v>
      </c>
      <c r="AB23" s="896" t="n">
        <v>1.73</v>
      </c>
      <c r="AC23" s="896" t="n">
        <v>1.73</v>
      </c>
      <c r="AD23" s="896" t="n">
        <v>1.78</v>
      </c>
      <c r="AE23" s="896" t="n">
        <v>1.78</v>
      </c>
      <c r="AF23" s="897" t="n">
        <v>1.84</v>
      </c>
      <c r="AG23" s="897" t="n">
        <v>1.82</v>
      </c>
      <c r="AH23" s="897" t="n">
        <v>1.9</v>
      </c>
      <c r="AI23" s="897" t="n">
        <v>1.9</v>
      </c>
      <c r="AJ23" s="897" t="n">
        <v>1.96</v>
      </c>
      <c r="AK23" s="898" t="n">
        <v>1.78</v>
      </c>
      <c r="AL23" s="898" t="n">
        <v>1.76</v>
      </c>
      <c r="AM23" s="898" t="n">
        <v>1.69</v>
      </c>
      <c r="AN23" s="898" t="n">
        <v>1.52</v>
      </c>
      <c r="AO23" s="907" t="n">
        <v>1.7</v>
      </c>
      <c r="AP23" s="780" t="n">
        <v>1.64</v>
      </c>
      <c r="AQ23" s="780" t="n">
        <v>1.66</v>
      </c>
      <c r="AR23" s="885" t="n">
        <v>1.59</v>
      </c>
    </row>
    <row r="24" s="3" customFormat="true" ht="20.1" hidden="false" customHeight="true" outlineLevel="0" collapsed="false">
      <c r="A24" s="41"/>
      <c r="B24" s="44" t="s">
        <v>34</v>
      </c>
      <c r="C24" s="9"/>
      <c r="D24" s="900" t="s">
        <v>475</v>
      </c>
      <c r="E24" s="901"/>
      <c r="F24" s="901"/>
      <c r="G24" s="901"/>
      <c r="H24" s="901"/>
      <c r="I24" s="902" t="n">
        <v>1.92</v>
      </c>
      <c r="J24" s="902" t="n">
        <v>1.99</v>
      </c>
      <c r="K24" s="902" t="n">
        <v>1.98</v>
      </c>
      <c r="L24" s="902" t="n">
        <v>1.97</v>
      </c>
      <c r="M24" s="902" t="n">
        <v>1.92</v>
      </c>
      <c r="N24" s="902" t="n">
        <v>1.89</v>
      </c>
      <c r="O24" s="902" t="n">
        <v>1.85</v>
      </c>
      <c r="P24" s="902" t="n">
        <v>1.82</v>
      </c>
      <c r="Q24" s="902" t="n">
        <v>1.78</v>
      </c>
      <c r="R24" s="902" t="n">
        <v>1.78</v>
      </c>
      <c r="S24" s="902" t="n">
        <v>1.77</v>
      </c>
      <c r="T24" s="902" t="n">
        <v>1.51</v>
      </c>
      <c r="U24" s="902" t="n">
        <v>1.77</v>
      </c>
      <c r="V24" s="902" t="n">
        <v>1.63</v>
      </c>
      <c r="W24" s="902" t="n">
        <v>1.56</v>
      </c>
      <c r="X24" s="902" t="n">
        <v>1.58</v>
      </c>
      <c r="Y24" s="902" t="n">
        <v>1.62</v>
      </c>
      <c r="Z24" s="902" t="n">
        <v>1.52</v>
      </c>
      <c r="AA24" s="902" t="n">
        <v>1.45</v>
      </c>
      <c r="AB24" s="902" t="n">
        <v>1.47</v>
      </c>
      <c r="AC24" s="902" t="n">
        <v>1.55</v>
      </c>
      <c r="AD24" s="902" t="n">
        <v>1.52</v>
      </c>
      <c r="AE24" s="902" t="n">
        <v>1.57</v>
      </c>
      <c r="AF24" s="903" t="n">
        <v>1.54</v>
      </c>
      <c r="AG24" s="903" t="n">
        <v>1.59</v>
      </c>
      <c r="AH24" s="903" t="n">
        <v>1.66</v>
      </c>
      <c r="AI24" s="903" t="n">
        <v>1.67</v>
      </c>
      <c r="AJ24" s="908" t="n">
        <v>1.71</v>
      </c>
      <c r="AK24" s="903" t="n">
        <v>1.61</v>
      </c>
      <c r="AL24" s="903" t="n">
        <v>1.58</v>
      </c>
      <c r="AM24" s="903" t="n">
        <v>1.52</v>
      </c>
      <c r="AN24" s="909" t="n">
        <v>1.47</v>
      </c>
      <c r="AO24" s="910" t="n">
        <v>1.53</v>
      </c>
      <c r="AP24" s="910" t="n">
        <v>1.45</v>
      </c>
      <c r="AQ24" s="790" t="n">
        <v>1.48</v>
      </c>
      <c r="AR24" s="906" t="n">
        <v>1.4</v>
      </c>
    </row>
    <row r="25" s="3" customFormat="true" ht="20.1" hidden="false" customHeight="true" outlineLevel="0" collapsed="false">
      <c r="A25" s="41"/>
      <c r="B25" s="42" t="s">
        <v>35</v>
      </c>
      <c r="C25" s="9"/>
      <c r="D25" s="93" t="s">
        <v>476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="3" customFormat="true" ht="20.1" hidden="false" customHeight="true" outlineLevel="0" collapsed="false">
      <c r="A26" s="41"/>
      <c r="B26" s="44" t="s">
        <v>13</v>
      </c>
      <c r="C26" s="9"/>
      <c r="D26" s="66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G26" s="378"/>
      <c r="AH26" s="378"/>
    </row>
    <row r="27" s="3" customFormat="true" ht="20.1" hidden="false" customHeight="true" outlineLevel="0" collapsed="false">
      <c r="A27" s="41"/>
      <c r="B27" s="44" t="s">
        <v>15</v>
      </c>
      <c r="C27" s="9"/>
      <c r="D27" s="10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="3" customFormat="true" ht="20.1" hidden="false" customHeight="true" outlineLevel="0" collapsed="false">
      <c r="A28" s="41"/>
      <c r="B28" s="72" t="s">
        <v>36</v>
      </c>
      <c r="C28" s="9"/>
      <c r="D28" s="10"/>
      <c r="E28" s="66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="3" customFormat="true" ht="20.1" hidden="false" customHeight="true" outlineLevel="0" collapsed="false">
      <c r="A29" s="41"/>
      <c r="B29" s="44" t="s">
        <v>37</v>
      </c>
      <c r="C29" s="9"/>
      <c r="D29" s="10"/>
      <c r="E29" s="3" t="s">
        <v>0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="3" customFormat="true" ht="20.1" hidden="false" customHeight="true" outlineLevel="0" collapsed="false">
      <c r="A30" s="41"/>
      <c r="B30" s="42" t="s">
        <v>38</v>
      </c>
      <c r="C30" s="9"/>
      <c r="D30" s="10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="3" customFormat="true" ht="20.1" hidden="false" customHeight="true" outlineLevel="0" collapsed="false">
      <c r="A31" s="41"/>
      <c r="B31" s="42" t="s">
        <v>39</v>
      </c>
      <c r="C31" s="9"/>
      <c r="D31" s="10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="3" customFormat="true" ht="20.1" hidden="false" customHeight="true" outlineLevel="0" collapsed="false">
      <c r="A32" s="41"/>
      <c r="B32" s="42" t="s">
        <v>40</v>
      </c>
      <c r="C32" s="9"/>
      <c r="D32" s="10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  <row r="33" s="3" customFormat="true" ht="20.1" hidden="false" customHeight="true" outlineLevel="0" collapsed="false">
      <c r="A33" s="41"/>
      <c r="B33" s="42" t="s">
        <v>41</v>
      </c>
      <c r="C33" s="9"/>
      <c r="D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="3" customFormat="true" ht="20.1" hidden="false" customHeight="true" outlineLevel="0" collapsed="false">
      <c r="A34" s="41"/>
      <c r="B34" s="42" t="s">
        <v>42</v>
      </c>
      <c r="C34" s="9"/>
      <c r="D34" s="10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="3" customFormat="true" ht="20.1" hidden="false" customHeight="true" outlineLevel="0" collapsed="false">
      <c r="A35" s="41"/>
      <c r="B35" s="42" t="s">
        <v>43</v>
      </c>
      <c r="C35" s="9"/>
      <c r="D35" s="10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="3" customFormat="true" ht="20.1" hidden="false" customHeight="true" outlineLevel="0" collapsed="false">
      <c r="A36" s="41"/>
      <c r="B36" s="42" t="s">
        <v>44</v>
      </c>
      <c r="C36" s="9"/>
      <c r="D36" s="10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</row>
    <row r="37" s="3" customFormat="true" ht="12.75" hidden="false" customHeight="true" outlineLevel="0" collapsed="false">
      <c r="A37" s="41"/>
      <c r="B37" s="44" t="s">
        <v>45</v>
      </c>
      <c r="C37" s="9"/>
      <c r="D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="3" customFormat="true" ht="12.75" hidden="false" customHeight="true" outlineLevel="0" collapsed="false">
      <c r="A38" s="41"/>
      <c r="B38" s="44" t="s">
        <v>46</v>
      </c>
      <c r="C38" s="9"/>
      <c r="D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="3" customFormat="true" ht="12.75" hidden="false" customHeight="true" outlineLevel="0" collapsed="false">
      <c r="A39" s="41"/>
      <c r="B39" s="44" t="s">
        <v>47</v>
      </c>
      <c r="C39" s="9"/>
      <c r="D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="3" customFormat="true" ht="12.75" hidden="false" customHeight="true" outlineLevel="0" collapsed="false">
      <c r="A40" s="41"/>
      <c r="B40" s="60"/>
      <c r="C40" s="9"/>
      <c r="D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="3" customFormat="true" ht="12.75" hidden="false" customHeight="true" outlineLevel="0" collapsed="false">
      <c r="A41" s="41"/>
      <c r="B41" s="60"/>
      <c r="C41" s="9"/>
      <c r="D41" s="10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s="3" customFormat="true" ht="12.75" hidden="false" customHeight="true" outlineLevel="0" collapsed="false">
      <c r="A42" s="41"/>
      <c r="B42" s="61"/>
      <c r="C42" s="9"/>
      <c r="D42" s="10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="3" customFormat="true" ht="12.75" hidden="false" customHeight="true" outlineLevel="0" collapsed="false">
      <c r="A43" s="41"/>
      <c r="B43" s="61"/>
      <c r="C43" s="9"/>
      <c r="D43" s="10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="3" customFormat="true" ht="12.75" hidden="false" customHeight="true" outlineLevel="0" collapsed="false">
      <c r="A44" s="41"/>
      <c r="B44" s="61"/>
      <c r="C44" s="9"/>
      <c r="D44" s="10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="3" customFormat="true" ht="12.75" hidden="false" customHeight="true" outlineLevel="0" collapsed="false">
      <c r="A45" s="41"/>
      <c r="B45" s="61"/>
      <c r="C45" s="9"/>
      <c r="D45" s="10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="3" customFormat="true" ht="12.75" hidden="false" customHeight="true" outlineLevel="0" collapsed="false">
      <c r="A46" s="41"/>
      <c r="B46" s="61"/>
      <c r="C46" s="9"/>
      <c r="D46" s="10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="3" customFormat="true" ht="12.75" hidden="false" customHeight="true" outlineLevel="0" collapsed="false">
      <c r="A47" s="41"/>
      <c r="B47" s="61"/>
      <c r="C47" s="9"/>
      <c r="D47" s="10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="3" customFormat="true" ht="12.75" hidden="false" customHeight="true" outlineLevel="0" collapsed="false">
      <c r="A48" s="41"/>
      <c r="B48" s="61"/>
      <c r="C48" s="9"/>
      <c r="D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="3" customFormat="true" ht="12.75" hidden="false" customHeight="true" outlineLevel="0" collapsed="false">
      <c r="A49" s="41"/>
      <c r="B49" s="61"/>
      <c r="C49" s="9"/>
      <c r="D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="3" customFormat="true" ht="12.75" hidden="false" customHeight="true" outlineLevel="0" collapsed="false">
      <c r="A50" s="41"/>
      <c r="B50" s="61"/>
      <c r="C50" s="9"/>
      <c r="D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="3" customFormat="true" ht="12.75" hidden="false" customHeight="true" outlineLevel="0" collapsed="false">
      <c r="A51" s="41"/>
      <c r="B51" s="61"/>
      <c r="C51" s="9"/>
      <c r="D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="3" customFormat="true" ht="12.75" hidden="false" customHeight="true" outlineLevel="0" collapsed="false">
      <c r="A52" s="41"/>
      <c r="B52" s="61"/>
      <c r="C52" s="9"/>
      <c r="D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="3" customFormat="true" ht="12.75" hidden="false" customHeight="true" outlineLevel="0" collapsed="false">
      <c r="A53" s="41"/>
      <c r="B53" s="61"/>
      <c r="C53" s="9"/>
      <c r="D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="3" customFormat="true" ht="12.75" hidden="false" customHeight="true" outlineLevel="0" collapsed="false">
      <c r="A54" s="41"/>
      <c r="B54" s="61"/>
      <c r="C54" s="9"/>
      <c r="D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="3" customFormat="true" ht="12.75" hidden="false" customHeight="true" outlineLevel="0" collapsed="false">
      <c r="A55" s="41"/>
      <c r="B55" s="61"/>
      <c r="C55" s="9"/>
      <c r="D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="3" customFormat="true" ht="12.75" hidden="false" customHeight="true" outlineLevel="0" collapsed="false">
      <c r="A56" s="41"/>
      <c r="B56" s="61"/>
      <c r="C56" s="9"/>
      <c r="D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="3" customFormat="true" ht="12.75" hidden="false" customHeight="true" outlineLevel="0" collapsed="false">
      <c r="A57" s="41"/>
      <c r="B57" s="61"/>
      <c r="C57" s="9"/>
      <c r="D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="3" customFormat="true" ht="12.75" hidden="false" customHeight="true" outlineLevel="0" collapsed="false">
      <c r="A58" s="41"/>
      <c r="B58" s="61"/>
      <c r="C58" s="9"/>
      <c r="D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="3" customFormat="true" ht="12.75" hidden="false" customHeight="true" outlineLevel="0" collapsed="false">
      <c r="A59" s="41"/>
      <c r="B59" s="61"/>
      <c r="C59" s="9"/>
      <c r="D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="3" customFormat="true" ht="12.75" hidden="false" customHeight="true" outlineLevel="0" collapsed="false">
      <c r="A60" s="41"/>
      <c r="B60" s="61"/>
      <c r="C60" s="9"/>
      <c r="D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="3" customFormat="true" ht="12.75" hidden="false" customHeight="true" outlineLevel="0" collapsed="false">
      <c r="A61" s="41"/>
      <c r="B61" s="61"/>
      <c r="C61" s="9"/>
      <c r="D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="3" customFormat="true" ht="12.75" hidden="false" customHeight="true" outlineLevel="0" collapsed="false">
      <c r="A62" s="41"/>
      <c r="B62" s="61"/>
      <c r="C62" s="9"/>
      <c r="D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="3" customFormat="true" ht="12.75" hidden="false" customHeight="true" outlineLevel="0" collapsed="false">
      <c r="A63" s="41"/>
      <c r="B63" s="61"/>
      <c r="C63" s="9"/>
      <c r="D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="3" customFormat="true" ht="12.75" hidden="false" customHeight="true" outlineLevel="0" collapsed="false">
      <c r="A64" s="41"/>
      <c r="B64" s="61"/>
      <c r="C64" s="9"/>
      <c r="D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="3" customFormat="true" ht="12.75" hidden="false" customHeight="true" outlineLevel="0" collapsed="false">
      <c r="A65" s="41"/>
      <c r="B65" s="61"/>
      <c r="C65" s="9"/>
      <c r="D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="3" customFormat="true" ht="12.75" hidden="false" customHeight="true" outlineLevel="0" collapsed="false">
      <c r="A66" s="41"/>
      <c r="B66" s="61"/>
      <c r="C66" s="9"/>
      <c r="D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="3" customFormat="true" ht="12.75" hidden="false" customHeight="true" outlineLevel="0" collapsed="false">
      <c r="A67" s="41"/>
      <c r="B67" s="61"/>
      <c r="C67" s="9"/>
      <c r="D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="3" customFormat="true" ht="12.75" hidden="false" customHeight="true" outlineLevel="0" collapsed="false">
      <c r="A68" s="41"/>
      <c r="B68" s="61"/>
      <c r="C68" s="9"/>
      <c r="D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="3" customFormat="true" ht="12.75" hidden="false" customHeight="true" outlineLevel="0" collapsed="false">
      <c r="A69" s="41"/>
      <c r="B69" s="61"/>
      <c r="C69" s="9"/>
      <c r="D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="3" customFormat="true" ht="12.75" hidden="false" customHeight="true" outlineLevel="0" collapsed="false">
      <c r="A70" s="41"/>
      <c r="B70" s="61"/>
      <c r="C70" s="9"/>
      <c r="D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="3" customFormat="true" ht="12.75" hidden="false" customHeight="true" outlineLevel="0" collapsed="false">
      <c r="A71" s="41"/>
      <c r="B71" s="61"/>
      <c r="C71" s="9"/>
      <c r="D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="3" customFormat="true" ht="16.5" hidden="false" customHeight="false" outlineLevel="0" collapsed="false">
      <c r="A72" s="41"/>
      <c r="B72" s="61"/>
      <c r="C72" s="9"/>
      <c r="D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="3" customFormat="true" ht="16.5" hidden="false" customHeight="false" outlineLevel="0" collapsed="false">
      <c r="A73" s="41"/>
      <c r="B73" s="61"/>
      <c r="C73" s="9"/>
      <c r="D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="3" customFormat="true" ht="16.5" hidden="false" customHeight="false" outlineLevel="0" collapsed="false">
      <c r="A74" s="41"/>
      <c r="B74" s="61"/>
      <c r="C74" s="9"/>
      <c r="D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="3" customFormat="true" ht="16.5" hidden="false" customHeight="false" outlineLevel="0" collapsed="false">
      <c r="A75" s="41"/>
      <c r="B75" s="61"/>
      <c r="C75" s="9"/>
      <c r="D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="3" customFormat="true" ht="16.5" hidden="false" customHeight="false" outlineLevel="0" collapsed="false">
      <c r="A76" s="41"/>
      <c r="B76" s="61"/>
      <c r="C76" s="9"/>
      <c r="D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="3" customFormat="true" ht="16.5" hidden="false" customHeight="false" outlineLevel="0" collapsed="false">
      <c r="A77" s="41"/>
      <c r="B77" s="61"/>
      <c r="C77" s="9"/>
      <c r="D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="3" customFormat="true" ht="16.5" hidden="false" customHeight="false" outlineLevel="0" collapsed="false">
      <c r="A78" s="41"/>
      <c r="B78" s="61"/>
      <c r="C78" s="9"/>
      <c r="D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="3" customFormat="true" ht="16.5" hidden="false" customHeight="false" outlineLevel="0" collapsed="false">
      <c r="A79" s="41"/>
      <c r="B79" s="61"/>
      <c r="C79" s="9"/>
      <c r="D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="3" customFormat="true" ht="16.5" hidden="false" customHeight="false" outlineLevel="0" collapsed="false">
      <c r="A80" s="41"/>
      <c r="B80" s="61"/>
      <c r="C80" s="9"/>
      <c r="D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="3" customFormat="true" ht="16.5" hidden="false" customHeight="false" outlineLevel="0" collapsed="false">
      <c r="A81" s="41"/>
      <c r="B81" s="61"/>
      <c r="C81" s="9"/>
      <c r="D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="3" customFormat="true" ht="16.5" hidden="false" customHeight="false" outlineLevel="0" collapsed="false">
      <c r="A82" s="41"/>
      <c r="B82" s="61"/>
      <c r="C82" s="9"/>
      <c r="D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="3" customFormat="true" ht="16.5" hidden="false" customHeight="false" outlineLevel="0" collapsed="false">
      <c r="A83" s="41"/>
      <c r="B83" s="61"/>
      <c r="C83" s="9"/>
      <c r="D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="3" customFormat="true" ht="16.5" hidden="false" customHeight="false" outlineLevel="0" collapsed="false">
      <c r="A84" s="41"/>
      <c r="B84" s="61"/>
      <c r="C84" s="9"/>
      <c r="D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="3" customFormat="true" ht="16.5" hidden="false" customHeight="false" outlineLevel="0" collapsed="false">
      <c r="A85" s="41"/>
      <c r="B85" s="61"/>
      <c r="C85" s="9"/>
      <c r="D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="3" customFormat="true" ht="16.5" hidden="false" customHeight="false" outlineLevel="0" collapsed="false">
      <c r="A86" s="41"/>
      <c r="B86" s="61"/>
      <c r="C86" s="9"/>
      <c r="D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="3" customFormat="true" ht="16.5" hidden="false" customHeight="false" outlineLevel="0" collapsed="false">
      <c r="B87" s="8"/>
      <c r="C87" s="9"/>
      <c r="D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="3" customFormat="true" ht="16.5" hidden="false" customHeight="false" outlineLevel="0" collapsed="false">
      <c r="B88" s="8"/>
      <c r="C88" s="9"/>
      <c r="D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="3" customFormat="true" ht="16.5" hidden="false" customHeight="false" outlineLevel="0" collapsed="false">
      <c r="B89" s="8"/>
      <c r="C89" s="9"/>
      <c r="D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="3" customFormat="true" ht="16.5" hidden="false" customHeight="false" outlineLevel="0" collapsed="false">
      <c r="B90" s="8"/>
      <c r="C90" s="9"/>
      <c r="D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="3" customFormat="true" ht="16.5" hidden="false" customHeight="false" outlineLevel="0" collapsed="false">
      <c r="B91" s="8"/>
      <c r="C91" s="9"/>
      <c r="D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="3" customFormat="true" ht="16.5" hidden="false" customHeight="false" outlineLevel="0" collapsed="false">
      <c r="B92" s="8"/>
      <c r="C92" s="9"/>
      <c r="D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="3" customFormat="true" ht="16.5" hidden="false" customHeight="false" outlineLevel="0" collapsed="false">
      <c r="B93" s="8"/>
      <c r="C93" s="9"/>
      <c r="D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V86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100" zoomScalePageLayoutView="80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1" activeCellId="0" sqref="A1"/>
    </sheetView>
  </sheetViews>
  <sheetFormatPr defaultColWidth="10.6367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4.55"/>
    <col collapsed="false" customWidth="true" hidden="true" outlineLevel="0" max="31" min="9" style="11" width="11"/>
    <col collapsed="false" customWidth="false" hidden="true" outlineLevel="0" max="32" min="32" style="3" width="10.66"/>
    <col collapsed="false" customWidth="false" hidden="false" outlineLevel="0" max="37" min="33" style="3" width="10.66"/>
    <col collapsed="false" customWidth="false" hidden="false" outlineLevel="0" max="44" min="38" style="12" width="10.66"/>
    <col collapsed="false" customWidth="true" hidden="false" outlineLevel="0" max="45" min="45" style="12" width="3.45"/>
    <col collapsed="false" customWidth="false" hidden="false" outlineLevel="0" max="1024" min="46" style="12" width="10.66"/>
  </cols>
  <sheetData>
    <row r="1" s="13" customFormat="true" ht="36" hidden="false" customHeight="true" outlineLevel="0" collapsed="false">
      <c r="B1" s="14"/>
      <c r="C1" s="14"/>
      <c r="D1" s="16" t="s">
        <v>35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="27" customFormat="true" ht="20.1" hidden="false" customHeight="true" outlineLevel="0" collapsed="false">
      <c r="A3" s="22"/>
      <c r="B3" s="23"/>
      <c r="C3" s="24"/>
      <c r="D3" s="64" t="s">
        <v>478</v>
      </c>
      <c r="E3" s="911"/>
      <c r="F3" s="911"/>
      <c r="G3" s="911"/>
      <c r="H3" s="911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26" t="s">
        <v>123</v>
      </c>
      <c r="Y3" s="65" t="s">
        <v>64</v>
      </c>
      <c r="Z3" s="65" t="s">
        <v>65</v>
      </c>
      <c r="AA3" s="65" t="s">
        <v>66</v>
      </c>
      <c r="AB3" s="148" t="n">
        <v>2016</v>
      </c>
      <c r="AC3" s="65" t="s">
        <v>68</v>
      </c>
      <c r="AD3" s="65" t="s">
        <v>69</v>
      </c>
      <c r="AE3" s="65" t="s">
        <v>70</v>
      </c>
      <c r="AF3" s="148" t="n">
        <v>2017</v>
      </c>
      <c r="AG3" s="65" t="s">
        <v>71</v>
      </c>
      <c r="AH3" s="65" t="s">
        <v>72</v>
      </c>
      <c r="AI3" s="65" t="s">
        <v>73</v>
      </c>
      <c r="AJ3" s="148" t="n">
        <v>2018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  <c r="AS3" s="65"/>
    </row>
    <row r="4" customFormat="false" ht="20.1" hidden="false" customHeight="true" outlineLevel="0" collapsed="false">
      <c r="A4" s="28" t="s">
        <v>2</v>
      </c>
      <c r="B4" s="62"/>
      <c r="D4" s="649" t="s">
        <v>434</v>
      </c>
      <c r="E4" s="912"/>
      <c r="F4" s="912"/>
      <c r="G4" s="912"/>
      <c r="H4" s="912"/>
      <c r="I4" s="913" t="n">
        <v>1476086.98</v>
      </c>
      <c r="J4" s="913" t="n">
        <v>1474899.62</v>
      </c>
      <c r="K4" s="913" t="n">
        <v>1485334.43</v>
      </c>
      <c r="L4" s="913" t="n">
        <v>1491603.15</v>
      </c>
      <c r="M4" s="913" t="n">
        <v>1487673.82</v>
      </c>
      <c r="N4" s="913" t="n">
        <v>1516110.4</v>
      </c>
      <c r="O4" s="913" t="n">
        <v>1506028.27</v>
      </c>
      <c r="P4" s="913" t="n">
        <v>1579677.11</v>
      </c>
      <c r="Q4" s="913" t="n">
        <v>1588124.91</v>
      </c>
      <c r="R4" s="913" t="n">
        <v>1624271.2</v>
      </c>
      <c r="S4" s="913" t="n">
        <v>1687227.91</v>
      </c>
      <c r="T4" s="913" t="n">
        <v>1719437.38</v>
      </c>
      <c r="U4" s="913" t="n">
        <v>1700382.9</v>
      </c>
      <c r="V4" s="913" t="n">
        <v>1696633.79</v>
      </c>
      <c r="W4" s="913" t="n">
        <v>1744579.64</v>
      </c>
      <c r="X4" s="913" t="n">
        <v>1851934.24</v>
      </c>
      <c r="Y4" s="913" t="n">
        <v>1865082.06</v>
      </c>
      <c r="Z4" s="913" t="n">
        <v>1892512.74</v>
      </c>
      <c r="AA4" s="913" t="n">
        <v>1932852.46</v>
      </c>
      <c r="AB4" s="913" t="n">
        <v>1987211.3</v>
      </c>
      <c r="AC4" s="913" t="n">
        <v>1971235.46</v>
      </c>
      <c r="AD4" s="913" t="n">
        <v>1989937.67</v>
      </c>
      <c r="AE4" s="913" t="n">
        <v>2011415.1</v>
      </c>
      <c r="AF4" s="913" t="n">
        <v>2061145.65</v>
      </c>
      <c r="AG4" s="913" t="n">
        <v>2072264</v>
      </c>
      <c r="AH4" s="913" t="n">
        <v>2082838.81</v>
      </c>
      <c r="AI4" s="913" t="n">
        <v>2133052.37</v>
      </c>
      <c r="AJ4" s="913" t="n">
        <v>2163777</v>
      </c>
      <c r="AK4" s="913" t="n">
        <v>2164302</v>
      </c>
      <c r="AL4" s="913" t="n">
        <v>2185932</v>
      </c>
      <c r="AM4" s="913" t="n">
        <v>2241823</v>
      </c>
      <c r="AN4" s="913" t="n">
        <v>2277217</v>
      </c>
      <c r="AO4" s="175" t="n">
        <v>2315028</v>
      </c>
      <c r="AP4" s="175" t="n">
        <v>2404675</v>
      </c>
      <c r="AQ4" s="175" t="n">
        <v>2496805</v>
      </c>
      <c r="AR4" s="175" t="n">
        <v>2535471.79</v>
      </c>
    </row>
    <row r="5" customFormat="false" ht="20.1" hidden="false" customHeight="true" outlineLevel="0" collapsed="false">
      <c r="A5" s="34"/>
      <c r="B5" s="35"/>
      <c r="D5" s="649"/>
      <c r="E5" s="1" t="s">
        <v>436</v>
      </c>
      <c r="F5" s="1"/>
      <c r="G5" s="1"/>
      <c r="H5" s="1"/>
      <c r="I5" s="245" t="n">
        <v>30004</v>
      </c>
      <c r="J5" s="245" t="n">
        <v>31102</v>
      </c>
      <c r="K5" s="245" t="n">
        <v>31684</v>
      </c>
      <c r="L5" s="245" t="n">
        <v>26296</v>
      </c>
      <c r="M5" s="245" t="n">
        <v>26767</v>
      </c>
      <c r="N5" s="245" t="n">
        <v>34860</v>
      </c>
      <c r="O5" s="245" t="n">
        <v>29018</v>
      </c>
      <c r="P5" s="245" t="n">
        <v>31164</v>
      </c>
      <c r="Q5" s="245" t="n">
        <v>31277</v>
      </c>
      <c r="R5" s="245" t="n">
        <v>31213</v>
      </c>
      <c r="S5" s="245" t="n">
        <v>27156</v>
      </c>
      <c r="T5" s="245" t="n">
        <v>27940</v>
      </c>
      <c r="U5" s="245" t="n">
        <v>27930</v>
      </c>
      <c r="V5" s="245" t="n">
        <v>28066</v>
      </c>
      <c r="W5" s="245" t="n">
        <v>26021</v>
      </c>
      <c r="X5" s="245" t="n">
        <v>42014</v>
      </c>
      <c r="Y5" s="245" t="n">
        <v>40117</v>
      </c>
      <c r="Z5" s="245" t="n">
        <v>34420</v>
      </c>
      <c r="AA5" s="245" t="n">
        <v>31884</v>
      </c>
      <c r="AB5" s="245" t="n">
        <v>26934</v>
      </c>
      <c r="AC5" s="245" t="n">
        <v>26585</v>
      </c>
      <c r="AD5" s="245" t="n">
        <v>24338</v>
      </c>
      <c r="AE5" s="245" t="n">
        <v>22528</v>
      </c>
      <c r="AF5" s="245" t="n">
        <v>21171</v>
      </c>
      <c r="AG5" s="245" t="n">
        <v>21631</v>
      </c>
      <c r="AH5" s="245" t="n">
        <v>19842.17</v>
      </c>
      <c r="AI5" s="245" t="n">
        <v>20101.75</v>
      </c>
      <c r="AJ5" s="245" t="n">
        <v>19178</v>
      </c>
      <c r="AK5" s="245" t="n">
        <v>19549</v>
      </c>
      <c r="AL5" s="245" t="n">
        <v>18097</v>
      </c>
      <c r="AM5" s="245" t="n">
        <v>16839</v>
      </c>
      <c r="AN5" s="245" t="n">
        <v>13099</v>
      </c>
      <c r="AO5" s="175" t="n">
        <v>13130</v>
      </c>
      <c r="AP5" s="175" t="n">
        <v>11202</v>
      </c>
      <c r="AQ5" s="175" t="n">
        <v>10015</v>
      </c>
      <c r="AR5" s="175" t="n">
        <v>10674.12</v>
      </c>
    </row>
    <row r="6" customFormat="false" ht="20.1" hidden="false" customHeight="true" outlineLevel="0" collapsed="false">
      <c r="A6" s="37" t="s">
        <v>4</v>
      </c>
      <c r="B6" s="38"/>
      <c r="D6" s="649"/>
      <c r="F6" s="1" t="s">
        <v>100</v>
      </c>
      <c r="G6" s="1"/>
      <c r="H6" s="1"/>
      <c r="I6" s="125" t="n">
        <v>2.03</v>
      </c>
      <c r="J6" s="125" t="n">
        <v>2.11</v>
      </c>
      <c r="K6" s="125" t="n">
        <v>2.13</v>
      </c>
      <c r="L6" s="125" t="n">
        <v>1.76</v>
      </c>
      <c r="M6" s="125" t="n">
        <v>1.8</v>
      </c>
      <c r="N6" s="125" t="n">
        <v>2.3</v>
      </c>
      <c r="O6" s="125" t="n">
        <v>1.93</v>
      </c>
      <c r="P6" s="125" t="n">
        <v>1.97</v>
      </c>
      <c r="Q6" s="125" t="n">
        <v>1.97</v>
      </c>
      <c r="R6" s="125" t="n">
        <v>1.92</v>
      </c>
      <c r="S6" s="125" t="n">
        <v>1.61</v>
      </c>
      <c r="T6" s="125" t="n">
        <v>1.62</v>
      </c>
      <c r="U6" s="125" t="n">
        <v>1.64</v>
      </c>
      <c r="V6" s="125" t="n">
        <v>1.65</v>
      </c>
      <c r="W6" s="125" t="n">
        <v>1.49</v>
      </c>
      <c r="X6" s="125" t="n">
        <v>2.27</v>
      </c>
      <c r="Y6" s="125" t="n">
        <v>2.15</v>
      </c>
      <c r="Z6" s="125" t="n">
        <v>1.82</v>
      </c>
      <c r="AA6" s="125" t="n">
        <v>1.65</v>
      </c>
      <c r="AB6" s="125" t="n">
        <v>1.36</v>
      </c>
      <c r="AC6" s="125" t="n">
        <v>1.35</v>
      </c>
      <c r="AD6" s="125" t="n">
        <v>1.22</v>
      </c>
      <c r="AE6" s="125" t="n">
        <v>1.12</v>
      </c>
      <c r="AF6" s="125" t="n">
        <v>1.02714703373754</v>
      </c>
      <c r="AG6" s="125" t="n">
        <v>1.0438238127009</v>
      </c>
      <c r="AH6" s="125" t="n">
        <v>0.952649340662606</v>
      </c>
      <c r="AI6" s="125" t="n">
        <v>0.94</v>
      </c>
      <c r="AJ6" s="125" t="n">
        <v>0.886630588952428</v>
      </c>
      <c r="AK6" s="125" t="n">
        <v>0.903232177276277</v>
      </c>
      <c r="AL6" s="125" t="n">
        <v>0.827877631586622</v>
      </c>
      <c r="AM6" s="125" t="n">
        <v>0.751140984460137</v>
      </c>
      <c r="AN6" s="125" t="n">
        <v>0.58</v>
      </c>
      <c r="AO6" s="125" t="n">
        <v>0.57</v>
      </c>
      <c r="AP6" s="125" t="n">
        <v>0.47</v>
      </c>
      <c r="AQ6" s="125" t="n">
        <v>0.4</v>
      </c>
      <c r="AR6" s="125" t="n">
        <v>0.42</v>
      </c>
    </row>
    <row r="7" customFormat="false" ht="20.1" hidden="false" customHeight="true" outlineLevel="0" collapsed="false">
      <c r="A7" s="42"/>
      <c r="B7" s="42" t="s">
        <v>1</v>
      </c>
      <c r="D7" s="649"/>
      <c r="E7" s="1" t="s">
        <v>479</v>
      </c>
      <c r="F7" s="1"/>
      <c r="G7" s="1"/>
      <c r="H7" s="1"/>
      <c r="I7" s="245" t="n">
        <v>21709</v>
      </c>
      <c r="J7" s="245" t="n">
        <v>22603</v>
      </c>
      <c r="K7" s="245" t="n">
        <v>24009</v>
      </c>
      <c r="L7" s="245" t="n">
        <v>20459</v>
      </c>
      <c r="M7" s="245" t="n">
        <v>21394</v>
      </c>
      <c r="N7" s="245" t="n">
        <v>23833</v>
      </c>
      <c r="O7" s="245" t="n">
        <v>23350</v>
      </c>
      <c r="P7" s="245" t="n">
        <v>25681</v>
      </c>
      <c r="Q7" s="245" t="n">
        <v>27139</v>
      </c>
      <c r="R7" s="245" t="n">
        <v>27059</v>
      </c>
      <c r="S7" s="245" t="n">
        <v>23557</v>
      </c>
      <c r="T7" s="245" t="n">
        <v>21600</v>
      </c>
      <c r="U7" s="245" t="n">
        <v>21129</v>
      </c>
      <c r="V7" s="245" t="n">
        <v>19453</v>
      </c>
      <c r="W7" s="245" t="n">
        <v>20626</v>
      </c>
      <c r="X7" s="245" t="n">
        <v>35571</v>
      </c>
      <c r="Y7" s="245" t="n">
        <v>30240</v>
      </c>
      <c r="Z7" s="245" t="n">
        <v>28342</v>
      </c>
      <c r="AA7" s="245" t="n">
        <v>28999</v>
      </c>
      <c r="AB7" s="245" t="n">
        <v>24435</v>
      </c>
      <c r="AC7" s="245" t="n">
        <v>23632</v>
      </c>
      <c r="AD7" s="245" t="n">
        <v>21268</v>
      </c>
      <c r="AE7" s="245" t="n">
        <v>20133</v>
      </c>
      <c r="AF7" s="245" t="n">
        <v>19527</v>
      </c>
      <c r="AG7" s="245" t="n">
        <v>20400</v>
      </c>
      <c r="AH7" s="245" t="n">
        <v>18559.32</v>
      </c>
      <c r="AI7" s="245" t="n">
        <v>16902.73</v>
      </c>
      <c r="AJ7" s="245" t="n">
        <v>16209</v>
      </c>
      <c r="AK7" s="245" t="n">
        <v>17896</v>
      </c>
      <c r="AL7" s="245" t="n">
        <v>16371</v>
      </c>
      <c r="AM7" s="245" t="n">
        <v>14931</v>
      </c>
      <c r="AN7" s="245" t="n">
        <v>11148</v>
      </c>
      <c r="AO7" s="175" t="n">
        <v>11287</v>
      </c>
      <c r="AP7" s="175" t="n">
        <v>9520</v>
      </c>
      <c r="AQ7" s="175" t="n">
        <v>8199</v>
      </c>
      <c r="AR7" s="175" t="n">
        <v>8319.53</v>
      </c>
    </row>
    <row r="8" customFormat="false" ht="20.1" hidden="false" customHeight="true" outlineLevel="0" collapsed="false">
      <c r="A8" s="41"/>
      <c r="B8" s="42" t="s">
        <v>5</v>
      </c>
      <c r="D8" s="914"/>
      <c r="E8" s="914"/>
      <c r="F8" s="915" t="s">
        <v>456</v>
      </c>
      <c r="G8" s="385"/>
      <c r="H8" s="385"/>
      <c r="I8" s="916" t="n">
        <v>1.47</v>
      </c>
      <c r="J8" s="916" t="n">
        <v>1.53</v>
      </c>
      <c r="K8" s="916" t="n">
        <v>1.62</v>
      </c>
      <c r="L8" s="916" t="n">
        <v>1.37</v>
      </c>
      <c r="M8" s="916" t="n">
        <v>1.44</v>
      </c>
      <c r="N8" s="916" t="n">
        <v>1.57</v>
      </c>
      <c r="O8" s="916" t="n">
        <v>1.55</v>
      </c>
      <c r="P8" s="916" t="n">
        <v>1.63</v>
      </c>
      <c r="Q8" s="916" t="n">
        <v>1.71</v>
      </c>
      <c r="R8" s="916" t="n">
        <v>1.67</v>
      </c>
      <c r="S8" s="916" t="n">
        <v>1.4</v>
      </c>
      <c r="T8" s="916" t="n">
        <v>1.26</v>
      </c>
      <c r="U8" s="916" t="n">
        <v>1.24</v>
      </c>
      <c r="V8" s="916" t="n">
        <v>1.15</v>
      </c>
      <c r="W8" s="916" t="n">
        <v>1.18</v>
      </c>
      <c r="X8" s="916" t="n">
        <v>1.92</v>
      </c>
      <c r="Y8" s="916" t="n">
        <v>1.62</v>
      </c>
      <c r="Z8" s="916" t="n">
        <v>1.5</v>
      </c>
      <c r="AA8" s="916" t="n">
        <v>1.5</v>
      </c>
      <c r="AB8" s="916" t="n">
        <v>1.23</v>
      </c>
      <c r="AC8" s="916" t="n">
        <v>1.2</v>
      </c>
      <c r="AD8" s="916" t="n">
        <v>1.07</v>
      </c>
      <c r="AE8" s="916" t="n">
        <v>1</v>
      </c>
      <c r="AF8" s="916" t="n">
        <v>0.947385580643002</v>
      </c>
      <c r="AG8" s="916" t="n">
        <v>0.98438207551761</v>
      </c>
      <c r="AH8" s="916" t="n">
        <v>0.891057439927936</v>
      </c>
      <c r="AI8" s="916" t="n">
        <v>0.79</v>
      </c>
      <c r="AJ8" s="916" t="n">
        <v>0.749384014658737</v>
      </c>
      <c r="AK8" s="916" t="n">
        <v>0.826887925152877</v>
      </c>
      <c r="AL8" s="916" t="n">
        <v>0.748927316692298</v>
      </c>
      <c r="AM8" s="916" t="n">
        <v>0.666011152478143</v>
      </c>
      <c r="AN8" s="916" t="n">
        <v>0.49</v>
      </c>
      <c r="AO8" s="916" t="n">
        <v>0.49</v>
      </c>
      <c r="AP8" s="917" t="n">
        <v>0.4</v>
      </c>
      <c r="AQ8" s="917" t="n">
        <v>0.33</v>
      </c>
      <c r="AR8" s="917" t="n">
        <v>0.33</v>
      </c>
    </row>
    <row r="9" customFormat="false" ht="20.1" hidden="false" customHeight="true" outlineLevel="0" collapsed="false">
      <c r="A9" s="41"/>
      <c r="B9" s="44" t="s">
        <v>7</v>
      </c>
      <c r="AF9" s="11"/>
      <c r="AG9" s="11"/>
      <c r="AH9" s="11"/>
      <c r="AI9" s="11"/>
      <c r="AJ9" s="11"/>
      <c r="AK9" s="11"/>
      <c r="AL9" s="11"/>
      <c r="AM9" s="11"/>
      <c r="AN9" s="11"/>
    </row>
    <row r="10" customFormat="false" ht="20.1" hidden="false" customHeight="true" outlineLevel="0" collapsed="false">
      <c r="A10" s="41"/>
      <c r="B10" s="44" t="s">
        <v>9</v>
      </c>
      <c r="D10" s="64" t="s">
        <v>480</v>
      </c>
      <c r="E10" s="911"/>
      <c r="F10" s="911"/>
      <c r="G10" s="911"/>
      <c r="H10" s="911"/>
      <c r="I10" s="26" t="s">
        <v>49</v>
      </c>
      <c r="J10" s="26" t="s">
        <v>50</v>
      </c>
      <c r="K10" s="26" t="s">
        <v>51</v>
      </c>
      <c r="L10" s="65" t="s">
        <v>52</v>
      </c>
      <c r="M10" s="26" t="s">
        <v>53</v>
      </c>
      <c r="N10" s="26" t="s">
        <v>54</v>
      </c>
      <c r="O10" s="26" t="s">
        <v>55</v>
      </c>
      <c r="P10" s="65" t="s">
        <v>56</v>
      </c>
      <c r="Q10" s="26" t="s">
        <v>57</v>
      </c>
      <c r="R10" s="26" t="s">
        <v>58</v>
      </c>
      <c r="S10" s="26" t="s">
        <v>59</v>
      </c>
      <c r="T10" s="65" t="s">
        <v>60</v>
      </c>
      <c r="U10" s="26" t="s">
        <v>61</v>
      </c>
      <c r="V10" s="26" t="s">
        <v>62</v>
      </c>
      <c r="W10" s="26" t="s">
        <v>63</v>
      </c>
      <c r="X10" s="26" t="s">
        <v>123</v>
      </c>
      <c r="Y10" s="65" t="s">
        <v>64</v>
      </c>
      <c r="Z10" s="65" t="s">
        <v>65</v>
      </c>
      <c r="AA10" s="65" t="s">
        <v>66</v>
      </c>
      <c r="AB10" s="148" t="n">
        <v>2016</v>
      </c>
      <c r="AC10" s="65" t="s">
        <v>68</v>
      </c>
      <c r="AD10" s="65" t="s">
        <v>69</v>
      </c>
      <c r="AE10" s="65" t="s">
        <v>70</v>
      </c>
      <c r="AF10" s="148" t="n">
        <v>2017</v>
      </c>
      <c r="AG10" s="65" t="s">
        <v>71</v>
      </c>
      <c r="AH10" s="65" t="s">
        <v>72</v>
      </c>
      <c r="AI10" s="65" t="s">
        <v>73</v>
      </c>
      <c r="AJ10" s="148" t="n">
        <v>2018</v>
      </c>
      <c r="AK10" s="65" t="s">
        <v>75</v>
      </c>
      <c r="AL10" s="65" t="s">
        <v>76</v>
      </c>
      <c r="AM10" s="65" t="s">
        <v>77</v>
      </c>
      <c r="AN10" s="65" t="s">
        <v>78</v>
      </c>
      <c r="AO10" s="65" t="s">
        <v>79</v>
      </c>
      <c r="AP10" s="65" t="s">
        <v>80</v>
      </c>
      <c r="AQ10" s="65" t="s">
        <v>81</v>
      </c>
      <c r="AR10" s="65" t="s">
        <v>82</v>
      </c>
      <c r="AS10" s="918"/>
    </row>
    <row r="11" customFormat="false" ht="20.1" hidden="false" customHeight="true" outlineLevel="0" collapsed="false">
      <c r="A11" s="41"/>
      <c r="B11" s="44" t="s">
        <v>11</v>
      </c>
      <c r="D11" s="649" t="s">
        <v>481</v>
      </c>
      <c r="E11" s="912"/>
      <c r="F11" s="912"/>
      <c r="G11" s="912"/>
      <c r="H11" s="912"/>
      <c r="I11" s="919" t="n">
        <v>32330</v>
      </c>
      <c r="J11" s="919" t="n">
        <v>33013</v>
      </c>
      <c r="K11" s="919" t="n">
        <v>33353</v>
      </c>
      <c r="L11" s="919" t="n">
        <v>30568</v>
      </c>
      <c r="M11" s="919" t="n">
        <v>32129</v>
      </c>
      <c r="N11" s="919" t="n">
        <v>34034</v>
      </c>
      <c r="O11" s="919" t="n">
        <v>30816</v>
      </c>
      <c r="P11" s="919" t="n">
        <v>32373</v>
      </c>
      <c r="Q11" s="919" t="n">
        <v>28409</v>
      </c>
      <c r="R11" s="919" t="n">
        <v>29582</v>
      </c>
      <c r="S11" s="919" t="n">
        <v>28621</v>
      </c>
      <c r="T11" s="919" t="n">
        <v>28361</v>
      </c>
      <c r="U11" s="919" t="n">
        <v>27812</v>
      </c>
      <c r="V11" s="919" t="n">
        <v>27788</v>
      </c>
      <c r="W11" s="919" t="n">
        <v>28157</v>
      </c>
      <c r="X11" s="919" t="n">
        <v>33464</v>
      </c>
      <c r="Y11" s="919" t="n">
        <v>32716</v>
      </c>
      <c r="Z11" s="919" t="n">
        <v>32315</v>
      </c>
      <c r="AA11" s="919" t="n">
        <v>31479</v>
      </c>
      <c r="AB11" s="919" t="n">
        <v>27988</v>
      </c>
      <c r="AC11" s="919" t="n">
        <v>30159</v>
      </c>
      <c r="AD11" s="919" t="n">
        <v>29458</v>
      </c>
      <c r="AE11" s="919" t="n">
        <v>29744</v>
      </c>
      <c r="AF11" s="919" t="n">
        <v>30781</v>
      </c>
      <c r="AG11" s="919" t="n">
        <v>32419</v>
      </c>
      <c r="AH11" s="919" t="n">
        <v>32433.45</v>
      </c>
      <c r="AI11" s="919" t="n">
        <v>32681.53</v>
      </c>
      <c r="AJ11" s="919" t="n">
        <v>32703</v>
      </c>
      <c r="AK11" s="919" t="n">
        <v>32415</v>
      </c>
      <c r="AL11" s="919" t="n">
        <v>32624</v>
      </c>
      <c r="AM11" s="919" t="n">
        <v>32657</v>
      </c>
      <c r="AN11" s="919" t="n">
        <v>30332</v>
      </c>
      <c r="AO11" s="515" t="n">
        <v>30834</v>
      </c>
      <c r="AP11" s="515" t="n">
        <v>30938</v>
      </c>
      <c r="AQ11" s="515" t="n">
        <v>31393</v>
      </c>
      <c r="AR11" s="515" t="n">
        <v>32126</v>
      </c>
    </row>
    <row r="12" customFormat="false" ht="20.1" hidden="false" customHeight="true" outlineLevel="0" collapsed="false">
      <c r="A12" s="41"/>
      <c r="B12" s="44" t="s">
        <v>13</v>
      </c>
      <c r="D12" s="101"/>
      <c r="E12" s="1" t="s">
        <v>438</v>
      </c>
      <c r="F12" s="1"/>
      <c r="G12" s="1"/>
      <c r="H12" s="1"/>
      <c r="I12" s="68" t="n">
        <v>24415</v>
      </c>
      <c r="J12" s="68" t="n">
        <v>24542</v>
      </c>
      <c r="K12" s="68" t="n">
        <v>25077</v>
      </c>
      <c r="L12" s="68" t="n">
        <v>21638</v>
      </c>
      <c r="M12" s="68" t="n">
        <v>22368</v>
      </c>
      <c r="N12" s="68" t="n">
        <v>23729</v>
      </c>
      <c r="O12" s="68" t="n">
        <v>20620</v>
      </c>
      <c r="P12" s="68" t="n">
        <v>22755</v>
      </c>
      <c r="Q12" s="68" t="n">
        <v>18955</v>
      </c>
      <c r="R12" s="68" t="n">
        <v>19851</v>
      </c>
      <c r="S12" s="68" t="n">
        <v>18168</v>
      </c>
      <c r="T12" s="68" t="n">
        <v>17777</v>
      </c>
      <c r="U12" s="68" t="n">
        <v>17653</v>
      </c>
      <c r="V12" s="68" t="n">
        <v>17221</v>
      </c>
      <c r="W12" s="68" t="n">
        <v>16460</v>
      </c>
      <c r="X12" s="68" t="n">
        <v>21246</v>
      </c>
      <c r="Y12" s="68" t="n">
        <v>18502</v>
      </c>
      <c r="Z12" s="68" t="n">
        <v>18986</v>
      </c>
      <c r="AA12" s="68" t="n">
        <v>17193</v>
      </c>
      <c r="AB12" s="68" t="n">
        <v>15332</v>
      </c>
      <c r="AC12" s="68" t="n">
        <v>14845</v>
      </c>
      <c r="AD12" s="68" t="n">
        <v>15534</v>
      </c>
      <c r="AE12" s="68" t="n">
        <v>15778</v>
      </c>
      <c r="AF12" s="68" t="n">
        <v>16631</v>
      </c>
      <c r="AG12" s="68" t="n">
        <v>18144</v>
      </c>
      <c r="AH12" s="68" t="n">
        <v>17188.15</v>
      </c>
      <c r="AI12" s="68" t="n">
        <v>17296.9</v>
      </c>
      <c r="AJ12" s="68" t="n">
        <v>17970</v>
      </c>
      <c r="AK12" s="68" t="n">
        <v>17319</v>
      </c>
      <c r="AL12" s="68" t="n">
        <v>16921</v>
      </c>
      <c r="AM12" s="68" t="n">
        <v>16395</v>
      </c>
      <c r="AN12" s="68" t="n">
        <v>13617</v>
      </c>
      <c r="AO12" s="440" t="n">
        <v>13625</v>
      </c>
      <c r="AP12" s="440" t="n">
        <v>13937</v>
      </c>
      <c r="AQ12" s="440" t="n">
        <v>14025</v>
      </c>
      <c r="AR12" s="440" t="n">
        <v>14582</v>
      </c>
    </row>
    <row r="13" customFormat="false" ht="20.1" hidden="false" customHeight="true" outlineLevel="0" collapsed="false">
      <c r="A13" s="41"/>
      <c r="B13" s="44" t="s">
        <v>15</v>
      </c>
      <c r="D13" s="101"/>
      <c r="F13" s="1"/>
      <c r="G13" s="1" t="s">
        <v>101</v>
      </c>
      <c r="H13" s="1"/>
      <c r="I13" s="775" t="n">
        <v>81.48</v>
      </c>
      <c r="J13" s="775" t="n">
        <v>106.14</v>
      </c>
      <c r="K13" s="775" t="n">
        <v>105.27</v>
      </c>
      <c r="L13" s="775" t="n">
        <v>116.25</v>
      </c>
      <c r="M13" s="775" t="n">
        <v>120.03</v>
      </c>
      <c r="N13" s="775" t="n">
        <v>97.63</v>
      </c>
      <c r="O13" s="775" t="n">
        <v>106.2</v>
      </c>
      <c r="P13" s="775" t="n">
        <v>103.88</v>
      </c>
      <c r="Q13" s="775" t="n">
        <v>90.83</v>
      </c>
      <c r="R13" s="775" t="n">
        <v>94.77</v>
      </c>
      <c r="S13" s="775" t="n">
        <v>105.4</v>
      </c>
      <c r="T13" s="775" t="n">
        <v>101.51</v>
      </c>
      <c r="U13" s="775" t="n">
        <v>99.58</v>
      </c>
      <c r="V13" s="775" t="n">
        <v>99.01</v>
      </c>
      <c r="W13" s="775" t="n">
        <v>108.21</v>
      </c>
      <c r="X13" s="775" t="n">
        <v>79.65</v>
      </c>
      <c r="Y13" s="775" t="n">
        <v>81.55</v>
      </c>
      <c r="Z13" s="775" t="n">
        <v>93.88</v>
      </c>
      <c r="AA13" s="775" t="n">
        <v>98.73</v>
      </c>
      <c r="AB13" s="920" t="n">
        <v>112.87</v>
      </c>
      <c r="AC13" s="920" t="n">
        <v>113.44</v>
      </c>
      <c r="AD13" s="920" t="n">
        <v>121.15</v>
      </c>
      <c r="AE13" s="920" t="n">
        <v>132.03</v>
      </c>
      <c r="AF13" s="920" t="n">
        <v>145.37</v>
      </c>
      <c r="AG13" s="921" t="n">
        <v>149.983750015603</v>
      </c>
      <c r="AH13" s="921" t="n">
        <v>163.316777667743</v>
      </c>
      <c r="AI13" s="921" t="n">
        <v>162.58</v>
      </c>
      <c r="AJ13" s="921" t="n">
        <v>170.463196993856</v>
      </c>
      <c r="AK13" s="921" t="n">
        <v>165.821410286633</v>
      </c>
      <c r="AL13" s="921" t="n">
        <v>180.275025061447</v>
      </c>
      <c r="AM13" s="921" t="n">
        <v>193.930978121116</v>
      </c>
      <c r="AN13" s="921" t="n">
        <v>231.56</v>
      </c>
      <c r="AO13" s="922" t="n">
        <v>234.84</v>
      </c>
      <c r="AP13" s="922" t="n">
        <v>276.18</v>
      </c>
      <c r="AQ13" s="922" t="n">
        <v>313.46</v>
      </c>
      <c r="AR13" s="922" t="n">
        <v>300.97</v>
      </c>
    </row>
    <row r="14" customFormat="false" ht="20.1" hidden="false" customHeight="true" outlineLevel="0" collapsed="false">
      <c r="A14" s="41"/>
      <c r="B14" s="44" t="s">
        <v>17</v>
      </c>
      <c r="D14" s="101"/>
      <c r="F14" s="1"/>
      <c r="G14" s="1" t="s">
        <v>482</v>
      </c>
      <c r="H14" s="1"/>
      <c r="I14" s="923"/>
      <c r="J14" s="923"/>
      <c r="K14" s="923"/>
      <c r="L14" s="923"/>
      <c r="M14" s="923"/>
      <c r="N14" s="923"/>
      <c r="O14" s="923"/>
      <c r="P14" s="923"/>
      <c r="Q14" s="923"/>
      <c r="R14" s="923"/>
      <c r="S14" s="923"/>
      <c r="T14" s="923"/>
      <c r="U14" s="923"/>
      <c r="V14" s="923"/>
      <c r="W14" s="923"/>
      <c r="X14" s="923"/>
      <c r="Y14" s="923"/>
      <c r="Z14" s="923"/>
      <c r="AA14" s="923"/>
      <c r="AB14" s="920" t="n">
        <v>56.45</v>
      </c>
      <c r="AC14" s="920" t="n">
        <v>55.84</v>
      </c>
      <c r="AD14" s="920" t="n">
        <v>63.94</v>
      </c>
      <c r="AE14" s="920" t="n">
        <v>70.04</v>
      </c>
      <c r="AF14" s="920" t="n">
        <v>78.55</v>
      </c>
      <c r="AG14" s="921" t="n">
        <v>83.8763632766071</v>
      </c>
      <c r="AH14" s="921" t="n">
        <v>86.6245341356657</v>
      </c>
      <c r="AI14" s="921" t="n">
        <v>86.05</v>
      </c>
      <c r="AJ14" s="921" t="n">
        <v>93.6679261766271</v>
      </c>
      <c r="AK14" s="921" t="n">
        <v>88.5992243973631</v>
      </c>
      <c r="AL14" s="921" t="n">
        <v>93.5035066895657</v>
      </c>
      <c r="AM14" s="921" t="n">
        <v>97.3609869798239</v>
      </c>
      <c r="AN14" s="921" t="n">
        <v>103.95</v>
      </c>
      <c r="AO14" s="922" t="n">
        <v>103.77</v>
      </c>
      <c r="AP14" s="922" t="n">
        <v>124.41</v>
      </c>
      <c r="AQ14" s="922" t="n">
        <v>140.05</v>
      </c>
      <c r="AR14" s="922" t="n">
        <v>136.61</v>
      </c>
    </row>
    <row r="15" customFormat="false" ht="20.1" hidden="false" customHeight="true" outlineLevel="0" collapsed="false">
      <c r="A15" s="41"/>
      <c r="B15" s="44" t="s">
        <v>19</v>
      </c>
      <c r="D15" s="914"/>
      <c r="E15" s="915" t="s">
        <v>439</v>
      </c>
      <c r="F15" s="385"/>
      <c r="G15" s="385"/>
      <c r="H15" s="385"/>
      <c r="I15" s="924" t="n">
        <v>7915</v>
      </c>
      <c r="J15" s="924" t="n">
        <v>8471</v>
      </c>
      <c r="K15" s="924" t="n">
        <v>8276</v>
      </c>
      <c r="L15" s="924" t="n">
        <v>8930</v>
      </c>
      <c r="M15" s="924" t="n">
        <v>9761</v>
      </c>
      <c r="N15" s="924" t="n">
        <v>10305</v>
      </c>
      <c r="O15" s="924" t="n">
        <v>10196</v>
      </c>
      <c r="P15" s="924" t="n">
        <v>9618</v>
      </c>
      <c r="Q15" s="924" t="n">
        <v>9454</v>
      </c>
      <c r="R15" s="924" t="n">
        <v>9731</v>
      </c>
      <c r="S15" s="924" t="n">
        <v>10453</v>
      </c>
      <c r="T15" s="924" t="n">
        <v>10584</v>
      </c>
      <c r="U15" s="924" t="n">
        <v>10159</v>
      </c>
      <c r="V15" s="924" t="n">
        <v>10567</v>
      </c>
      <c r="W15" s="924" t="n">
        <v>11697</v>
      </c>
      <c r="X15" s="924" t="n">
        <v>12218</v>
      </c>
      <c r="Y15" s="924" t="n">
        <v>14214</v>
      </c>
      <c r="Z15" s="924" t="n">
        <v>13329</v>
      </c>
      <c r="AA15" s="924" t="n">
        <v>14286</v>
      </c>
      <c r="AB15" s="924" t="n">
        <v>12656</v>
      </c>
      <c r="AC15" s="924" t="n">
        <v>15314</v>
      </c>
      <c r="AD15" s="924" t="n">
        <v>13924</v>
      </c>
      <c r="AE15" s="924" t="n">
        <v>13966</v>
      </c>
      <c r="AF15" s="924" t="n">
        <v>14150</v>
      </c>
      <c r="AG15" s="924" t="n">
        <v>14275</v>
      </c>
      <c r="AH15" s="924" t="n">
        <v>15245.3</v>
      </c>
      <c r="AI15" s="924" t="n">
        <v>15384.63</v>
      </c>
      <c r="AJ15" s="924" t="n">
        <v>14733</v>
      </c>
      <c r="AK15" s="924" t="n">
        <v>15096</v>
      </c>
      <c r="AL15" s="924" t="n">
        <v>15703</v>
      </c>
      <c r="AM15" s="924" t="n">
        <v>16262</v>
      </c>
      <c r="AN15" s="925" t="n">
        <v>16715</v>
      </c>
      <c r="AO15" s="524" t="n">
        <v>17209</v>
      </c>
      <c r="AP15" s="524" t="n">
        <v>17001</v>
      </c>
      <c r="AQ15" s="524" t="n">
        <v>17368</v>
      </c>
      <c r="AR15" s="524" t="n">
        <v>17544</v>
      </c>
    </row>
    <row r="16" customFormat="false" ht="20.1" hidden="false" customHeight="true" outlineLevel="0" collapsed="false">
      <c r="A16" s="41"/>
      <c r="B16" s="44" t="s">
        <v>21</v>
      </c>
      <c r="D16" s="101"/>
      <c r="E16" s="1"/>
      <c r="F16" s="1"/>
      <c r="G16" s="1"/>
      <c r="H16" s="1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775"/>
      <c r="AC16" s="775"/>
      <c r="AD16" s="775"/>
      <c r="AE16" s="775"/>
      <c r="AF16" s="775"/>
      <c r="AG16" s="775"/>
      <c r="AH16" s="775"/>
      <c r="AI16" s="775"/>
      <c r="AJ16" s="775"/>
      <c r="AK16" s="775"/>
      <c r="AL16" s="775"/>
      <c r="AM16" s="775"/>
      <c r="AN16" s="775"/>
    </row>
    <row r="17" customFormat="false" ht="20.1" hidden="false" customHeight="true" outlineLevel="0" collapsed="false">
      <c r="A17" s="41"/>
      <c r="B17" s="44" t="s">
        <v>23</v>
      </c>
      <c r="D17" s="64" t="s">
        <v>483</v>
      </c>
      <c r="E17" s="911"/>
      <c r="F17" s="911"/>
      <c r="G17" s="911"/>
      <c r="H17" s="911"/>
      <c r="I17" s="26" t="s">
        <v>49</v>
      </c>
      <c r="J17" s="26" t="s">
        <v>50</v>
      </c>
      <c r="K17" s="26" t="s">
        <v>51</v>
      </c>
      <c r="L17" s="65" t="s">
        <v>52</v>
      </c>
      <c r="M17" s="26" t="s">
        <v>53</v>
      </c>
      <c r="N17" s="26" t="s">
        <v>54</v>
      </c>
      <c r="O17" s="26" t="s">
        <v>55</v>
      </c>
      <c r="P17" s="65" t="s">
        <v>56</v>
      </c>
      <c r="Q17" s="26" t="s">
        <v>57</v>
      </c>
      <c r="R17" s="26" t="s">
        <v>58</v>
      </c>
      <c r="S17" s="26" t="s">
        <v>59</v>
      </c>
      <c r="T17" s="65" t="s">
        <v>60</v>
      </c>
      <c r="U17" s="26" t="s">
        <v>61</v>
      </c>
      <c r="V17" s="26" t="s">
        <v>62</v>
      </c>
      <c r="W17" s="26" t="s">
        <v>63</v>
      </c>
      <c r="X17" s="26" t="s">
        <v>123</v>
      </c>
      <c r="Y17" s="65" t="s">
        <v>64</v>
      </c>
      <c r="Z17" s="65" t="s">
        <v>65</v>
      </c>
      <c r="AA17" s="65" t="s">
        <v>66</v>
      </c>
      <c r="AB17" s="148" t="n">
        <v>2016</v>
      </c>
      <c r="AC17" s="65" t="s">
        <v>68</v>
      </c>
      <c r="AD17" s="65" t="s">
        <v>69</v>
      </c>
      <c r="AE17" s="65" t="s">
        <v>70</v>
      </c>
      <c r="AF17" s="148" t="n">
        <v>2017</v>
      </c>
      <c r="AG17" s="65" t="s">
        <v>71</v>
      </c>
      <c r="AH17" s="65" t="s">
        <v>72</v>
      </c>
      <c r="AI17" s="65" t="s">
        <v>73</v>
      </c>
      <c r="AJ17" s="148" t="n">
        <v>2018</v>
      </c>
      <c r="AK17" s="65" t="s">
        <v>75</v>
      </c>
      <c r="AL17" s="65" t="s">
        <v>76</v>
      </c>
      <c r="AM17" s="65" t="s">
        <v>77</v>
      </c>
      <c r="AN17" s="65" t="s">
        <v>78</v>
      </c>
      <c r="AO17" s="65" t="s">
        <v>79</v>
      </c>
      <c r="AP17" s="65" t="s">
        <v>80</v>
      </c>
      <c r="AQ17" s="65" t="s">
        <v>81</v>
      </c>
      <c r="AR17" s="65" t="s">
        <v>82</v>
      </c>
      <c r="AS17" s="918"/>
    </row>
    <row r="18" customFormat="false" ht="20.1" hidden="false" customHeight="true" outlineLevel="0" collapsed="false">
      <c r="A18" s="41"/>
      <c r="B18" s="44" t="s">
        <v>25</v>
      </c>
      <c r="D18" s="649" t="s">
        <v>484</v>
      </c>
      <c r="E18" s="912"/>
      <c r="F18" s="912"/>
      <c r="G18" s="912"/>
      <c r="H18" s="912"/>
      <c r="I18" s="926" t="n">
        <v>1808</v>
      </c>
      <c r="J18" s="926" t="n">
        <v>1993</v>
      </c>
      <c r="K18" s="926" t="n">
        <v>1993</v>
      </c>
      <c r="L18" s="926" t="n">
        <v>4426</v>
      </c>
      <c r="M18" s="926" t="n">
        <v>1240</v>
      </c>
      <c r="N18" s="926" t="n">
        <v>2334</v>
      </c>
      <c r="O18" s="926" t="n">
        <v>3643</v>
      </c>
      <c r="P18" s="926" t="n">
        <v>2142</v>
      </c>
      <c r="Q18" s="926" t="n">
        <v>1083</v>
      </c>
      <c r="R18" s="926" t="n">
        <v>1625</v>
      </c>
      <c r="S18" s="926" t="n">
        <v>3661</v>
      </c>
      <c r="T18" s="926" t="n">
        <v>2081</v>
      </c>
      <c r="U18" s="926" t="n">
        <v>2000</v>
      </c>
      <c r="V18" s="926" t="n">
        <v>2625</v>
      </c>
      <c r="W18" s="926" t="n">
        <v>2137</v>
      </c>
      <c r="X18" s="926" t="n">
        <v>2837</v>
      </c>
      <c r="Y18" s="926" t="n">
        <v>5909</v>
      </c>
      <c r="Z18" s="926" t="n">
        <v>9464</v>
      </c>
      <c r="AA18" s="926" t="n">
        <v>2697</v>
      </c>
      <c r="AB18" s="926" t="n">
        <v>4015</v>
      </c>
      <c r="AC18" s="926" t="n">
        <v>1780</v>
      </c>
      <c r="AD18" s="926" t="n">
        <v>1911</v>
      </c>
      <c r="AE18" s="926" t="n">
        <v>2258</v>
      </c>
      <c r="AF18" s="926" t="n">
        <v>1587</v>
      </c>
      <c r="AG18" s="926" t="n">
        <v>1147</v>
      </c>
      <c r="AH18" s="926" t="n">
        <v>2313.1</v>
      </c>
      <c r="AI18" s="926" t="n">
        <v>2580</v>
      </c>
      <c r="AJ18" s="926" t="n">
        <v>1992</v>
      </c>
      <c r="AK18" s="926" t="n">
        <v>1942</v>
      </c>
      <c r="AL18" s="926" t="n">
        <v>1481</v>
      </c>
      <c r="AM18" s="926" t="n">
        <v>1419</v>
      </c>
      <c r="AN18" s="926" t="n">
        <v>3177</v>
      </c>
      <c r="AO18" s="515" t="n">
        <v>1150</v>
      </c>
      <c r="AP18" s="515" t="n">
        <v>1402</v>
      </c>
      <c r="AQ18" s="515" t="n">
        <v>1087</v>
      </c>
      <c r="AR18" s="515" t="n">
        <v>1038.7</v>
      </c>
    </row>
    <row r="19" customFormat="false" ht="20.1" hidden="false" customHeight="true" outlineLevel="0" collapsed="false">
      <c r="A19" s="41"/>
      <c r="B19" s="44" t="s">
        <v>27</v>
      </c>
      <c r="D19" s="101"/>
      <c r="E19" s="1" t="s">
        <v>386</v>
      </c>
      <c r="F19" s="1"/>
      <c r="G19" s="1"/>
      <c r="H19" s="1"/>
      <c r="I19" s="68" t="n">
        <v>342</v>
      </c>
      <c r="J19" s="68" t="n">
        <v>332</v>
      </c>
      <c r="K19" s="68" t="n">
        <v>385</v>
      </c>
      <c r="L19" s="68" t="n">
        <v>482</v>
      </c>
      <c r="M19" s="68" t="n">
        <v>386</v>
      </c>
      <c r="N19" s="68" t="n">
        <v>532</v>
      </c>
      <c r="O19" s="68" t="n">
        <v>691</v>
      </c>
      <c r="P19" s="68" t="n">
        <v>521</v>
      </c>
      <c r="Q19" s="68" t="n">
        <v>496</v>
      </c>
      <c r="R19" s="68" t="n">
        <v>219</v>
      </c>
      <c r="S19" s="68" t="n">
        <v>1340</v>
      </c>
      <c r="T19" s="68" t="n">
        <v>619</v>
      </c>
      <c r="U19" s="68" t="n">
        <v>1157</v>
      </c>
      <c r="V19" s="68" t="n">
        <v>628</v>
      </c>
      <c r="W19" s="68" t="n">
        <v>506</v>
      </c>
      <c r="X19" s="68" t="n">
        <v>510</v>
      </c>
      <c r="Y19" s="68" t="n">
        <v>8</v>
      </c>
      <c r="Z19" s="68" t="n">
        <v>783</v>
      </c>
      <c r="AA19" s="68" t="n">
        <v>383</v>
      </c>
      <c r="AB19" s="68" t="n">
        <v>383</v>
      </c>
      <c r="AC19" s="68" t="n">
        <v>419</v>
      </c>
      <c r="AD19" s="68" t="n">
        <v>737</v>
      </c>
      <c r="AE19" s="68" t="n">
        <v>374</v>
      </c>
      <c r="AF19" s="68" t="n">
        <v>431</v>
      </c>
      <c r="AG19" s="68" t="n">
        <v>353</v>
      </c>
      <c r="AH19" s="68" t="n">
        <v>438.48</v>
      </c>
      <c r="AI19" s="68" t="n">
        <v>1288</v>
      </c>
      <c r="AJ19" s="68" t="n">
        <v>493</v>
      </c>
      <c r="AK19" s="68" t="n">
        <v>355</v>
      </c>
      <c r="AL19" s="68" t="n">
        <v>421</v>
      </c>
      <c r="AM19" s="68" t="n">
        <v>402</v>
      </c>
      <c r="AN19" s="68" t="n">
        <v>380</v>
      </c>
      <c r="AO19" s="440" t="n">
        <v>312</v>
      </c>
      <c r="AP19" s="440" t="n">
        <v>330</v>
      </c>
      <c r="AQ19" s="440" t="n">
        <v>328</v>
      </c>
      <c r="AR19" s="440" t="n">
        <v>305.45</v>
      </c>
    </row>
    <row r="20" customFormat="false" ht="20.1" hidden="false" customHeight="true" outlineLevel="0" collapsed="false">
      <c r="A20" s="41"/>
      <c r="B20" s="44" t="s">
        <v>29</v>
      </c>
      <c r="D20" s="101"/>
      <c r="E20" s="1" t="s">
        <v>385</v>
      </c>
      <c r="F20" s="1"/>
      <c r="G20" s="1"/>
      <c r="H20" s="1"/>
      <c r="I20" s="68" t="n">
        <v>1259</v>
      </c>
      <c r="J20" s="68" t="n">
        <v>1408</v>
      </c>
      <c r="K20" s="68" t="n">
        <v>1362</v>
      </c>
      <c r="L20" s="68" t="n">
        <v>3661</v>
      </c>
      <c r="M20" s="68" t="n">
        <v>623</v>
      </c>
      <c r="N20" s="68" t="n">
        <v>1515</v>
      </c>
      <c r="O20" s="68" t="n">
        <v>2683</v>
      </c>
      <c r="P20" s="68" t="n">
        <v>1394</v>
      </c>
      <c r="Q20" s="68" t="n">
        <v>348</v>
      </c>
      <c r="R20" s="68" t="n">
        <v>1258</v>
      </c>
      <c r="S20" s="68" t="n">
        <v>1949</v>
      </c>
      <c r="T20" s="68" t="n">
        <v>1244</v>
      </c>
      <c r="U20" s="68" t="n">
        <v>661</v>
      </c>
      <c r="V20" s="68" t="n">
        <v>1758</v>
      </c>
      <c r="W20" s="68" t="n">
        <v>1380</v>
      </c>
      <c r="X20" s="68" t="n">
        <v>2046</v>
      </c>
      <c r="Y20" s="68" t="n">
        <v>5855</v>
      </c>
      <c r="Z20" s="68" t="n">
        <v>8247</v>
      </c>
      <c r="AA20" s="68" t="n">
        <v>1950</v>
      </c>
      <c r="AB20" s="68" t="n">
        <v>3281</v>
      </c>
      <c r="AC20" s="68" t="n">
        <v>1001</v>
      </c>
      <c r="AD20" s="68" t="n">
        <v>771</v>
      </c>
      <c r="AE20" s="68" t="n">
        <v>1469</v>
      </c>
      <c r="AF20" s="68" t="n">
        <v>762</v>
      </c>
      <c r="AG20" s="68" t="n">
        <v>395</v>
      </c>
      <c r="AH20" s="68" t="n">
        <v>1416.52</v>
      </c>
      <c r="AI20" s="68" t="n">
        <v>835</v>
      </c>
      <c r="AJ20" s="68" t="n">
        <v>969</v>
      </c>
      <c r="AK20" s="68" t="n">
        <v>1214</v>
      </c>
      <c r="AL20" s="68" t="n">
        <v>652</v>
      </c>
      <c r="AM20" s="68" t="n">
        <v>570</v>
      </c>
      <c r="AN20" s="68" t="n">
        <v>2344</v>
      </c>
      <c r="AO20" s="440" t="n">
        <v>433</v>
      </c>
      <c r="AP20" s="440" t="n">
        <v>628</v>
      </c>
      <c r="AQ20" s="440" t="n">
        <v>337</v>
      </c>
      <c r="AR20" s="440" t="n">
        <v>379.04</v>
      </c>
    </row>
    <row r="21" customFormat="false" ht="20.1" hidden="false" customHeight="true" outlineLevel="0" collapsed="false">
      <c r="A21" s="41"/>
      <c r="B21" s="44" t="s">
        <v>31</v>
      </c>
      <c r="D21" s="927"/>
      <c r="E21" s="814" t="s">
        <v>485</v>
      </c>
      <c r="F21" s="815"/>
      <c r="G21" s="815"/>
      <c r="H21" s="815"/>
      <c r="I21" s="928" t="n">
        <v>207</v>
      </c>
      <c r="J21" s="928" t="n">
        <v>253</v>
      </c>
      <c r="K21" s="928" t="n">
        <v>246</v>
      </c>
      <c r="L21" s="928" t="n">
        <v>283</v>
      </c>
      <c r="M21" s="928" t="n">
        <v>231</v>
      </c>
      <c r="N21" s="928" t="n">
        <v>287</v>
      </c>
      <c r="O21" s="928" t="n">
        <v>269</v>
      </c>
      <c r="P21" s="928" t="n">
        <v>227</v>
      </c>
      <c r="Q21" s="928" t="n">
        <v>239</v>
      </c>
      <c r="R21" s="928" t="n">
        <v>148</v>
      </c>
      <c r="S21" s="928" t="n">
        <v>372</v>
      </c>
      <c r="T21" s="928" t="n">
        <v>218</v>
      </c>
      <c r="U21" s="928" t="n">
        <v>182</v>
      </c>
      <c r="V21" s="928" t="n">
        <v>239</v>
      </c>
      <c r="W21" s="928" t="n">
        <v>251</v>
      </c>
      <c r="X21" s="928" t="n">
        <v>281</v>
      </c>
      <c r="Y21" s="928" t="n">
        <v>46</v>
      </c>
      <c r="Z21" s="928" t="n">
        <v>434</v>
      </c>
      <c r="AA21" s="928" t="n">
        <v>364</v>
      </c>
      <c r="AB21" s="928" t="n">
        <v>351</v>
      </c>
      <c r="AC21" s="928" t="n">
        <v>360</v>
      </c>
      <c r="AD21" s="928" t="n">
        <v>403</v>
      </c>
      <c r="AE21" s="928" t="n">
        <v>415</v>
      </c>
      <c r="AF21" s="928" t="n">
        <v>394</v>
      </c>
      <c r="AG21" s="928" t="n">
        <v>399</v>
      </c>
      <c r="AH21" s="928" t="n">
        <v>458.08</v>
      </c>
      <c r="AI21" s="928" t="n">
        <v>457</v>
      </c>
      <c r="AJ21" s="928" t="n">
        <v>530</v>
      </c>
      <c r="AK21" s="928" t="n">
        <v>373</v>
      </c>
      <c r="AL21" s="928" t="n">
        <v>408</v>
      </c>
      <c r="AM21" s="928" t="n">
        <v>447</v>
      </c>
      <c r="AN21" s="928" t="n">
        <v>453</v>
      </c>
      <c r="AO21" s="929" t="n">
        <v>405</v>
      </c>
      <c r="AP21" s="929" t="n">
        <v>444</v>
      </c>
      <c r="AQ21" s="799" t="n">
        <v>422</v>
      </c>
      <c r="AR21" s="929" t="n">
        <v>354.21</v>
      </c>
    </row>
    <row r="22" customFormat="false" ht="20.1" hidden="false" customHeight="true" outlineLevel="0" collapsed="false">
      <c r="A22" s="41"/>
      <c r="B22" s="44" t="s">
        <v>32</v>
      </c>
      <c r="D22" s="649" t="s">
        <v>486</v>
      </c>
      <c r="E22" s="912"/>
      <c r="F22" s="912"/>
      <c r="G22" s="912"/>
      <c r="H22" s="912"/>
      <c r="I22" s="926" t="n">
        <v>1252</v>
      </c>
      <c r="J22" s="926" t="n">
        <v>2110</v>
      </c>
      <c r="K22" s="926" t="n">
        <v>1445</v>
      </c>
      <c r="L22" s="926" t="n">
        <v>3763</v>
      </c>
      <c r="M22" s="926" t="n">
        <v>632</v>
      </c>
      <c r="N22" s="926" t="n">
        <v>1398</v>
      </c>
      <c r="O22" s="926" t="n">
        <v>2373</v>
      </c>
      <c r="P22" s="926" t="n">
        <v>1325</v>
      </c>
      <c r="Q22" s="926" t="n">
        <v>707</v>
      </c>
      <c r="R22" s="926" t="n">
        <v>1314</v>
      </c>
      <c r="S22" s="926" t="n">
        <v>675</v>
      </c>
      <c r="T22" s="926" t="n">
        <v>1219</v>
      </c>
      <c r="U22" s="926" t="n">
        <v>970</v>
      </c>
      <c r="V22" s="926" t="n">
        <v>1281</v>
      </c>
      <c r="W22" s="926" t="n">
        <v>719</v>
      </c>
      <c r="X22" s="926" t="n">
        <v>961</v>
      </c>
      <c r="Y22" s="926" t="n">
        <v>530</v>
      </c>
      <c r="Z22" s="926" t="n">
        <v>1009</v>
      </c>
      <c r="AA22" s="926" t="n">
        <v>581</v>
      </c>
      <c r="AB22" s="926" t="n">
        <v>908</v>
      </c>
      <c r="AC22" s="926" t="n">
        <v>441</v>
      </c>
      <c r="AD22" s="926" t="n">
        <v>1192</v>
      </c>
      <c r="AE22" s="926" t="n">
        <v>677</v>
      </c>
      <c r="AF22" s="926" t="n">
        <v>1321</v>
      </c>
      <c r="AG22" s="926" t="n">
        <v>663</v>
      </c>
      <c r="AH22" s="926" t="n">
        <v>778.37</v>
      </c>
      <c r="AI22" s="926" t="n">
        <v>687</v>
      </c>
      <c r="AJ22" s="926" t="n">
        <v>1066</v>
      </c>
      <c r="AK22" s="926" t="n">
        <v>598</v>
      </c>
      <c r="AL22" s="926" t="n">
        <v>1360</v>
      </c>
      <c r="AM22" s="926" t="n">
        <v>850</v>
      </c>
      <c r="AN22" s="926" t="n">
        <v>1372</v>
      </c>
      <c r="AO22" s="515" t="n">
        <v>924</v>
      </c>
      <c r="AP22" s="515" t="n">
        <v>1322</v>
      </c>
      <c r="AQ22" s="515" t="n">
        <v>924</v>
      </c>
      <c r="AR22" s="515" t="n">
        <v>192.94</v>
      </c>
    </row>
    <row r="23" customFormat="false" ht="20.1" hidden="false" customHeight="true" outlineLevel="0" collapsed="false">
      <c r="A23" s="41"/>
      <c r="B23" s="44" t="s">
        <v>33</v>
      </c>
      <c r="D23" s="101"/>
      <c r="E23" s="1" t="s">
        <v>386</v>
      </c>
      <c r="F23" s="1"/>
      <c r="G23" s="1"/>
      <c r="H23" s="1"/>
      <c r="I23" s="68" t="n">
        <v>207</v>
      </c>
      <c r="J23" s="68" t="n">
        <v>444</v>
      </c>
      <c r="K23" s="68" t="n">
        <v>440</v>
      </c>
      <c r="L23" s="68" t="n">
        <v>714</v>
      </c>
      <c r="M23" s="68" t="n">
        <v>250</v>
      </c>
      <c r="N23" s="68" t="n">
        <v>660</v>
      </c>
      <c r="O23" s="68" t="n">
        <v>815</v>
      </c>
      <c r="P23" s="68" t="n">
        <v>511</v>
      </c>
      <c r="Q23" s="68" t="n">
        <v>262</v>
      </c>
      <c r="R23" s="68" t="n">
        <v>447</v>
      </c>
      <c r="S23" s="68" t="n">
        <v>208</v>
      </c>
      <c r="T23" s="68" t="n">
        <v>340</v>
      </c>
      <c r="U23" s="68" t="n">
        <v>142</v>
      </c>
      <c r="V23" s="68" t="n">
        <v>344</v>
      </c>
      <c r="W23" s="68" t="n">
        <v>163</v>
      </c>
      <c r="X23" s="68" t="n">
        <v>216</v>
      </c>
      <c r="Y23" s="68" t="n">
        <v>104</v>
      </c>
      <c r="Z23" s="68" t="n">
        <v>227</v>
      </c>
      <c r="AA23" s="68" t="n">
        <v>182</v>
      </c>
      <c r="AB23" s="68" t="n">
        <v>234</v>
      </c>
      <c r="AC23" s="68" t="n">
        <v>117</v>
      </c>
      <c r="AD23" s="68" t="n">
        <v>139</v>
      </c>
      <c r="AE23" s="68" t="n">
        <v>238</v>
      </c>
      <c r="AF23" s="68" t="n">
        <v>197</v>
      </c>
      <c r="AG23" s="68" t="n">
        <v>148</v>
      </c>
      <c r="AH23" s="68" t="n">
        <v>189.77</v>
      </c>
      <c r="AI23" s="68" t="n">
        <v>242.47</v>
      </c>
      <c r="AJ23" s="68" t="n">
        <v>312</v>
      </c>
      <c r="AK23" s="68" t="n">
        <v>190</v>
      </c>
      <c r="AL23" s="68" t="n">
        <v>422</v>
      </c>
      <c r="AM23" s="68" t="n">
        <v>262</v>
      </c>
      <c r="AN23" s="68" t="n">
        <v>373</v>
      </c>
      <c r="AO23" s="440" t="n">
        <v>304</v>
      </c>
      <c r="AP23" s="440" t="n">
        <v>396</v>
      </c>
      <c r="AQ23" s="440" t="n">
        <v>335</v>
      </c>
      <c r="AR23" s="440" t="n">
        <v>86.67</v>
      </c>
    </row>
    <row r="24" customFormat="false" ht="20.1" hidden="false" customHeight="true" outlineLevel="0" collapsed="false">
      <c r="A24" s="41"/>
      <c r="B24" s="44" t="s">
        <v>34</v>
      </c>
      <c r="D24" s="914"/>
      <c r="E24" s="915" t="s">
        <v>385</v>
      </c>
      <c r="F24" s="385"/>
      <c r="G24" s="385"/>
      <c r="H24" s="385"/>
      <c r="I24" s="924" t="n">
        <v>1045</v>
      </c>
      <c r="J24" s="924" t="n">
        <v>1666</v>
      </c>
      <c r="K24" s="924" t="n">
        <v>1005</v>
      </c>
      <c r="L24" s="924" t="n">
        <v>3049</v>
      </c>
      <c r="M24" s="924" t="n">
        <v>382</v>
      </c>
      <c r="N24" s="924" t="n">
        <v>738</v>
      </c>
      <c r="O24" s="924" t="n">
        <v>1558</v>
      </c>
      <c r="P24" s="924" t="n">
        <v>814</v>
      </c>
      <c r="Q24" s="924" t="n">
        <v>445</v>
      </c>
      <c r="R24" s="924" t="n">
        <v>867</v>
      </c>
      <c r="S24" s="924" t="n">
        <v>467</v>
      </c>
      <c r="T24" s="924" t="n">
        <v>879</v>
      </c>
      <c r="U24" s="924" t="n">
        <v>828</v>
      </c>
      <c r="V24" s="924" t="n">
        <v>937</v>
      </c>
      <c r="W24" s="924" t="n">
        <v>556</v>
      </c>
      <c r="X24" s="924" t="n">
        <v>745</v>
      </c>
      <c r="Y24" s="924" t="n">
        <v>426</v>
      </c>
      <c r="Z24" s="924" t="n">
        <v>782</v>
      </c>
      <c r="AA24" s="924" t="n">
        <v>399</v>
      </c>
      <c r="AB24" s="924" t="n">
        <v>674</v>
      </c>
      <c r="AC24" s="924" t="n">
        <v>324</v>
      </c>
      <c r="AD24" s="924" t="n">
        <v>1053</v>
      </c>
      <c r="AE24" s="924" t="n">
        <v>439</v>
      </c>
      <c r="AF24" s="924" t="n">
        <v>1124</v>
      </c>
      <c r="AG24" s="924" t="n">
        <v>515</v>
      </c>
      <c r="AH24" s="924" t="n">
        <v>588.6</v>
      </c>
      <c r="AI24" s="924" t="n">
        <v>444.58</v>
      </c>
      <c r="AJ24" s="924" t="n">
        <v>754</v>
      </c>
      <c r="AK24" s="924" t="n">
        <v>408</v>
      </c>
      <c r="AL24" s="924" t="n">
        <v>938</v>
      </c>
      <c r="AM24" s="924" t="n">
        <v>588</v>
      </c>
      <c r="AN24" s="924" t="n">
        <v>999</v>
      </c>
      <c r="AO24" s="524" t="n">
        <v>620</v>
      </c>
      <c r="AP24" s="524" t="n">
        <v>926</v>
      </c>
      <c r="AQ24" s="524" t="n">
        <v>589</v>
      </c>
      <c r="AR24" s="524" t="n">
        <v>106.27</v>
      </c>
    </row>
    <row r="25" customFormat="false" ht="20.1" hidden="false" customHeight="true" outlineLevel="0" collapsed="false">
      <c r="A25" s="41"/>
      <c r="B25" s="42" t="s">
        <v>35</v>
      </c>
      <c r="AF25" s="11"/>
      <c r="AG25" s="11"/>
      <c r="AH25" s="11"/>
      <c r="AI25" s="11"/>
      <c r="AJ25" s="11"/>
      <c r="AK25" s="11"/>
      <c r="AL25" s="11"/>
      <c r="AM25" s="11"/>
      <c r="AN25" s="11"/>
    </row>
    <row r="26" customFormat="false" ht="20.1" hidden="false" customHeight="true" outlineLevel="0" collapsed="false">
      <c r="A26" s="41"/>
      <c r="B26" s="44" t="s">
        <v>13</v>
      </c>
      <c r="D26" s="64" t="s">
        <v>487</v>
      </c>
      <c r="E26" s="911"/>
      <c r="F26" s="911"/>
      <c r="G26" s="911"/>
      <c r="H26" s="911"/>
      <c r="I26" s="26" t="s">
        <v>49</v>
      </c>
      <c r="J26" s="26" t="s">
        <v>50</v>
      </c>
      <c r="K26" s="26" t="s">
        <v>51</v>
      </c>
      <c r="L26" s="65" t="s">
        <v>52</v>
      </c>
      <c r="M26" s="26" t="s">
        <v>53</v>
      </c>
      <c r="N26" s="26" t="s">
        <v>54</v>
      </c>
      <c r="O26" s="26" t="s">
        <v>55</v>
      </c>
      <c r="P26" s="65" t="s">
        <v>56</v>
      </c>
      <c r="Q26" s="26" t="s">
        <v>57</v>
      </c>
      <c r="R26" s="26" t="s">
        <v>58</v>
      </c>
      <c r="S26" s="26" t="s">
        <v>59</v>
      </c>
      <c r="T26" s="65" t="s">
        <v>60</v>
      </c>
      <c r="U26" s="26" t="s">
        <v>61</v>
      </c>
      <c r="V26" s="26" t="s">
        <v>62</v>
      </c>
      <c r="W26" s="26" t="s">
        <v>63</v>
      </c>
      <c r="X26" s="26" t="s">
        <v>123</v>
      </c>
      <c r="Y26" s="65" t="s">
        <v>64</v>
      </c>
      <c r="Z26" s="65" t="s">
        <v>65</v>
      </c>
      <c r="AA26" s="65" t="s">
        <v>66</v>
      </c>
      <c r="AB26" s="148" t="n">
        <v>2016</v>
      </c>
      <c r="AC26" s="65" t="s">
        <v>68</v>
      </c>
      <c r="AD26" s="65" t="s">
        <v>69</v>
      </c>
      <c r="AE26" s="65" t="s">
        <v>70</v>
      </c>
      <c r="AF26" s="148" t="n">
        <v>2017</v>
      </c>
      <c r="AG26" s="65" t="s">
        <v>71</v>
      </c>
      <c r="AH26" s="65" t="s">
        <v>72</v>
      </c>
      <c r="AI26" s="65" t="s">
        <v>73</v>
      </c>
      <c r="AJ26" s="148" t="n">
        <v>2018</v>
      </c>
      <c r="AK26" s="65" t="s">
        <v>75</v>
      </c>
      <c r="AL26" s="65" t="s">
        <v>76</v>
      </c>
      <c r="AM26" s="65" t="s">
        <v>77</v>
      </c>
      <c r="AN26" s="65" t="s">
        <v>78</v>
      </c>
      <c r="AO26" s="65" t="s">
        <v>79</v>
      </c>
      <c r="AP26" s="65" t="s">
        <v>80</v>
      </c>
      <c r="AQ26" s="65" t="s">
        <v>81</v>
      </c>
      <c r="AR26" s="65" t="s">
        <v>82</v>
      </c>
      <c r="AS26" s="918"/>
    </row>
    <row r="27" customFormat="false" ht="20.1" hidden="false" customHeight="true" outlineLevel="0" collapsed="false">
      <c r="A27" s="41"/>
      <c r="B27" s="44" t="s">
        <v>15</v>
      </c>
      <c r="D27" s="649" t="s">
        <v>488</v>
      </c>
      <c r="E27" s="912"/>
      <c r="F27" s="912"/>
      <c r="G27" s="912"/>
      <c r="H27" s="912"/>
      <c r="I27" s="930" t="n">
        <v>1.02</v>
      </c>
      <c r="J27" s="930" t="n">
        <v>1.06</v>
      </c>
      <c r="K27" s="930" t="n">
        <v>0.93</v>
      </c>
      <c r="L27" s="930" t="n">
        <v>0.94</v>
      </c>
      <c r="M27" s="930" t="n">
        <v>0.77</v>
      </c>
      <c r="N27" s="930" t="n">
        <v>0.79</v>
      </c>
      <c r="O27" s="930" t="n">
        <v>0.71</v>
      </c>
      <c r="P27" s="125" t="n">
        <v>0.79</v>
      </c>
      <c r="Q27" s="125" t="n">
        <v>0.71</v>
      </c>
      <c r="R27" s="125" t="n">
        <v>0.74</v>
      </c>
      <c r="S27" s="125" t="n">
        <v>0.78</v>
      </c>
      <c r="T27" s="125" t="n">
        <v>0.75</v>
      </c>
      <c r="U27" s="125" t="n">
        <v>0.59</v>
      </c>
      <c r="V27" s="125" t="n">
        <v>0.67</v>
      </c>
      <c r="W27" s="930" t="n">
        <v>0.61</v>
      </c>
      <c r="X27" s="930" t="n">
        <v>0.52</v>
      </c>
      <c r="Y27" s="930" t="n">
        <v>0.47</v>
      </c>
      <c r="Z27" s="930" t="n">
        <v>0.78</v>
      </c>
      <c r="AA27" s="930" t="n">
        <v>0.75</v>
      </c>
      <c r="AB27" s="930" t="n">
        <v>0.59</v>
      </c>
      <c r="AC27" s="930" t="n">
        <v>0.67</v>
      </c>
      <c r="AD27" s="930" t="n">
        <v>0.61</v>
      </c>
      <c r="AE27" s="930" t="n">
        <v>0.52</v>
      </c>
      <c r="AF27" s="930" t="n">
        <v>0.47</v>
      </c>
      <c r="AG27" s="930" t="n">
        <v>0.49</v>
      </c>
      <c r="AH27" s="930" t="n">
        <v>0.46</v>
      </c>
      <c r="AI27" s="930" t="n">
        <v>0.44</v>
      </c>
      <c r="AJ27" s="930" t="n">
        <v>0.43</v>
      </c>
      <c r="AK27" s="930" t="n">
        <v>0.46</v>
      </c>
      <c r="AL27" s="930" t="n">
        <v>0.43</v>
      </c>
      <c r="AM27" s="930" t="n">
        <v>0.46</v>
      </c>
      <c r="AN27" s="930" t="n">
        <v>0.4</v>
      </c>
      <c r="AO27" s="922" t="n">
        <v>0.39</v>
      </c>
      <c r="AP27" s="922" t="n">
        <v>0.3</v>
      </c>
      <c r="AQ27" s="922" t="n">
        <v>0.26</v>
      </c>
      <c r="AR27" s="922" t="n">
        <v>0.28</v>
      </c>
    </row>
    <row r="28" customFormat="false" ht="20.1" hidden="false" customHeight="true" outlineLevel="0" collapsed="false">
      <c r="A28" s="41"/>
      <c r="B28" s="44" t="s">
        <v>36</v>
      </c>
      <c r="D28" s="649"/>
      <c r="E28" s="1" t="s">
        <v>386</v>
      </c>
      <c r="F28" s="1"/>
      <c r="G28" s="1"/>
      <c r="H28" s="1"/>
      <c r="I28" s="125" t="n">
        <v>0.92</v>
      </c>
      <c r="J28" s="125" t="n">
        <v>0.93</v>
      </c>
      <c r="K28" s="125" t="n">
        <v>0.96</v>
      </c>
      <c r="L28" s="125" t="n">
        <v>0.79</v>
      </c>
      <c r="M28" s="125" t="n">
        <v>0.75</v>
      </c>
      <c r="N28" s="125" t="n">
        <v>0.65</v>
      </c>
      <c r="O28" s="125" t="n">
        <v>0.59</v>
      </c>
      <c r="P28" s="125" t="n">
        <v>0.56</v>
      </c>
      <c r="Q28" s="125" t="n">
        <v>0.47</v>
      </c>
      <c r="R28" s="125" t="n">
        <v>0.54</v>
      </c>
      <c r="S28" s="125" t="n">
        <v>0.43</v>
      </c>
      <c r="T28" s="125" t="n">
        <v>0.46</v>
      </c>
      <c r="U28" s="125" t="n">
        <v>0.4</v>
      </c>
      <c r="V28" s="125" t="n">
        <v>0.4</v>
      </c>
      <c r="W28" s="125" t="n">
        <v>0.36</v>
      </c>
      <c r="X28" s="125" t="n">
        <v>0.34</v>
      </c>
      <c r="Y28" s="125" t="n">
        <v>0.32</v>
      </c>
      <c r="Z28" s="931" t="n">
        <v>0.43</v>
      </c>
      <c r="AA28" s="931" t="n">
        <v>0.46</v>
      </c>
      <c r="AB28" s="931" t="n">
        <v>0.4</v>
      </c>
      <c r="AC28" s="931" t="n">
        <v>0.4</v>
      </c>
      <c r="AD28" s="931" t="n">
        <v>0.36</v>
      </c>
      <c r="AE28" s="931" t="n">
        <v>0.34</v>
      </c>
      <c r="AF28" s="931" t="n">
        <v>0.32</v>
      </c>
      <c r="AG28" s="931" t="n">
        <v>0.32</v>
      </c>
      <c r="AH28" s="931" t="n">
        <v>0.31</v>
      </c>
      <c r="AI28" s="931" t="n">
        <v>0.24</v>
      </c>
      <c r="AJ28" s="931" t="n">
        <v>0.27</v>
      </c>
      <c r="AK28" s="931" t="n">
        <v>0.3</v>
      </c>
      <c r="AL28" s="931" t="n">
        <v>0.26</v>
      </c>
      <c r="AM28" s="931" t="n">
        <v>0.28</v>
      </c>
      <c r="AN28" s="931" t="n">
        <v>0.27</v>
      </c>
      <c r="AO28" s="922" t="n">
        <v>0.28</v>
      </c>
      <c r="AP28" s="922" t="n">
        <v>0.26</v>
      </c>
      <c r="AQ28" s="922" t="n">
        <v>0.22</v>
      </c>
      <c r="AR28" s="922" t="n">
        <v>0.22</v>
      </c>
    </row>
    <row r="29" customFormat="false" ht="20.1" hidden="false" customHeight="true" outlineLevel="0" collapsed="false">
      <c r="A29" s="41"/>
      <c r="B29" s="72" t="s">
        <v>37</v>
      </c>
      <c r="D29" s="649"/>
      <c r="E29" s="1" t="s">
        <v>485</v>
      </c>
      <c r="F29" s="1"/>
      <c r="G29" s="1"/>
      <c r="H29" s="1"/>
      <c r="I29" s="125" t="n">
        <v>0.9</v>
      </c>
      <c r="J29" s="125" t="n">
        <v>1.05</v>
      </c>
      <c r="K29" s="125" t="n">
        <v>1.23</v>
      </c>
      <c r="L29" s="125" t="n">
        <v>0.79</v>
      </c>
      <c r="M29" s="125" t="n">
        <v>0.71</v>
      </c>
      <c r="N29" s="125" t="n">
        <v>0.85</v>
      </c>
      <c r="O29" s="125" t="n">
        <v>0.8</v>
      </c>
      <c r="P29" s="125" t="n">
        <v>0.79</v>
      </c>
      <c r="Q29" s="125" t="n">
        <v>0.79</v>
      </c>
      <c r="R29" s="125" t="n">
        <v>1.28</v>
      </c>
      <c r="S29" s="125" t="n">
        <v>1.111</v>
      </c>
      <c r="T29" s="125" t="n">
        <v>1.09</v>
      </c>
      <c r="U29" s="125" t="n">
        <v>1.11</v>
      </c>
      <c r="V29" s="125" t="n">
        <v>1.18</v>
      </c>
      <c r="W29" s="125" t="n">
        <v>1.15</v>
      </c>
      <c r="X29" s="125" t="n">
        <v>1.09</v>
      </c>
      <c r="Y29" s="125" t="n">
        <v>1.06</v>
      </c>
      <c r="Z29" s="931" t="n">
        <v>1.111</v>
      </c>
      <c r="AA29" s="931" t="n">
        <v>1.09</v>
      </c>
      <c r="AB29" s="931" t="n">
        <v>1.11</v>
      </c>
      <c r="AC29" s="931" t="n">
        <v>1.18</v>
      </c>
      <c r="AD29" s="931" t="n">
        <v>1.15</v>
      </c>
      <c r="AE29" s="931" t="n">
        <v>1.09</v>
      </c>
      <c r="AF29" s="931" t="n">
        <v>1.06</v>
      </c>
      <c r="AG29" s="931" t="n">
        <v>1.15</v>
      </c>
      <c r="AH29" s="931" t="n">
        <v>1.09</v>
      </c>
      <c r="AI29" s="931" t="n">
        <v>1.1</v>
      </c>
      <c r="AJ29" s="931" t="n">
        <v>0.96</v>
      </c>
      <c r="AK29" s="931" t="n">
        <v>1.01</v>
      </c>
      <c r="AL29" s="931" t="n">
        <v>1.02</v>
      </c>
      <c r="AM29" s="931" t="n">
        <v>0.94</v>
      </c>
      <c r="AN29" s="931" t="n">
        <v>0.86</v>
      </c>
      <c r="AO29" s="922" t="n">
        <v>0.95</v>
      </c>
      <c r="AP29" s="922" t="n">
        <v>1.14</v>
      </c>
      <c r="AQ29" s="922" t="n">
        <v>0.96</v>
      </c>
      <c r="AR29" s="922" t="n">
        <v>1</v>
      </c>
    </row>
    <row r="30" customFormat="false" ht="20.1" hidden="false" customHeight="true" outlineLevel="0" collapsed="false">
      <c r="A30" s="41"/>
      <c r="B30" s="44" t="s">
        <v>38</v>
      </c>
      <c r="D30" s="649"/>
      <c r="E30" s="1" t="s">
        <v>385</v>
      </c>
      <c r="F30" s="1"/>
      <c r="G30" s="1"/>
      <c r="H30" s="1"/>
      <c r="I30" s="125" t="n">
        <v>1.23</v>
      </c>
      <c r="J30" s="125" t="n">
        <v>1.31</v>
      </c>
      <c r="K30" s="125" t="n">
        <v>1.04</v>
      </c>
      <c r="L30" s="125" t="n">
        <v>1.14</v>
      </c>
      <c r="M30" s="125" t="n">
        <v>0.84</v>
      </c>
      <c r="N30" s="125" t="n">
        <v>0.91</v>
      </c>
      <c r="O30" s="125" t="n">
        <v>0.92</v>
      </c>
      <c r="P30" s="125" t="n">
        <v>1.11</v>
      </c>
      <c r="Q30" s="125" t="n">
        <v>0.99</v>
      </c>
      <c r="R30" s="125" t="n">
        <v>1.06</v>
      </c>
      <c r="S30" s="125" t="n">
        <v>0.96</v>
      </c>
      <c r="T30" s="125" t="n">
        <v>1.18</v>
      </c>
      <c r="U30" s="125" t="n">
        <v>0.91</v>
      </c>
      <c r="V30" s="125" t="n">
        <v>1.06</v>
      </c>
      <c r="W30" s="125" t="n">
        <v>1</v>
      </c>
      <c r="X30" s="125" t="n">
        <v>0.79</v>
      </c>
      <c r="Y30" s="125" t="n">
        <v>0.71</v>
      </c>
      <c r="Z30" s="931" t="n">
        <v>0.96</v>
      </c>
      <c r="AA30" s="931" t="n">
        <v>1.18</v>
      </c>
      <c r="AB30" s="931" t="n">
        <v>0.91</v>
      </c>
      <c r="AC30" s="931" t="n">
        <v>1.06</v>
      </c>
      <c r="AD30" s="931" t="n">
        <v>1</v>
      </c>
      <c r="AE30" s="931" t="n">
        <v>0.79</v>
      </c>
      <c r="AF30" s="931" t="n">
        <v>0.71</v>
      </c>
      <c r="AG30" s="931" t="n">
        <v>0.76</v>
      </c>
      <c r="AH30" s="931" t="n">
        <v>0.68</v>
      </c>
      <c r="AI30" s="931" t="n">
        <v>0.71</v>
      </c>
      <c r="AJ30" s="931" t="n">
        <v>0.65</v>
      </c>
      <c r="AK30" s="931" t="n">
        <v>0.69</v>
      </c>
      <c r="AL30" s="931" t="n">
        <v>0.67</v>
      </c>
      <c r="AM30" s="931" t="n">
        <v>0.71</v>
      </c>
      <c r="AN30" s="931" t="n">
        <v>0.58</v>
      </c>
      <c r="AO30" s="922" t="n">
        <v>0.52</v>
      </c>
      <c r="AP30" s="922" t="n">
        <v>0.37</v>
      </c>
      <c r="AQ30" s="922" t="n">
        <v>0.32</v>
      </c>
      <c r="AR30" s="922" t="n">
        <v>0.36</v>
      </c>
    </row>
    <row r="31" customFormat="false" ht="20.1" hidden="false" customHeight="true" outlineLevel="0" collapsed="false">
      <c r="A31" s="41"/>
      <c r="B31" s="42" t="s">
        <v>39</v>
      </c>
      <c r="D31" s="649"/>
      <c r="E31" s="1" t="s">
        <v>0</v>
      </c>
      <c r="F31" s="1" t="s">
        <v>489</v>
      </c>
      <c r="G31" s="1"/>
      <c r="H31" s="1"/>
      <c r="I31" s="125" t="n">
        <v>1.37</v>
      </c>
      <c r="J31" s="125" t="n">
        <v>1.39</v>
      </c>
      <c r="K31" s="125" t="n">
        <v>1.03</v>
      </c>
      <c r="L31" s="125" t="n">
        <v>1.16</v>
      </c>
      <c r="M31" s="125" t="n">
        <v>0.81</v>
      </c>
      <c r="N31" s="125" t="n">
        <v>0.91</v>
      </c>
      <c r="O31" s="125" t="n">
        <v>0.75</v>
      </c>
      <c r="P31" s="125" t="n">
        <v>0.71</v>
      </c>
      <c r="Q31" s="125" t="n">
        <v>0.7</v>
      </c>
      <c r="R31" s="125" t="n">
        <v>0.75</v>
      </c>
      <c r="S31" s="125" t="n">
        <v>0.71</v>
      </c>
      <c r="T31" s="125" t="n">
        <v>0.88</v>
      </c>
      <c r="U31" s="125" t="n">
        <v>0.82</v>
      </c>
      <c r="V31" s="125" t="n">
        <v>0.87</v>
      </c>
      <c r="W31" s="125" t="n">
        <v>0.8</v>
      </c>
      <c r="X31" s="125" t="n">
        <v>0.69</v>
      </c>
      <c r="Y31" s="125" t="n">
        <v>0.59</v>
      </c>
      <c r="Z31" s="931" t="n">
        <v>0.71</v>
      </c>
      <c r="AA31" s="931" t="n">
        <v>0.88</v>
      </c>
      <c r="AB31" s="931" t="n">
        <v>0.82</v>
      </c>
      <c r="AC31" s="931" t="n">
        <v>0.87</v>
      </c>
      <c r="AD31" s="931" t="n">
        <v>0.8</v>
      </c>
      <c r="AE31" s="931" t="n">
        <v>0.69</v>
      </c>
      <c r="AF31" s="931" t="n">
        <v>0.59</v>
      </c>
      <c r="AG31" s="931" t="n">
        <v>0.67</v>
      </c>
      <c r="AH31" s="931" t="n">
        <v>0.56</v>
      </c>
      <c r="AI31" s="931" t="n">
        <v>0.62</v>
      </c>
      <c r="AJ31" s="931" t="n">
        <v>0.65</v>
      </c>
      <c r="AK31" s="931" t="n">
        <v>0.67</v>
      </c>
      <c r="AL31" s="931" t="n">
        <v>0.61</v>
      </c>
      <c r="AM31" s="931" t="n">
        <v>0.65</v>
      </c>
      <c r="AN31" s="931" t="n">
        <v>0.53</v>
      </c>
      <c r="AO31" s="922" t="n">
        <v>0.58</v>
      </c>
      <c r="AP31" s="922" t="n">
        <v>0.42</v>
      </c>
      <c r="AQ31" s="922" t="n">
        <v>0.37</v>
      </c>
      <c r="AR31" s="922" t="n">
        <v>0.41</v>
      </c>
    </row>
    <row r="32" customFormat="false" ht="20.1" hidden="false" customHeight="true" outlineLevel="0" collapsed="false">
      <c r="A32" s="41"/>
      <c r="B32" s="42" t="s">
        <v>40</v>
      </c>
      <c r="D32" s="914"/>
      <c r="E32" s="915"/>
      <c r="F32" s="915" t="s">
        <v>490</v>
      </c>
      <c r="G32" s="385"/>
      <c r="H32" s="385"/>
      <c r="I32" s="916" t="n">
        <v>0.84</v>
      </c>
      <c r="J32" s="916" t="n">
        <v>1.09</v>
      </c>
      <c r="K32" s="916" t="n">
        <v>1.03</v>
      </c>
      <c r="L32" s="916" t="n">
        <v>1.09</v>
      </c>
      <c r="M32" s="916" t="n">
        <v>0.96</v>
      </c>
      <c r="N32" s="916" t="n">
        <v>0.93</v>
      </c>
      <c r="O32" s="916" t="n">
        <v>1.51</v>
      </c>
      <c r="P32" s="916" t="n">
        <v>2.5</v>
      </c>
      <c r="Q32" s="916" t="n">
        <v>2.34</v>
      </c>
      <c r="R32" s="916" t="n">
        <v>2.21</v>
      </c>
      <c r="S32" s="916" t="n">
        <v>2.23</v>
      </c>
      <c r="T32" s="916" t="n">
        <v>2.48</v>
      </c>
      <c r="U32" s="916" t="n">
        <v>1.28</v>
      </c>
      <c r="V32" s="916" t="n">
        <v>1.92</v>
      </c>
      <c r="W32" s="916" t="n">
        <v>1.85</v>
      </c>
      <c r="X32" s="916" t="n">
        <v>1.26</v>
      </c>
      <c r="Y32" s="916" t="n">
        <v>1.3</v>
      </c>
      <c r="Z32" s="932" t="n">
        <v>2.23</v>
      </c>
      <c r="AA32" s="932" t="n">
        <v>2.48</v>
      </c>
      <c r="AB32" s="932" t="n">
        <v>1.28</v>
      </c>
      <c r="AC32" s="932" t="n">
        <v>1.92</v>
      </c>
      <c r="AD32" s="932" t="n">
        <v>1.85</v>
      </c>
      <c r="AE32" s="932" t="n">
        <v>1.26</v>
      </c>
      <c r="AF32" s="932" t="n">
        <v>1.3</v>
      </c>
      <c r="AG32" s="932" t="n">
        <v>1.2</v>
      </c>
      <c r="AH32" s="932" t="n">
        <v>1.24</v>
      </c>
      <c r="AI32" s="932" t="n">
        <v>1.17</v>
      </c>
      <c r="AJ32" s="932" t="n">
        <v>0.6</v>
      </c>
      <c r="AK32" s="932" t="n">
        <v>0.75</v>
      </c>
      <c r="AL32" s="932" t="n">
        <v>0.98</v>
      </c>
      <c r="AM32" s="932" t="n">
        <v>0.97</v>
      </c>
      <c r="AN32" s="932" t="n">
        <v>0.88</v>
      </c>
      <c r="AO32" s="933" t="n">
        <v>0.11</v>
      </c>
      <c r="AP32" s="933" t="n">
        <v>0.04</v>
      </c>
      <c r="AQ32" s="933" t="n">
        <v>0.03</v>
      </c>
      <c r="AR32" s="933" t="n">
        <v>0.03</v>
      </c>
    </row>
    <row r="33" customFormat="false" ht="20.1" hidden="false" customHeight="true" outlineLevel="0" collapsed="false">
      <c r="A33" s="41"/>
      <c r="B33" s="42" t="s">
        <v>41</v>
      </c>
      <c r="AF33" s="11"/>
      <c r="AG33" s="11"/>
      <c r="AH33" s="11"/>
      <c r="AI33" s="11"/>
      <c r="AJ33" s="11"/>
      <c r="AK33" s="11"/>
      <c r="AL33" s="11"/>
      <c r="AM33" s="11"/>
      <c r="AN33" s="11"/>
    </row>
    <row r="34" customFormat="false" ht="20.1" hidden="false" customHeight="true" outlineLevel="0" collapsed="false">
      <c r="A34" s="41"/>
      <c r="B34" s="42" t="s">
        <v>42</v>
      </c>
      <c r="D34" s="64" t="s">
        <v>491</v>
      </c>
      <c r="E34" s="423"/>
      <c r="F34" s="423"/>
      <c r="G34" s="423"/>
      <c r="H34" s="423"/>
      <c r="I34" s="26" t="s">
        <v>49</v>
      </c>
      <c r="J34" s="26" t="s">
        <v>50</v>
      </c>
      <c r="K34" s="26" t="s">
        <v>51</v>
      </c>
      <c r="L34" s="65" t="s">
        <v>52</v>
      </c>
      <c r="M34" s="26" t="s">
        <v>53</v>
      </c>
      <c r="N34" s="26" t="s">
        <v>54</v>
      </c>
      <c r="O34" s="26" t="s">
        <v>55</v>
      </c>
      <c r="P34" s="65" t="s">
        <v>56</v>
      </c>
      <c r="Q34" s="26" t="s">
        <v>57</v>
      </c>
      <c r="R34" s="26" t="s">
        <v>58</v>
      </c>
      <c r="S34" s="26" t="s">
        <v>59</v>
      </c>
      <c r="T34" s="65" t="s">
        <v>60</v>
      </c>
      <c r="U34" s="26" t="s">
        <v>61</v>
      </c>
      <c r="V34" s="26" t="s">
        <v>62</v>
      </c>
      <c r="W34" s="26" t="s">
        <v>63</v>
      </c>
      <c r="X34" s="26" t="s">
        <v>123</v>
      </c>
      <c r="Y34" s="65" t="s">
        <v>64</v>
      </c>
      <c r="Z34" s="65" t="s">
        <v>65</v>
      </c>
      <c r="AA34" s="65" t="s">
        <v>66</v>
      </c>
      <c r="AB34" s="148" t="n">
        <v>2016</v>
      </c>
      <c r="AC34" s="65" t="s">
        <v>68</v>
      </c>
      <c r="AD34" s="65" t="s">
        <v>69</v>
      </c>
      <c r="AE34" s="65" t="s">
        <v>70</v>
      </c>
      <c r="AF34" s="148" t="n">
        <v>2017</v>
      </c>
      <c r="AG34" s="65" t="s">
        <v>71</v>
      </c>
      <c r="AH34" s="65" t="s">
        <v>72</v>
      </c>
      <c r="AI34" s="65" t="s">
        <v>73</v>
      </c>
      <c r="AJ34" s="148" t="n">
        <v>2018</v>
      </c>
      <c r="AK34" s="65" t="s">
        <v>75</v>
      </c>
      <c r="AL34" s="65" t="s">
        <v>76</v>
      </c>
      <c r="AM34" s="65" t="s">
        <v>77</v>
      </c>
      <c r="AN34" s="65" t="s">
        <v>78</v>
      </c>
      <c r="AO34" s="65" t="s">
        <v>79</v>
      </c>
      <c r="AP34" s="65" t="s">
        <v>80</v>
      </c>
      <c r="AQ34" s="65" t="s">
        <v>81</v>
      </c>
      <c r="AR34" s="65" t="s">
        <v>82</v>
      </c>
      <c r="AS34" s="918"/>
    </row>
    <row r="35" customFormat="false" ht="20.1" hidden="false" customHeight="true" outlineLevel="0" collapsed="false">
      <c r="A35" s="41"/>
      <c r="B35" s="42" t="s">
        <v>43</v>
      </c>
      <c r="D35" s="934" t="s">
        <v>492</v>
      </c>
      <c r="E35" s="66"/>
      <c r="F35" s="66"/>
      <c r="G35" s="66"/>
      <c r="H35" s="66"/>
      <c r="I35" s="68" t="n">
        <v>981137</v>
      </c>
      <c r="J35" s="68" t="n">
        <v>993061</v>
      </c>
      <c r="K35" s="68" t="n">
        <v>1001439</v>
      </c>
      <c r="L35" s="68" t="n">
        <v>987278</v>
      </c>
      <c r="M35" s="68" t="n">
        <v>985655</v>
      </c>
      <c r="N35" s="68" t="n">
        <v>1003877</v>
      </c>
      <c r="O35" s="68" t="n">
        <v>1003665</v>
      </c>
      <c r="P35" s="68" t="n">
        <v>1025954</v>
      </c>
      <c r="Q35" s="68" t="n">
        <v>1010988</v>
      </c>
      <c r="R35" s="68" t="n">
        <v>1017466</v>
      </c>
      <c r="S35" s="68" t="n">
        <v>1064010</v>
      </c>
      <c r="T35" s="68" t="n">
        <v>1058410.06625</v>
      </c>
      <c r="U35" s="68" t="n">
        <v>1078054</v>
      </c>
      <c r="V35" s="68" t="n">
        <v>1073004</v>
      </c>
      <c r="W35" s="68" t="n">
        <v>1099317</v>
      </c>
      <c r="X35" s="68" t="n">
        <v>1075542</v>
      </c>
      <c r="Y35" s="68" t="n">
        <v>1077224</v>
      </c>
      <c r="Z35" s="68" t="n">
        <v>1084156</v>
      </c>
      <c r="AA35" s="68" t="n">
        <v>1079969</v>
      </c>
      <c r="AB35" s="68" t="n">
        <v>1086109</v>
      </c>
      <c r="AC35" s="68" t="n">
        <v>1043757</v>
      </c>
      <c r="AD35" s="68" t="n">
        <v>1054235</v>
      </c>
      <c r="AE35" s="68" t="n">
        <v>1070544</v>
      </c>
      <c r="AF35" s="68" t="n">
        <v>1082404</v>
      </c>
      <c r="AG35" s="68" t="n">
        <v>1042887</v>
      </c>
      <c r="AH35" s="68" t="n">
        <v>1053949.87</v>
      </c>
      <c r="AI35" s="68" t="n">
        <v>1086851</v>
      </c>
      <c r="AJ35" s="68" t="n">
        <v>1091781</v>
      </c>
      <c r="AK35" s="68" t="n">
        <v>1102561</v>
      </c>
      <c r="AL35" s="68" t="n">
        <v>1143151</v>
      </c>
      <c r="AM35" s="68" t="n">
        <v>1151140</v>
      </c>
      <c r="AN35" s="68" t="n">
        <v>1153683</v>
      </c>
      <c r="AO35" s="440" t="n">
        <v>1208592</v>
      </c>
      <c r="AP35" s="440" t="n">
        <v>1239609</v>
      </c>
      <c r="AQ35" s="440" t="n">
        <v>1078674.79555201</v>
      </c>
      <c r="AR35" s="440" t="n">
        <v>1077465.2363</v>
      </c>
    </row>
    <row r="36" customFormat="false" ht="20.1" hidden="false" customHeight="true" outlineLevel="0" collapsed="false">
      <c r="A36" s="41"/>
      <c r="B36" s="42" t="s">
        <v>44</v>
      </c>
      <c r="D36" s="934" t="s">
        <v>493</v>
      </c>
      <c r="E36" s="66"/>
      <c r="F36" s="66"/>
      <c r="G36" s="66"/>
      <c r="H36" s="66"/>
      <c r="I36" s="68" t="n">
        <v>148671</v>
      </c>
      <c r="J36" s="68" t="n">
        <v>137391</v>
      </c>
      <c r="K36" s="68" t="n">
        <v>137332</v>
      </c>
      <c r="L36" s="68" t="n">
        <v>142475</v>
      </c>
      <c r="M36" s="68" t="n">
        <v>145529</v>
      </c>
      <c r="N36" s="68" t="n">
        <v>140231</v>
      </c>
      <c r="O36" s="68" t="n">
        <v>148878</v>
      </c>
      <c r="P36" s="68" t="n">
        <v>151477</v>
      </c>
      <c r="Q36" s="68" t="n">
        <v>144855</v>
      </c>
      <c r="R36" s="68" t="n">
        <v>145689</v>
      </c>
      <c r="S36" s="68" t="n">
        <v>146291</v>
      </c>
      <c r="T36" s="68" t="n">
        <v>148435.09381</v>
      </c>
      <c r="U36" s="68" t="n">
        <v>153267</v>
      </c>
      <c r="V36" s="68" t="n">
        <v>154343</v>
      </c>
      <c r="W36" s="68" t="n">
        <v>155024</v>
      </c>
      <c r="X36" s="68" t="n">
        <v>152265</v>
      </c>
      <c r="Y36" s="68" t="n">
        <v>153734</v>
      </c>
      <c r="Z36" s="68" t="n">
        <v>154616</v>
      </c>
      <c r="AA36" s="68" t="n">
        <v>155981</v>
      </c>
      <c r="AB36" s="68" t="n">
        <v>158776</v>
      </c>
      <c r="AC36" s="68" t="n">
        <v>157019</v>
      </c>
      <c r="AD36" s="68" t="n">
        <v>160282</v>
      </c>
      <c r="AE36" s="68" t="n">
        <v>161722</v>
      </c>
      <c r="AF36" s="68" t="n">
        <v>159361</v>
      </c>
      <c r="AG36" s="68" t="n">
        <v>158583</v>
      </c>
      <c r="AH36" s="68" t="n">
        <v>167013.68</v>
      </c>
      <c r="AI36" s="68" t="n">
        <v>168835</v>
      </c>
      <c r="AJ36" s="68" t="n">
        <v>169682</v>
      </c>
      <c r="AK36" s="68" t="n">
        <v>171635</v>
      </c>
      <c r="AL36" s="68" t="n">
        <v>176944</v>
      </c>
      <c r="AM36" s="68" t="n">
        <v>180653.95308286</v>
      </c>
      <c r="AN36" s="68" t="n">
        <v>175270</v>
      </c>
      <c r="AO36" s="440" t="n">
        <v>178911</v>
      </c>
      <c r="AP36" s="440" t="n">
        <v>184512.25789274</v>
      </c>
      <c r="AQ36" s="440" t="n">
        <v>195511.42726744</v>
      </c>
      <c r="AR36" s="440" t="n">
        <v>191018.940467925</v>
      </c>
    </row>
    <row r="37" customFormat="false" ht="20.1" hidden="false" customHeight="true" outlineLevel="0" collapsed="false">
      <c r="A37" s="41"/>
      <c r="B37" s="44" t="s">
        <v>45</v>
      </c>
      <c r="D37" s="934" t="s">
        <v>494</v>
      </c>
      <c r="E37" s="66"/>
      <c r="F37" s="66"/>
      <c r="G37" s="66"/>
      <c r="H37" s="66"/>
      <c r="I37" s="646"/>
      <c r="J37" s="646"/>
      <c r="K37" s="646"/>
      <c r="L37" s="646"/>
      <c r="M37" s="646"/>
      <c r="N37" s="646"/>
      <c r="O37" s="646"/>
      <c r="P37" s="68" t="n">
        <v>118234</v>
      </c>
      <c r="Q37" s="68" t="n">
        <v>117521</v>
      </c>
      <c r="R37" s="68" t="n">
        <v>118904</v>
      </c>
      <c r="S37" s="68" t="n">
        <v>119159</v>
      </c>
      <c r="T37" s="68" t="n">
        <v>116308.1</v>
      </c>
      <c r="U37" s="68" t="n">
        <v>120843</v>
      </c>
      <c r="V37" s="68" t="n">
        <v>121757</v>
      </c>
      <c r="W37" s="68" t="n">
        <v>121396</v>
      </c>
      <c r="X37" s="68" t="n">
        <v>115279</v>
      </c>
      <c r="Y37" s="68" t="n">
        <v>116212</v>
      </c>
      <c r="Z37" s="68" t="n">
        <v>112340</v>
      </c>
      <c r="AA37" s="68" t="n">
        <v>113829</v>
      </c>
      <c r="AB37" s="68" t="n">
        <v>122976</v>
      </c>
      <c r="AC37" s="68" t="n">
        <v>123337</v>
      </c>
      <c r="AD37" s="68" t="n">
        <v>126497</v>
      </c>
      <c r="AE37" s="68" t="n">
        <v>127869</v>
      </c>
      <c r="AF37" s="68" t="n">
        <v>125506</v>
      </c>
      <c r="AG37" s="68" t="n">
        <v>127452</v>
      </c>
      <c r="AH37" s="68" t="n">
        <v>133860.41</v>
      </c>
      <c r="AI37" s="68" t="n">
        <v>136096</v>
      </c>
      <c r="AJ37" s="68" t="n">
        <v>136374</v>
      </c>
      <c r="AK37" s="68" t="n">
        <v>141165</v>
      </c>
      <c r="AL37" s="68" t="n">
        <v>146539</v>
      </c>
      <c r="AM37" s="68" t="n">
        <v>150271.99208286</v>
      </c>
      <c r="AN37" s="68" t="n">
        <v>143878</v>
      </c>
      <c r="AO37" s="440" t="n">
        <v>147134</v>
      </c>
      <c r="AP37" s="440" t="n">
        <v>152933.93695577</v>
      </c>
      <c r="AQ37" s="440" t="n">
        <v>164741.65043</v>
      </c>
      <c r="AR37" s="440" t="n">
        <v>161710.535298645</v>
      </c>
    </row>
    <row r="38" customFormat="false" ht="20.1" hidden="false" customHeight="true" outlineLevel="0" collapsed="false">
      <c r="A38" s="41"/>
      <c r="B38" s="44" t="s">
        <v>46</v>
      </c>
      <c r="D38" s="934" t="s">
        <v>495</v>
      </c>
      <c r="E38" s="66"/>
      <c r="F38" s="66"/>
      <c r="G38" s="66"/>
      <c r="H38" s="66"/>
      <c r="I38" s="68" t="n">
        <v>121283</v>
      </c>
      <c r="J38" s="68" t="n">
        <v>113019</v>
      </c>
      <c r="K38" s="68" t="n">
        <v>112904</v>
      </c>
      <c r="L38" s="68" t="n">
        <v>111610</v>
      </c>
      <c r="M38" s="68" t="n">
        <v>115693</v>
      </c>
      <c r="N38" s="68" t="n">
        <v>114192</v>
      </c>
      <c r="O38" s="68" t="n">
        <v>118196</v>
      </c>
      <c r="P38" s="68" t="n">
        <v>124531</v>
      </c>
      <c r="Q38" s="68" t="n">
        <v>121017</v>
      </c>
      <c r="R38" s="68" t="n">
        <v>122400</v>
      </c>
      <c r="S38" s="68" t="n">
        <v>122655</v>
      </c>
      <c r="T38" s="68" t="n">
        <v>119804.57</v>
      </c>
      <c r="U38" s="68" t="n">
        <v>124340</v>
      </c>
      <c r="V38" s="68" t="n">
        <v>125254</v>
      </c>
      <c r="W38" s="68" t="n">
        <v>124892</v>
      </c>
      <c r="X38" s="68" t="n">
        <v>118775</v>
      </c>
      <c r="Y38" s="68" t="n">
        <v>119708</v>
      </c>
      <c r="Z38" s="68" t="n">
        <v>115836</v>
      </c>
      <c r="AA38" s="68" t="n">
        <v>117325</v>
      </c>
      <c r="AB38" s="68" t="n">
        <v>126473</v>
      </c>
      <c r="AC38" s="68" t="n">
        <v>126833</v>
      </c>
      <c r="AD38" s="68" t="n">
        <v>129994</v>
      </c>
      <c r="AE38" s="68" t="n">
        <v>131366</v>
      </c>
      <c r="AF38" s="68" t="n">
        <v>129002</v>
      </c>
      <c r="AG38" s="68" t="n">
        <v>130250</v>
      </c>
      <c r="AH38" s="68" t="n">
        <v>136658.99</v>
      </c>
      <c r="AI38" s="68" t="n">
        <v>138895</v>
      </c>
      <c r="AJ38" s="68" t="n">
        <v>139172</v>
      </c>
      <c r="AK38" s="68" t="n">
        <v>143264</v>
      </c>
      <c r="AL38" s="68" t="n">
        <v>148638</v>
      </c>
      <c r="AM38" s="68" t="n">
        <v>152370.92408286</v>
      </c>
      <c r="AN38" s="68" t="n">
        <v>145977</v>
      </c>
      <c r="AO38" s="441" t="n">
        <v>148533</v>
      </c>
      <c r="AP38" s="441" t="n">
        <v>154333.22495577</v>
      </c>
      <c r="AQ38" s="441" t="n">
        <v>166140.93843</v>
      </c>
      <c r="AR38" s="441" t="n">
        <v>163109.823298645</v>
      </c>
    </row>
    <row r="39" customFormat="false" ht="20.1" hidden="false" customHeight="true" outlineLevel="0" collapsed="false">
      <c r="A39" s="41"/>
      <c r="B39" s="44" t="s">
        <v>47</v>
      </c>
      <c r="D39" s="935" t="s">
        <v>95</v>
      </c>
      <c r="E39" s="936"/>
      <c r="F39" s="937"/>
      <c r="G39" s="937"/>
      <c r="H39" s="938"/>
      <c r="I39" s="939" t="n">
        <v>15.15</v>
      </c>
      <c r="J39" s="939" t="n">
        <v>13.84</v>
      </c>
      <c r="K39" s="939" t="n">
        <v>13.71</v>
      </c>
      <c r="L39" s="939" t="n">
        <v>14.43</v>
      </c>
      <c r="M39" s="939" t="n">
        <v>14.76</v>
      </c>
      <c r="N39" s="939" t="n">
        <v>13.97</v>
      </c>
      <c r="O39" s="939" t="n">
        <v>14.83</v>
      </c>
      <c r="P39" s="939" t="n">
        <v>14.76</v>
      </c>
      <c r="Q39" s="939" t="n">
        <v>14.33</v>
      </c>
      <c r="R39" s="939" t="n">
        <v>14.32</v>
      </c>
      <c r="S39" s="939" t="n">
        <v>13.75</v>
      </c>
      <c r="T39" s="939" t="n">
        <v>14.02</v>
      </c>
      <c r="U39" s="939" t="n">
        <v>14.22</v>
      </c>
      <c r="V39" s="939" t="n">
        <v>14.38</v>
      </c>
      <c r="W39" s="939" t="n">
        <v>14.1</v>
      </c>
      <c r="X39" s="939" t="n">
        <v>14.16</v>
      </c>
      <c r="Y39" s="939" t="n">
        <v>14.27</v>
      </c>
      <c r="Z39" s="939" t="n">
        <v>14.26</v>
      </c>
      <c r="AA39" s="939" t="n">
        <v>14.44</v>
      </c>
      <c r="AB39" s="939" t="n">
        <v>14.62</v>
      </c>
      <c r="AC39" s="939" t="n">
        <v>15.04</v>
      </c>
      <c r="AD39" s="939" t="n">
        <v>15.2</v>
      </c>
      <c r="AE39" s="939" t="n">
        <v>15.11</v>
      </c>
      <c r="AF39" s="939" t="n">
        <v>14.72</v>
      </c>
      <c r="AG39" s="939" t="n">
        <v>15.21</v>
      </c>
      <c r="AH39" s="939" t="n">
        <v>15.85</v>
      </c>
      <c r="AI39" s="939" t="n">
        <v>15.53</v>
      </c>
      <c r="AJ39" s="939" t="n">
        <v>15.54</v>
      </c>
      <c r="AK39" s="939" t="n">
        <v>15.57</v>
      </c>
      <c r="AL39" s="939" t="n">
        <v>15.48</v>
      </c>
      <c r="AM39" s="939" t="n">
        <v>15.6934850941584</v>
      </c>
      <c r="AN39" s="939" t="n">
        <v>15.19</v>
      </c>
      <c r="AO39" s="748" t="n">
        <v>14.8032346591943</v>
      </c>
      <c r="AP39" s="748" t="n">
        <v>14.8847142866249</v>
      </c>
      <c r="AQ39" s="748" t="n">
        <v>18.1251502374622</v>
      </c>
      <c r="AR39" s="748" t="n">
        <v>17.7285478948612</v>
      </c>
    </row>
    <row r="40" customFormat="false" ht="20.1" hidden="false" customHeight="true" outlineLevel="0" collapsed="false">
      <c r="A40" s="41"/>
      <c r="B40" s="60"/>
      <c r="D40" s="66" t="s">
        <v>97</v>
      </c>
      <c r="E40" s="66"/>
      <c r="F40" s="66"/>
      <c r="G40" s="66"/>
      <c r="I40" s="646"/>
      <c r="J40" s="646"/>
      <c r="K40" s="646"/>
      <c r="L40" s="646"/>
      <c r="M40" s="646"/>
      <c r="N40" s="646"/>
      <c r="O40" s="646"/>
      <c r="P40" s="638" t="n">
        <v>11.52</v>
      </c>
      <c r="Q40" s="638" t="n">
        <v>11.62</v>
      </c>
      <c r="R40" s="638" t="n">
        <v>11.69</v>
      </c>
      <c r="S40" s="638" t="n">
        <v>11.2</v>
      </c>
      <c r="T40" s="638" t="n">
        <v>10.99</v>
      </c>
      <c r="U40" s="638" t="n">
        <v>11.21</v>
      </c>
      <c r="V40" s="638" t="n">
        <v>11.35</v>
      </c>
      <c r="W40" s="638" t="n">
        <v>11.04</v>
      </c>
      <c r="X40" s="638" t="n">
        <v>10.72</v>
      </c>
      <c r="Y40" s="638" t="n">
        <v>10.79</v>
      </c>
      <c r="Z40" s="638" t="n">
        <v>10.36</v>
      </c>
      <c r="AA40" s="638" t="n">
        <v>10.54</v>
      </c>
      <c r="AB40" s="638" t="n">
        <v>11.32</v>
      </c>
      <c r="AC40" s="638" t="n">
        <v>11.82</v>
      </c>
      <c r="AD40" s="638" t="n">
        <v>12</v>
      </c>
      <c r="AE40" s="638" t="n">
        <v>11.94</v>
      </c>
      <c r="AF40" s="638" t="n">
        <v>11.6</v>
      </c>
      <c r="AG40" s="638" t="n">
        <v>12.22</v>
      </c>
      <c r="AH40" s="638" t="n">
        <v>12.7</v>
      </c>
      <c r="AI40" s="638" t="n">
        <v>12.52</v>
      </c>
      <c r="AJ40" s="638" t="n">
        <v>12.49</v>
      </c>
      <c r="AK40" s="638" t="n">
        <v>12.8</v>
      </c>
      <c r="AL40" s="638" t="n">
        <v>12.82</v>
      </c>
      <c r="AM40" s="638" t="n">
        <v>13.0541913286569</v>
      </c>
      <c r="AN40" s="638" t="n">
        <v>12.47</v>
      </c>
      <c r="AO40" s="748" t="n">
        <v>12.1739831957154</v>
      </c>
      <c r="AP40" s="748" t="n">
        <v>12.3372722349896</v>
      </c>
      <c r="AQ40" s="748" t="n">
        <v>15.2725966259083</v>
      </c>
      <c r="AR40" s="748" t="n">
        <v>15.0084225319377</v>
      </c>
    </row>
    <row r="41" customFormat="false" ht="20.1" hidden="false" customHeight="true" outlineLevel="0" collapsed="false">
      <c r="A41" s="41"/>
      <c r="B41" s="60"/>
      <c r="D41" s="940" t="s">
        <v>99</v>
      </c>
      <c r="E41" s="940"/>
      <c r="F41" s="940"/>
      <c r="G41" s="940"/>
      <c r="H41" s="445"/>
      <c r="I41" s="941" t="n">
        <v>12.36</v>
      </c>
      <c r="J41" s="941" t="n">
        <v>11.38</v>
      </c>
      <c r="K41" s="941" t="n">
        <v>11.27</v>
      </c>
      <c r="L41" s="941" t="n">
        <v>11.28</v>
      </c>
      <c r="M41" s="941" t="n">
        <v>11.74</v>
      </c>
      <c r="N41" s="941" t="n">
        <v>11.38</v>
      </c>
      <c r="O41" s="941" t="n">
        <v>11.75</v>
      </c>
      <c r="P41" s="941" t="n">
        <v>12.14</v>
      </c>
      <c r="Q41" s="941" t="n">
        <v>11.97</v>
      </c>
      <c r="R41" s="941" t="n">
        <v>12.03</v>
      </c>
      <c r="S41" s="941" t="n">
        <v>11.53</v>
      </c>
      <c r="T41" s="941" t="n">
        <v>11.32</v>
      </c>
      <c r="U41" s="941" t="n">
        <v>11.53</v>
      </c>
      <c r="V41" s="941" t="n">
        <v>11.67</v>
      </c>
      <c r="W41" s="941" t="n">
        <v>11.36</v>
      </c>
      <c r="X41" s="941" t="n">
        <v>11.04</v>
      </c>
      <c r="Y41" s="941" t="n">
        <v>11.11</v>
      </c>
      <c r="Z41" s="941" t="n">
        <v>10.68</v>
      </c>
      <c r="AA41" s="941" t="n">
        <v>10.86</v>
      </c>
      <c r="AB41" s="941" t="n">
        <v>11.64</v>
      </c>
      <c r="AC41" s="941" t="n">
        <v>12.15</v>
      </c>
      <c r="AD41" s="941" t="n">
        <v>12.33</v>
      </c>
      <c r="AE41" s="941" t="n">
        <v>12.27</v>
      </c>
      <c r="AF41" s="941" t="n">
        <v>11.92</v>
      </c>
      <c r="AG41" s="941" t="n">
        <v>12.49</v>
      </c>
      <c r="AH41" s="941" t="n">
        <v>12.97</v>
      </c>
      <c r="AI41" s="941" t="n">
        <v>12.78</v>
      </c>
      <c r="AJ41" s="941" t="n">
        <v>12.75</v>
      </c>
      <c r="AK41" s="941" t="n">
        <v>12.99</v>
      </c>
      <c r="AL41" s="941" t="n">
        <v>13</v>
      </c>
      <c r="AM41" s="941" t="n">
        <v>13.2365264367104</v>
      </c>
      <c r="AN41" s="941" t="n">
        <v>12.65</v>
      </c>
      <c r="AO41" s="942" t="n">
        <v>12.2897615385417</v>
      </c>
      <c r="AP41" s="942" t="n">
        <v>12.4501536355132</v>
      </c>
      <c r="AQ41" s="942" t="n">
        <v>15.4023195049234</v>
      </c>
      <c r="AR41" s="942" t="n">
        <v>15.1382910374688</v>
      </c>
    </row>
    <row r="42" customFormat="false" ht="20.1" hidden="false" customHeight="true" outlineLevel="0" collapsed="false">
      <c r="A42" s="41"/>
      <c r="B42" s="61"/>
      <c r="D42" s="934"/>
      <c r="E42" s="66"/>
      <c r="F42" s="66"/>
      <c r="G42" s="66"/>
      <c r="H42" s="66"/>
      <c r="I42" s="638"/>
      <c r="J42" s="638"/>
      <c r="K42" s="638"/>
      <c r="L42" s="638"/>
      <c r="M42" s="638"/>
      <c r="N42" s="638"/>
      <c r="O42" s="63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</row>
    <row r="43" customFormat="false" ht="20.1" hidden="false" customHeight="true" outlineLevel="0" collapsed="false">
      <c r="A43" s="41"/>
      <c r="B43" s="61"/>
      <c r="D43" s="64" t="s">
        <v>496</v>
      </c>
      <c r="E43" s="911"/>
      <c r="F43" s="911"/>
      <c r="G43" s="911"/>
      <c r="H43" s="911"/>
      <c r="I43" s="26" t="s">
        <v>49</v>
      </c>
      <c r="J43" s="26" t="s">
        <v>50</v>
      </c>
      <c r="K43" s="26" t="s">
        <v>51</v>
      </c>
      <c r="L43" s="65" t="s">
        <v>52</v>
      </c>
      <c r="M43" s="26" t="s">
        <v>53</v>
      </c>
      <c r="N43" s="26" t="s">
        <v>54</v>
      </c>
      <c r="O43" s="26" t="s">
        <v>55</v>
      </c>
      <c r="P43" s="65" t="s">
        <v>56</v>
      </c>
      <c r="Q43" s="26" t="s">
        <v>57</v>
      </c>
      <c r="R43" s="26" t="s">
        <v>58</v>
      </c>
      <c r="S43" s="26" t="s">
        <v>59</v>
      </c>
      <c r="T43" s="65" t="s">
        <v>60</v>
      </c>
      <c r="U43" s="26" t="s">
        <v>61</v>
      </c>
      <c r="V43" s="26" t="s">
        <v>62</v>
      </c>
      <c r="W43" s="26" t="s">
        <v>63</v>
      </c>
      <c r="X43" s="65" t="n">
        <v>2015</v>
      </c>
      <c r="Y43" s="65" t="s">
        <v>64</v>
      </c>
      <c r="Z43" s="65" t="s">
        <v>65</v>
      </c>
      <c r="AA43" s="65" t="s">
        <v>66</v>
      </c>
      <c r="AB43" s="148" t="n">
        <v>2016</v>
      </c>
      <c r="AC43" s="65" t="s">
        <v>68</v>
      </c>
      <c r="AD43" s="65" t="s">
        <v>69</v>
      </c>
      <c r="AE43" s="65" t="s">
        <v>70</v>
      </c>
      <c r="AF43" s="148" t="n">
        <v>2017</v>
      </c>
      <c r="AG43" s="65" t="s">
        <v>71</v>
      </c>
      <c r="AH43" s="65" t="s">
        <v>72</v>
      </c>
      <c r="AI43" s="65" t="s">
        <v>73</v>
      </c>
      <c r="AJ43" s="148" t="n">
        <v>2018</v>
      </c>
      <c r="AK43" s="65" t="s">
        <v>75</v>
      </c>
      <c r="AL43" s="65" t="s">
        <v>76</v>
      </c>
      <c r="AM43" s="65" t="s">
        <v>77</v>
      </c>
      <c r="AN43" s="65" t="s">
        <v>78</v>
      </c>
      <c r="AO43" s="65" t="s">
        <v>79</v>
      </c>
      <c r="AP43" s="65" t="s">
        <v>80</v>
      </c>
      <c r="AQ43" s="65" t="s">
        <v>81</v>
      </c>
      <c r="AR43" s="65" t="s">
        <v>82</v>
      </c>
      <c r="AS43" s="918"/>
    </row>
    <row r="44" customFormat="false" ht="20.1" hidden="false" customHeight="true" outlineLevel="0" collapsed="false">
      <c r="A44" s="41"/>
      <c r="B44" s="61"/>
      <c r="D44" s="649" t="s">
        <v>364</v>
      </c>
      <c r="E44" s="1"/>
      <c r="F44" s="1"/>
      <c r="G44" s="1"/>
      <c r="H44" s="1"/>
      <c r="I44" s="685" t="n">
        <v>1622.31</v>
      </c>
      <c r="J44" s="685" t="n">
        <v>7085.54</v>
      </c>
      <c r="K44" s="685" t="n">
        <v>13087.46</v>
      </c>
      <c r="L44" s="685" t="n">
        <v>19171.08</v>
      </c>
      <c r="M44" s="685" t="n">
        <v>5844.76</v>
      </c>
      <c r="N44" s="685" t="n">
        <v>11502.81</v>
      </c>
      <c r="O44" s="685" t="n">
        <v>17724.23</v>
      </c>
      <c r="P44" s="685" t="n">
        <v>24067.17</v>
      </c>
      <c r="Q44" s="685" t="n">
        <v>6307.06</v>
      </c>
      <c r="R44" s="685" t="n">
        <v>12090.11</v>
      </c>
      <c r="S44" s="685" t="n">
        <v>18656.82</v>
      </c>
      <c r="T44" s="685" t="n">
        <v>24642.54</v>
      </c>
      <c r="U44" s="685" t="n">
        <v>6884.8</v>
      </c>
      <c r="V44" s="685" t="n">
        <v>12741.63</v>
      </c>
      <c r="W44" s="685" t="n">
        <v>19612.47</v>
      </c>
      <c r="X44" s="685" t="n">
        <v>25926.1</v>
      </c>
      <c r="Y44" s="685" t="n">
        <v>6608.29</v>
      </c>
      <c r="Z44" s="685" t="n">
        <v>12449.31</v>
      </c>
      <c r="AA44" s="685" t="n">
        <v>19199.6</v>
      </c>
      <c r="AB44" s="685" t="n">
        <v>26176.44</v>
      </c>
      <c r="AC44" s="685" t="n">
        <v>6775.88</v>
      </c>
      <c r="AD44" s="685" t="n">
        <v>12951.33</v>
      </c>
      <c r="AE44" s="685" t="n">
        <v>20106.14</v>
      </c>
      <c r="AF44" s="685" t="n">
        <v>27973.5</v>
      </c>
      <c r="AG44" s="685" t="n">
        <v>7241.31</v>
      </c>
      <c r="AH44" s="685" t="n">
        <v>13511.23</v>
      </c>
      <c r="AI44" s="685" t="n">
        <v>21073.55</v>
      </c>
      <c r="AJ44" s="685" t="n">
        <v>29319</v>
      </c>
      <c r="AK44" s="685" t="n">
        <v>7420.83</v>
      </c>
      <c r="AL44" s="685" t="n">
        <v>13927.38</v>
      </c>
      <c r="AM44" s="685" t="n">
        <v>21647</v>
      </c>
      <c r="AN44" s="685" t="n">
        <v>29812</v>
      </c>
      <c r="AO44" s="515" t="n">
        <v>7757.87</v>
      </c>
      <c r="AP44" s="515" t="n">
        <v>14328.58</v>
      </c>
      <c r="AQ44" s="515" t="n">
        <v>22244.12</v>
      </c>
      <c r="AR44" s="515" t="n">
        <v>31868.93</v>
      </c>
    </row>
    <row r="45" customFormat="false" ht="20.1" hidden="false" customHeight="true" outlineLevel="0" collapsed="false">
      <c r="A45" s="41"/>
      <c r="B45" s="61"/>
      <c r="D45" s="101"/>
      <c r="E45" s="1" t="s">
        <v>357</v>
      </c>
      <c r="F45" s="1"/>
      <c r="G45" s="1"/>
      <c r="H45" s="1"/>
      <c r="I45" s="68" t="n">
        <v>1020.09</v>
      </c>
      <c r="J45" s="68" t="n">
        <v>3393.38</v>
      </c>
      <c r="K45" s="68" t="n">
        <v>6434.13</v>
      </c>
      <c r="L45" s="68" t="n">
        <v>8676.56</v>
      </c>
      <c r="M45" s="68" t="n">
        <v>3074.42</v>
      </c>
      <c r="N45" s="68" t="n">
        <v>7549.38</v>
      </c>
      <c r="O45" s="68" t="n">
        <v>11582.81</v>
      </c>
      <c r="P45" s="68" t="n">
        <v>15199.23</v>
      </c>
      <c r="Q45" s="68" t="n">
        <v>4426.31</v>
      </c>
      <c r="R45" s="68" t="n">
        <v>8168.89</v>
      </c>
      <c r="S45" s="68" t="n">
        <v>12522.89</v>
      </c>
      <c r="T45" s="68" t="n">
        <v>16027.2</v>
      </c>
      <c r="U45" s="68" t="n">
        <v>4815.26</v>
      </c>
      <c r="V45" s="68" t="n">
        <v>8523.7</v>
      </c>
      <c r="W45" s="68" t="n">
        <v>13183.76</v>
      </c>
      <c r="X45" s="68" t="n">
        <v>16872.48</v>
      </c>
      <c r="Y45" s="68" t="n">
        <v>4593.96</v>
      </c>
      <c r="Z45" s="68" t="n">
        <v>8353.39</v>
      </c>
      <c r="AA45" s="68" t="n">
        <v>12832.51</v>
      </c>
      <c r="AB45" s="68" t="n">
        <v>17122.12</v>
      </c>
      <c r="AC45" s="68" t="n">
        <v>4761.93</v>
      </c>
      <c r="AD45" s="68" t="n">
        <v>8844.93</v>
      </c>
      <c r="AE45" s="68" t="n">
        <v>13766.97</v>
      </c>
      <c r="AF45" s="68" t="n">
        <v>18905.88</v>
      </c>
      <c r="AG45" s="68" t="n">
        <v>5170.6</v>
      </c>
      <c r="AH45" s="68" t="n">
        <v>9253.55</v>
      </c>
      <c r="AI45" s="68" t="n">
        <v>14516.09</v>
      </c>
      <c r="AJ45" s="68" t="n">
        <v>19848</v>
      </c>
      <c r="AK45" s="68" t="n">
        <v>5227.21</v>
      </c>
      <c r="AL45" s="68" t="n">
        <v>9419.08</v>
      </c>
      <c r="AM45" s="68" t="n">
        <v>14583</v>
      </c>
      <c r="AN45" s="68" t="n">
        <v>19699</v>
      </c>
      <c r="AO45" s="440" t="n">
        <v>5367.77</v>
      </c>
      <c r="AP45" s="440" t="n">
        <v>9621.46</v>
      </c>
      <c r="AQ45" s="440" t="n">
        <v>15070.06</v>
      </c>
      <c r="AR45" s="440" t="n">
        <v>21674.94</v>
      </c>
    </row>
    <row r="46" customFormat="false" ht="20.1" hidden="false" customHeight="true" outlineLevel="0" collapsed="false">
      <c r="A46" s="41"/>
      <c r="B46" s="61"/>
      <c r="D46" s="101"/>
      <c r="E46" s="1" t="s">
        <v>497</v>
      </c>
      <c r="F46" s="1"/>
      <c r="G46" s="1"/>
      <c r="H46" s="1"/>
      <c r="I46" s="68" t="n">
        <v>108.11</v>
      </c>
      <c r="J46" s="68" t="n">
        <v>457.05</v>
      </c>
      <c r="K46" s="68" t="n">
        <v>836.59</v>
      </c>
      <c r="L46" s="68" t="n">
        <v>1259.28</v>
      </c>
      <c r="M46" s="68" t="n">
        <v>350.69</v>
      </c>
      <c r="N46" s="68" t="n">
        <v>716.02</v>
      </c>
      <c r="O46" s="68" t="n">
        <v>1101.32</v>
      </c>
      <c r="P46" s="68" t="n">
        <v>1539.12</v>
      </c>
      <c r="Q46" s="68" t="n">
        <v>570.31</v>
      </c>
      <c r="R46" s="68" t="n">
        <v>1132.74</v>
      </c>
      <c r="S46" s="68" t="n">
        <v>1686.98</v>
      </c>
      <c r="T46" s="68" t="n">
        <v>2272.67</v>
      </c>
      <c r="U46" s="68" t="n">
        <v>610.79</v>
      </c>
      <c r="V46" s="68" t="n">
        <v>1216.8</v>
      </c>
      <c r="W46" s="68" t="n">
        <v>1824.71</v>
      </c>
      <c r="X46" s="68" t="n">
        <v>2442.98</v>
      </c>
      <c r="Y46" s="68" t="n">
        <v>629.08</v>
      </c>
      <c r="Z46" s="68" t="n">
        <v>1307.91</v>
      </c>
      <c r="AA46" s="68" t="n">
        <v>2014.31</v>
      </c>
      <c r="AB46" s="68" t="n">
        <v>2731.61</v>
      </c>
      <c r="AC46" s="68" t="n">
        <v>740.5</v>
      </c>
      <c r="AD46" s="68" t="n">
        <v>1471.78</v>
      </c>
      <c r="AE46" s="68" t="n">
        <v>2202.43</v>
      </c>
      <c r="AF46" s="68" t="n">
        <v>2937.68</v>
      </c>
      <c r="AG46" s="68" t="n">
        <v>735.14</v>
      </c>
      <c r="AH46" s="68" t="n">
        <v>1469.83</v>
      </c>
      <c r="AI46" s="68" t="n">
        <v>2203.89</v>
      </c>
      <c r="AJ46" s="68" t="n">
        <v>2957</v>
      </c>
      <c r="AK46" s="68" t="n">
        <v>992.48</v>
      </c>
      <c r="AL46" s="68" t="n">
        <v>1997.45</v>
      </c>
      <c r="AM46" s="68" t="n">
        <v>3019</v>
      </c>
      <c r="AN46" s="68" t="n">
        <v>4030</v>
      </c>
      <c r="AO46" s="440" t="n">
        <v>1087.79</v>
      </c>
      <c r="AP46" s="440" t="n">
        <v>2136.21</v>
      </c>
      <c r="AQ46" s="440" t="n">
        <v>3155.79</v>
      </c>
      <c r="AR46" s="440" t="n">
        <v>4173.38</v>
      </c>
    </row>
    <row r="47" customFormat="false" ht="20.1" hidden="false" customHeight="true" outlineLevel="0" collapsed="false">
      <c r="A47" s="41"/>
      <c r="B47" s="61"/>
      <c r="D47" s="914"/>
      <c r="E47" s="915" t="s">
        <v>44</v>
      </c>
      <c r="F47" s="385"/>
      <c r="G47" s="385"/>
      <c r="H47" s="385"/>
      <c r="I47" s="924" t="n">
        <v>494.11</v>
      </c>
      <c r="J47" s="924" t="n">
        <v>3235.11</v>
      </c>
      <c r="K47" s="924" t="n">
        <v>5816.74</v>
      </c>
      <c r="L47" s="924" t="n">
        <v>9235.24</v>
      </c>
      <c r="M47" s="924" t="n">
        <v>2419.65</v>
      </c>
      <c r="N47" s="924" t="n">
        <v>3237.41</v>
      </c>
      <c r="O47" s="924" t="n">
        <v>5040.1</v>
      </c>
      <c r="P47" s="924" t="n">
        <v>7328.82</v>
      </c>
      <c r="Q47" s="924" t="n">
        <v>1310.44</v>
      </c>
      <c r="R47" s="924" t="n">
        <v>2788.48</v>
      </c>
      <c r="S47" s="924" t="n">
        <v>4446.95</v>
      </c>
      <c r="T47" s="924" t="n">
        <v>6342.67</v>
      </c>
      <c r="U47" s="924" t="n">
        <v>1458.75</v>
      </c>
      <c r="V47" s="924" t="n">
        <v>3001.25</v>
      </c>
      <c r="W47" s="924" t="n">
        <v>4604</v>
      </c>
      <c r="X47" s="924" t="n">
        <v>6610.64</v>
      </c>
      <c r="Y47" s="924" t="n">
        <v>1385.25</v>
      </c>
      <c r="Z47" s="924" t="n">
        <v>2788.01</v>
      </c>
      <c r="AA47" s="924" t="n">
        <v>4352.78</v>
      </c>
      <c r="AB47" s="924" t="n">
        <v>6322.71</v>
      </c>
      <c r="AC47" s="924" t="n">
        <v>1273.45</v>
      </c>
      <c r="AD47" s="924" t="n">
        <v>2634.62</v>
      </c>
      <c r="AE47" s="924" t="n">
        <v>4136.74</v>
      </c>
      <c r="AF47" s="924" t="n">
        <v>6129.94</v>
      </c>
      <c r="AG47" s="924" t="n">
        <v>1335.57</v>
      </c>
      <c r="AH47" s="924" t="n">
        <v>2787.85</v>
      </c>
      <c r="AI47" s="924" t="n">
        <v>4353.57</v>
      </c>
      <c r="AJ47" s="924" t="n">
        <v>6514</v>
      </c>
      <c r="AK47" s="924" t="n">
        <v>1201.14</v>
      </c>
      <c r="AL47" s="924" t="n">
        <v>2510.85</v>
      </c>
      <c r="AM47" s="924" t="n">
        <v>4045</v>
      </c>
      <c r="AN47" s="924" t="n">
        <v>6083</v>
      </c>
      <c r="AO47" s="524" t="n">
        <v>1302.31</v>
      </c>
      <c r="AP47" s="524" t="n">
        <v>2570.91</v>
      </c>
      <c r="AQ47" s="524" t="n">
        <v>4018.27</v>
      </c>
      <c r="AR47" s="524" t="n">
        <v>6020.61</v>
      </c>
    </row>
    <row r="48" customFormat="false" ht="20.1" hidden="false" customHeight="true" outlineLevel="0" collapsed="false">
      <c r="A48" s="41"/>
      <c r="B48" s="61"/>
      <c r="D48" s="934"/>
      <c r="E48" s="66"/>
      <c r="F48" s="66"/>
      <c r="G48" s="66"/>
      <c r="H48" s="66"/>
      <c r="I48" s="638"/>
      <c r="J48" s="638"/>
      <c r="K48" s="638"/>
      <c r="L48" s="638"/>
      <c r="M48" s="638"/>
      <c r="N48" s="638"/>
      <c r="O48" s="63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</row>
    <row r="49" customFormat="false" ht="20.1" hidden="false" customHeight="true" outlineLevel="0" collapsed="false">
      <c r="A49" s="41"/>
      <c r="B49" s="61"/>
      <c r="D49" s="64" t="s">
        <v>498</v>
      </c>
      <c r="E49" s="911"/>
      <c r="F49" s="911"/>
      <c r="G49" s="911"/>
      <c r="H49" s="911"/>
      <c r="I49" s="26" t="s">
        <v>49</v>
      </c>
      <c r="J49" s="26" t="s">
        <v>50</v>
      </c>
      <c r="K49" s="26" t="s">
        <v>51</v>
      </c>
      <c r="L49" s="65" t="s">
        <v>52</v>
      </c>
      <c r="M49" s="26" t="s">
        <v>53</v>
      </c>
      <c r="N49" s="26" t="s">
        <v>54</v>
      </c>
      <c r="O49" s="26" t="s">
        <v>55</v>
      </c>
      <c r="P49" s="65" t="s">
        <v>56</v>
      </c>
      <c r="Q49" s="26" t="s">
        <v>57</v>
      </c>
      <c r="R49" s="26" t="s">
        <v>58</v>
      </c>
      <c r="S49" s="26" t="s">
        <v>59</v>
      </c>
      <c r="T49" s="65" t="s">
        <v>60</v>
      </c>
      <c r="U49" s="26" t="s">
        <v>61</v>
      </c>
      <c r="V49" s="26" t="s">
        <v>62</v>
      </c>
      <c r="W49" s="26" t="s">
        <v>63</v>
      </c>
      <c r="X49" s="65" t="n">
        <v>2015</v>
      </c>
      <c r="Y49" s="65" t="s">
        <v>64</v>
      </c>
      <c r="Z49" s="65" t="s">
        <v>65</v>
      </c>
      <c r="AA49" s="65" t="s">
        <v>66</v>
      </c>
      <c r="AB49" s="148" t="n">
        <v>2016</v>
      </c>
      <c r="AC49" s="65" t="s">
        <v>68</v>
      </c>
      <c r="AD49" s="65" t="s">
        <v>69</v>
      </c>
      <c r="AE49" s="65" t="s">
        <v>70</v>
      </c>
      <c r="AF49" s="148" t="n">
        <v>2017</v>
      </c>
      <c r="AG49" s="65" t="s">
        <v>71</v>
      </c>
      <c r="AH49" s="65" t="s">
        <v>72</v>
      </c>
      <c r="AI49" s="65" t="s">
        <v>73</v>
      </c>
      <c r="AJ49" s="148" t="n">
        <v>2018</v>
      </c>
      <c r="AK49" s="65" t="s">
        <v>75</v>
      </c>
      <c r="AL49" s="65" t="s">
        <v>76</v>
      </c>
      <c r="AM49" s="65" t="s">
        <v>77</v>
      </c>
      <c r="AN49" s="65" t="s">
        <v>78</v>
      </c>
      <c r="AO49" s="65" t="s">
        <v>79</v>
      </c>
      <c r="AP49" s="65" t="s">
        <v>80</v>
      </c>
      <c r="AQ49" s="65" t="s">
        <v>81</v>
      </c>
      <c r="AR49" s="65" t="s">
        <v>82</v>
      </c>
      <c r="AS49" s="918"/>
    </row>
    <row r="50" customFormat="false" ht="20.1" hidden="false" customHeight="true" outlineLevel="0" collapsed="false">
      <c r="A50" s="41"/>
      <c r="B50" s="61"/>
      <c r="D50" s="649" t="s">
        <v>275</v>
      </c>
      <c r="E50" s="1"/>
      <c r="F50" s="1"/>
      <c r="G50" s="1"/>
      <c r="H50" s="1"/>
      <c r="I50" s="685" t="n">
        <v>122.17</v>
      </c>
      <c r="J50" s="685" t="n">
        <v>1077.11</v>
      </c>
      <c r="K50" s="685" t="n">
        <v>1969.72</v>
      </c>
      <c r="L50" s="685" t="n">
        <v>2898.28</v>
      </c>
      <c r="M50" s="685" t="n">
        <v>695.97</v>
      </c>
      <c r="N50" s="685" t="n">
        <v>1073.34</v>
      </c>
      <c r="O50" s="685" t="n">
        <v>2575.94</v>
      </c>
      <c r="P50" s="685" t="n">
        <v>34712.46</v>
      </c>
      <c r="Q50" s="685" t="n">
        <v>616.71</v>
      </c>
      <c r="R50" s="685" t="n">
        <v>1683.34</v>
      </c>
      <c r="S50" s="685" t="n">
        <v>2789.99</v>
      </c>
      <c r="T50" s="685" t="n">
        <v>3882.93</v>
      </c>
      <c r="U50" s="685" t="n">
        <v>872.06</v>
      </c>
      <c r="V50" s="685" t="n">
        <v>2004.3</v>
      </c>
      <c r="W50" s="685" t="n">
        <v>3060.06</v>
      </c>
      <c r="X50" s="685" t="n">
        <v>4189.68</v>
      </c>
      <c r="Y50" s="685" t="n">
        <v>816.79</v>
      </c>
      <c r="Z50" s="685" t="n">
        <v>1909.16</v>
      </c>
      <c r="AA50" s="685" t="n">
        <v>3003.92</v>
      </c>
      <c r="AB50" s="685" t="n">
        <v>4058.88</v>
      </c>
      <c r="AC50" s="685" t="n">
        <v>1324.44</v>
      </c>
      <c r="AD50" s="685" t="n">
        <v>2914.71</v>
      </c>
      <c r="AE50" s="685" t="n">
        <v>4576.85</v>
      </c>
      <c r="AF50" s="685" t="n">
        <v>5947.4</v>
      </c>
      <c r="AG50" s="685" t="n">
        <v>1431.82241324</v>
      </c>
      <c r="AH50" s="685" t="n">
        <v>2939.87</v>
      </c>
      <c r="AI50" s="685" t="n">
        <v>4455.49</v>
      </c>
      <c r="AJ50" s="685" t="n">
        <v>6770</v>
      </c>
      <c r="AK50" s="685" t="n">
        <v>1496.33</v>
      </c>
      <c r="AL50" s="685" t="n">
        <v>2988.56</v>
      </c>
      <c r="AM50" s="685" t="n">
        <v>4357</v>
      </c>
      <c r="AN50" s="685" t="n">
        <v>6997</v>
      </c>
      <c r="AO50" s="515" t="n">
        <v>1910</v>
      </c>
      <c r="AP50" s="515" t="n">
        <v>3662.6</v>
      </c>
      <c r="AQ50" s="515" t="n">
        <v>5463.89</v>
      </c>
      <c r="AR50" s="515" t="n">
        <v>7218.72</v>
      </c>
    </row>
    <row r="51" customFormat="false" ht="20.1" hidden="false" customHeight="true" outlineLevel="0" collapsed="false">
      <c r="A51" s="41"/>
      <c r="B51" s="61"/>
      <c r="D51" s="649"/>
      <c r="E51" s="1" t="s">
        <v>485</v>
      </c>
      <c r="F51" s="1"/>
      <c r="G51" s="1"/>
      <c r="H51" s="1"/>
      <c r="I51" s="68" t="n">
        <v>-232.32</v>
      </c>
      <c r="J51" s="68" t="n">
        <v>-427.41</v>
      </c>
      <c r="K51" s="68" t="n">
        <v>-622.33</v>
      </c>
      <c r="L51" s="68" t="n">
        <v>-894.78</v>
      </c>
      <c r="M51" s="68" t="n">
        <v>-517.9</v>
      </c>
      <c r="N51" s="68" t="n">
        <v>-786.59</v>
      </c>
      <c r="O51" s="68" t="n">
        <v>-1129.16</v>
      </c>
      <c r="P51" s="68" t="n">
        <v>-1547.61</v>
      </c>
      <c r="Q51" s="68" t="n">
        <v>-649.33</v>
      </c>
      <c r="R51" s="68" t="n">
        <v>-947.1</v>
      </c>
      <c r="S51" s="68" t="n">
        <v>-1211.61</v>
      </c>
      <c r="T51" s="68" t="n">
        <v>-1517.64</v>
      </c>
      <c r="U51" s="68" t="n">
        <v>-596.32</v>
      </c>
      <c r="V51" s="68" t="n">
        <v>-1031.54</v>
      </c>
      <c r="W51" s="68" t="n">
        <v>-1549.77</v>
      </c>
      <c r="X51" s="68" t="n">
        <v>-1974.24</v>
      </c>
      <c r="Y51" s="68" t="n">
        <v>-731.18</v>
      </c>
      <c r="Z51" s="68" t="n">
        <v>-1215.52</v>
      </c>
      <c r="AA51" s="68" t="n">
        <v>-1674.51</v>
      </c>
      <c r="AB51" s="68" t="n">
        <v>-2131.17</v>
      </c>
      <c r="AC51" s="68" t="n">
        <v>-280.79</v>
      </c>
      <c r="AD51" s="68" t="n">
        <v>-351.27</v>
      </c>
      <c r="AE51" s="68" t="n">
        <v>-472.26</v>
      </c>
      <c r="AF51" s="68" t="n">
        <v>-701.91</v>
      </c>
      <c r="AG51" s="68" t="n">
        <v>-275.11168352</v>
      </c>
      <c r="AH51" s="68" t="n">
        <v>-478.64</v>
      </c>
      <c r="AI51" s="68" t="n">
        <v>-602.5</v>
      </c>
      <c r="AJ51" s="68" t="n">
        <v>119</v>
      </c>
      <c r="AK51" s="68" t="n">
        <v>-214</v>
      </c>
      <c r="AL51" s="68" t="n">
        <v>-492.2</v>
      </c>
      <c r="AM51" s="68" t="n">
        <v>-857</v>
      </c>
      <c r="AN51" s="68" t="n">
        <v>151</v>
      </c>
      <c r="AO51" s="440" t="n">
        <v>9</v>
      </c>
      <c r="AP51" s="440" t="n">
        <v>43.48</v>
      </c>
      <c r="AQ51" s="440" t="n">
        <v>18.82</v>
      </c>
      <c r="AR51" s="440" t="n">
        <v>11.41</v>
      </c>
    </row>
    <row r="52" customFormat="false" ht="20.1" hidden="false" customHeight="true" outlineLevel="0" collapsed="false">
      <c r="A52" s="41"/>
      <c r="B52" s="61"/>
      <c r="D52" s="101"/>
      <c r="E52" s="1" t="s">
        <v>499</v>
      </c>
      <c r="F52" s="1"/>
      <c r="G52" s="1"/>
      <c r="H52" s="1"/>
      <c r="I52" s="68" t="n">
        <v>5.67</v>
      </c>
      <c r="J52" s="68" t="n">
        <v>22.73</v>
      </c>
      <c r="K52" s="68" t="n">
        <v>42.11</v>
      </c>
      <c r="L52" s="68" t="n">
        <v>63.29</v>
      </c>
      <c r="M52" s="68" t="n">
        <v>118.57</v>
      </c>
      <c r="N52" s="68" t="n">
        <v>239.89</v>
      </c>
      <c r="O52" s="68" t="n">
        <v>363.77</v>
      </c>
      <c r="P52" s="68" t="n">
        <v>487.97</v>
      </c>
      <c r="Q52" s="68" t="n">
        <v>137.88</v>
      </c>
      <c r="R52" s="68" t="n">
        <v>290.09</v>
      </c>
      <c r="S52" s="68" t="n">
        <v>444.39</v>
      </c>
      <c r="T52" s="68" t="n">
        <v>616.12</v>
      </c>
      <c r="U52" s="68" t="n">
        <v>168.8</v>
      </c>
      <c r="V52" s="68" t="n">
        <v>377.52</v>
      </c>
      <c r="W52" s="68" t="n">
        <v>579.88</v>
      </c>
      <c r="X52" s="68" t="n">
        <v>788.02</v>
      </c>
      <c r="Y52" s="68" t="n">
        <v>208.73</v>
      </c>
      <c r="Z52" s="68" t="n">
        <v>424.29</v>
      </c>
      <c r="AA52" s="68" t="n">
        <v>675.9</v>
      </c>
      <c r="AB52" s="68" t="n">
        <v>924.25</v>
      </c>
      <c r="AC52" s="68" t="n">
        <v>289.11</v>
      </c>
      <c r="AD52" s="68" t="n">
        <v>560.53</v>
      </c>
      <c r="AE52" s="68" t="n">
        <v>872.33</v>
      </c>
      <c r="AF52" s="68" t="n">
        <v>1175.53</v>
      </c>
      <c r="AG52" s="68" t="n">
        <v>382.45506581</v>
      </c>
      <c r="AH52" s="68" t="n">
        <v>777.61</v>
      </c>
      <c r="AI52" s="68" t="n">
        <v>1140.1</v>
      </c>
      <c r="AJ52" s="68" t="n">
        <v>1470</v>
      </c>
      <c r="AK52" s="68" t="n">
        <v>417</v>
      </c>
      <c r="AL52" s="68" t="n">
        <v>850.46</v>
      </c>
      <c r="AM52" s="68" t="n">
        <v>1295</v>
      </c>
      <c r="AN52" s="68" t="n">
        <v>1700</v>
      </c>
      <c r="AO52" s="440" t="n">
        <v>473</v>
      </c>
      <c r="AP52" s="440" t="n">
        <v>797.31</v>
      </c>
      <c r="AQ52" s="440" t="n">
        <v>1168.3</v>
      </c>
      <c r="AR52" s="440" t="n">
        <v>1586.47</v>
      </c>
    </row>
    <row r="53" customFormat="false" ht="20.1" hidden="false" customHeight="true" outlineLevel="0" collapsed="false">
      <c r="A53" s="41"/>
      <c r="B53" s="61"/>
      <c r="D53" s="101"/>
      <c r="E53" s="1" t="s">
        <v>500</v>
      </c>
      <c r="F53" s="1"/>
      <c r="G53" s="1"/>
      <c r="H53" s="1"/>
      <c r="I53" s="68" t="n">
        <v>18.42</v>
      </c>
      <c r="J53" s="68" t="n">
        <v>62.07</v>
      </c>
      <c r="K53" s="68" t="n">
        <v>103.5</v>
      </c>
      <c r="L53" s="68" t="n">
        <v>145.28</v>
      </c>
      <c r="M53" s="68" t="n">
        <v>36.59</v>
      </c>
      <c r="N53" s="68" t="n">
        <v>78.51</v>
      </c>
      <c r="O53" s="68" t="n">
        <v>121.18</v>
      </c>
      <c r="P53" s="68" t="n">
        <v>170.19</v>
      </c>
      <c r="Q53" s="68" t="n">
        <v>49.9</v>
      </c>
      <c r="R53" s="68" t="n">
        <v>105.12</v>
      </c>
      <c r="S53" s="68" t="n">
        <v>150.96</v>
      </c>
      <c r="T53" s="68" t="n">
        <v>194.97</v>
      </c>
      <c r="U53" s="68" t="n">
        <v>51.15</v>
      </c>
      <c r="V53" s="68" t="n">
        <v>108.64</v>
      </c>
      <c r="W53" s="68" t="n">
        <v>170.22</v>
      </c>
      <c r="X53" s="68" t="n">
        <v>234.83</v>
      </c>
      <c r="Y53" s="68" t="n">
        <v>63.49</v>
      </c>
      <c r="Z53" s="68" t="n">
        <v>129.04</v>
      </c>
      <c r="AA53" s="68" t="n">
        <v>201.31</v>
      </c>
      <c r="AB53" s="68" t="n">
        <v>270.06</v>
      </c>
      <c r="AC53" s="68" t="n">
        <v>68.42</v>
      </c>
      <c r="AD53" s="68" t="n">
        <v>137.23</v>
      </c>
      <c r="AE53" s="68" t="n">
        <v>206.38</v>
      </c>
      <c r="AF53" s="68" t="n">
        <v>271.83</v>
      </c>
      <c r="AG53" s="68" t="n">
        <v>65.86391914</v>
      </c>
      <c r="AH53" s="68" t="n">
        <v>128.4</v>
      </c>
      <c r="AI53" s="68" t="n">
        <v>189.21</v>
      </c>
      <c r="AJ53" s="68" t="n">
        <v>251</v>
      </c>
      <c r="AK53" s="68" t="n">
        <v>54</v>
      </c>
      <c r="AL53" s="68" t="n">
        <v>130.95</v>
      </c>
      <c r="AM53" s="68" t="n">
        <v>187</v>
      </c>
      <c r="AN53" s="68" t="n">
        <v>241</v>
      </c>
      <c r="AO53" s="440" t="n">
        <v>64</v>
      </c>
      <c r="AP53" s="440" t="n">
        <v>117.53</v>
      </c>
      <c r="AQ53" s="440" t="n">
        <v>174.17</v>
      </c>
      <c r="AR53" s="440" t="n">
        <v>229.55</v>
      </c>
    </row>
    <row r="54" customFormat="false" ht="20.1" hidden="false" customHeight="true" outlineLevel="0" collapsed="false">
      <c r="A54" s="41"/>
      <c r="B54" s="61"/>
      <c r="D54" s="101"/>
      <c r="E54" s="1" t="s">
        <v>501</v>
      </c>
      <c r="F54" s="1"/>
      <c r="G54" s="1"/>
      <c r="H54" s="1"/>
      <c r="I54" s="68" t="n">
        <v>28.06</v>
      </c>
      <c r="J54" s="68" t="n">
        <v>109.97</v>
      </c>
      <c r="K54" s="68" t="n">
        <v>189.55</v>
      </c>
      <c r="L54" s="68" t="n">
        <v>270.73</v>
      </c>
      <c r="M54" s="68" t="n">
        <v>78.71</v>
      </c>
      <c r="N54" s="68" t="n">
        <v>165.36</v>
      </c>
      <c r="O54" s="68" t="n">
        <v>250.93</v>
      </c>
      <c r="P54" s="68" t="n">
        <v>335.32</v>
      </c>
      <c r="Q54" s="68" t="n">
        <v>87.36</v>
      </c>
      <c r="R54" s="68" t="n">
        <v>179.48</v>
      </c>
      <c r="S54" s="68" t="n">
        <v>292.67</v>
      </c>
      <c r="T54" s="68" t="n">
        <v>394.46</v>
      </c>
      <c r="U54" s="68" t="n">
        <v>126.56</v>
      </c>
      <c r="V54" s="68" t="n">
        <v>294.97</v>
      </c>
      <c r="W54" s="68" t="n">
        <v>452.7</v>
      </c>
      <c r="X54" s="68" t="n">
        <v>577.16</v>
      </c>
      <c r="Y54" s="68" t="n">
        <v>142.09</v>
      </c>
      <c r="Z54" s="68" t="n">
        <v>290.92</v>
      </c>
      <c r="AA54" s="68" t="n">
        <v>442.55</v>
      </c>
      <c r="AB54" s="68" t="n">
        <v>588.35</v>
      </c>
      <c r="AC54" s="68" t="n">
        <v>146.64</v>
      </c>
      <c r="AD54" s="68" t="n">
        <v>342.22</v>
      </c>
      <c r="AE54" s="68" t="n">
        <v>513.95</v>
      </c>
      <c r="AF54" s="68" t="n">
        <v>649.73</v>
      </c>
      <c r="AG54" s="68" t="n">
        <v>147.4</v>
      </c>
      <c r="AH54" s="68" t="n">
        <v>280.51</v>
      </c>
      <c r="AI54" s="68" t="n">
        <v>380.52</v>
      </c>
      <c r="AJ54" s="68" t="n">
        <v>470</v>
      </c>
      <c r="AK54" s="68" t="n">
        <v>124.39</v>
      </c>
      <c r="AL54" s="68" t="n">
        <v>285.34</v>
      </c>
      <c r="AM54" s="68" t="n">
        <v>411.81</v>
      </c>
      <c r="AN54" s="68" t="n">
        <v>502.85</v>
      </c>
      <c r="AO54" s="440" t="n">
        <v>98.23</v>
      </c>
      <c r="AP54" s="440" t="n">
        <v>190.95</v>
      </c>
      <c r="AQ54" s="440" t="n">
        <v>306.41</v>
      </c>
      <c r="AR54" s="440" t="n">
        <v>416.75</v>
      </c>
    </row>
    <row r="55" customFormat="false" ht="20.1" hidden="false" customHeight="true" outlineLevel="0" collapsed="false">
      <c r="A55" s="41"/>
      <c r="B55" s="61"/>
      <c r="D55" s="101"/>
      <c r="E55" s="1" t="s">
        <v>502</v>
      </c>
      <c r="F55" s="1"/>
      <c r="G55" s="1"/>
      <c r="H55" s="1"/>
      <c r="I55" s="68" t="n">
        <v>28.69</v>
      </c>
      <c r="J55" s="68" t="n">
        <v>131.95</v>
      </c>
      <c r="K55" s="68" t="n">
        <v>291.2</v>
      </c>
      <c r="L55" s="68" t="n">
        <v>467.4</v>
      </c>
      <c r="M55" s="68" t="n">
        <v>237.29</v>
      </c>
      <c r="N55" s="68" t="n">
        <v>411.58</v>
      </c>
      <c r="O55" s="68" t="n">
        <v>599.77</v>
      </c>
      <c r="P55" s="68" t="n">
        <v>795.99</v>
      </c>
      <c r="Q55" s="68" t="n">
        <v>223.98</v>
      </c>
      <c r="R55" s="68" t="n">
        <v>469.83</v>
      </c>
      <c r="S55" s="68" t="n">
        <v>722.1</v>
      </c>
      <c r="T55" s="68" t="n">
        <v>980.44</v>
      </c>
      <c r="U55" s="68" t="n">
        <v>252.49</v>
      </c>
      <c r="V55" s="68" t="n">
        <v>486.95</v>
      </c>
      <c r="W55" s="68" t="n">
        <v>698</v>
      </c>
      <c r="X55" s="68" t="n">
        <v>901.78</v>
      </c>
      <c r="Y55" s="68" t="n">
        <v>207.05</v>
      </c>
      <c r="Z55" s="68" t="n">
        <v>379.51</v>
      </c>
      <c r="AA55" s="68" t="n">
        <v>538.99</v>
      </c>
      <c r="AB55" s="68" t="n">
        <v>671.91</v>
      </c>
      <c r="AC55" s="68" t="n">
        <v>152.28</v>
      </c>
      <c r="AD55" s="68" t="n">
        <v>296.73</v>
      </c>
      <c r="AE55" s="68" t="n">
        <v>439.39</v>
      </c>
      <c r="AF55" s="68" t="n">
        <v>545.13</v>
      </c>
      <c r="AG55" s="68" t="n">
        <v>127.41</v>
      </c>
      <c r="AH55" s="68" t="n">
        <v>260.47</v>
      </c>
      <c r="AI55" s="68" t="n">
        <v>405.41</v>
      </c>
      <c r="AJ55" s="68" t="n">
        <v>511</v>
      </c>
      <c r="AK55" s="68" t="n">
        <v>141.52</v>
      </c>
      <c r="AL55" s="68" t="n">
        <v>285.14</v>
      </c>
      <c r="AM55" s="68" t="n">
        <v>444.45</v>
      </c>
      <c r="AN55" s="68" t="n">
        <v>550.75</v>
      </c>
      <c r="AO55" s="440" t="n">
        <v>160.57</v>
      </c>
      <c r="AP55" s="440" t="n">
        <v>347</v>
      </c>
      <c r="AQ55" s="440" t="n">
        <v>544.72</v>
      </c>
      <c r="AR55" s="440" t="n">
        <v>664.73</v>
      </c>
    </row>
    <row r="56" customFormat="false" ht="20.1" hidden="false" customHeight="true" outlineLevel="0" collapsed="false">
      <c r="A56" s="41"/>
      <c r="B56" s="61"/>
      <c r="D56" s="101"/>
      <c r="E56" s="1" t="s">
        <v>503</v>
      </c>
      <c r="F56" s="1"/>
      <c r="G56" s="1"/>
      <c r="H56" s="1"/>
      <c r="I56" s="68" t="n">
        <v>55.38</v>
      </c>
      <c r="J56" s="68" t="n">
        <v>216.17</v>
      </c>
      <c r="K56" s="68" t="n">
        <v>403.84</v>
      </c>
      <c r="L56" s="68" t="n">
        <v>610.39</v>
      </c>
      <c r="M56" s="68" t="n">
        <v>206.86</v>
      </c>
      <c r="N56" s="68" t="n">
        <v>428.63</v>
      </c>
      <c r="O56" s="68" t="n">
        <v>643.27</v>
      </c>
      <c r="P56" s="68" t="n">
        <v>870.08</v>
      </c>
      <c r="Q56" s="68" t="n">
        <v>222.58</v>
      </c>
      <c r="R56" s="68" t="n">
        <v>451.29</v>
      </c>
      <c r="S56" s="68" t="n">
        <v>682.4</v>
      </c>
      <c r="T56" s="68" t="n">
        <v>966.34</v>
      </c>
      <c r="U56" s="68" t="n">
        <v>73.57</v>
      </c>
      <c r="V56" s="68" t="n">
        <v>151.69</v>
      </c>
      <c r="W56" s="68" t="n">
        <v>229.61</v>
      </c>
      <c r="X56" s="68" t="n">
        <v>308.73</v>
      </c>
      <c r="Y56" s="68" t="n">
        <v>76.42</v>
      </c>
      <c r="Z56" s="68" t="n">
        <v>156.32</v>
      </c>
      <c r="AA56" s="68" t="n">
        <v>234.01</v>
      </c>
      <c r="AB56" s="68" t="n">
        <v>312.75</v>
      </c>
      <c r="AC56" s="68" t="n">
        <v>70.98</v>
      </c>
      <c r="AD56" s="68" t="n">
        <v>148.28</v>
      </c>
      <c r="AE56" s="68" t="n">
        <v>223.4</v>
      </c>
      <c r="AF56" s="68" t="n">
        <v>297.51</v>
      </c>
      <c r="AG56" s="68" t="n">
        <v>124.61</v>
      </c>
      <c r="AH56" s="68" t="n">
        <v>254.44</v>
      </c>
      <c r="AI56" s="68" t="n">
        <v>378.45</v>
      </c>
      <c r="AJ56" s="68" t="n">
        <v>505</v>
      </c>
      <c r="AK56" s="68" t="n">
        <v>113.32</v>
      </c>
      <c r="AL56" s="68" t="n">
        <v>231.46</v>
      </c>
      <c r="AM56" s="68" t="n">
        <v>216.28</v>
      </c>
      <c r="AN56" s="68" t="n">
        <v>288.69</v>
      </c>
      <c r="AO56" s="440" t="n">
        <v>63.97</v>
      </c>
      <c r="AP56" s="440" t="n">
        <v>126.37</v>
      </c>
      <c r="AQ56" s="440" t="n">
        <v>192.42</v>
      </c>
      <c r="AR56" s="440" t="n">
        <v>259.04</v>
      </c>
    </row>
    <row r="57" customFormat="false" ht="20.1" hidden="false" customHeight="true" outlineLevel="0" collapsed="false">
      <c r="A57" s="41"/>
      <c r="B57" s="61"/>
      <c r="D57" s="914"/>
      <c r="E57" s="915" t="s">
        <v>44</v>
      </c>
      <c r="F57" s="385"/>
      <c r="G57" s="385"/>
      <c r="H57" s="385"/>
      <c r="I57" s="924" t="n">
        <v>218.27</v>
      </c>
      <c r="J57" s="924" t="n">
        <v>961.63</v>
      </c>
      <c r="K57" s="924" t="n">
        <v>1561.85</v>
      </c>
      <c r="L57" s="924" t="n">
        <v>2235.97</v>
      </c>
      <c r="M57" s="924" t="n">
        <v>535.85</v>
      </c>
      <c r="N57" s="924" t="n">
        <v>535.96</v>
      </c>
      <c r="O57" s="924" t="n">
        <v>1726.18</v>
      </c>
      <c r="P57" s="924" t="n">
        <v>33600.52</v>
      </c>
      <c r="Q57" s="924" t="n">
        <v>544.34</v>
      </c>
      <c r="R57" s="924" t="n">
        <v>1134.63</v>
      </c>
      <c r="S57" s="924" t="n">
        <v>1709.08</v>
      </c>
      <c r="T57" s="924" t="n">
        <v>2248.24</v>
      </c>
      <c r="U57" s="924" t="n">
        <v>795.81</v>
      </c>
      <c r="V57" s="924" t="n">
        <v>1616.07</v>
      </c>
      <c r="W57" s="924" t="n">
        <v>2479.42</v>
      </c>
      <c r="X57" s="924" t="n">
        <v>3353.4</v>
      </c>
      <c r="Y57" s="924" t="n">
        <v>850.19</v>
      </c>
      <c r="Z57" s="924" t="n">
        <v>1744.6</v>
      </c>
      <c r="AA57" s="924" t="n">
        <v>2585.67</v>
      </c>
      <c r="AB57" s="924" t="n">
        <v>3422.73</v>
      </c>
      <c r="AC57" s="924" t="n">
        <v>877.8</v>
      </c>
      <c r="AD57" s="924" t="n">
        <v>1780.99</v>
      </c>
      <c r="AE57" s="924" t="n">
        <v>2793.66</v>
      </c>
      <c r="AF57" s="924" t="n">
        <v>3709.58</v>
      </c>
      <c r="AG57" s="924" t="n">
        <v>859.19511181</v>
      </c>
      <c r="AH57" s="924" t="n">
        <v>1717.08</v>
      </c>
      <c r="AI57" s="924" t="n">
        <v>2564.3</v>
      </c>
      <c r="AJ57" s="924" t="n">
        <v>3444</v>
      </c>
      <c r="AK57" s="924" t="n">
        <v>860.1</v>
      </c>
      <c r="AL57" s="924" t="n">
        <v>1697.41</v>
      </c>
      <c r="AM57" s="924" t="n">
        <v>2659.46</v>
      </c>
      <c r="AN57" s="924" t="n">
        <v>3562.71</v>
      </c>
      <c r="AO57" s="524" t="n">
        <v>1041</v>
      </c>
      <c r="AP57" s="524" t="n">
        <v>2040</v>
      </c>
      <c r="AQ57" s="524" t="n">
        <v>3059.05</v>
      </c>
      <c r="AR57" s="524" t="n">
        <v>4050.77</v>
      </c>
    </row>
    <row r="58" customFormat="false" ht="20.1" hidden="false" customHeight="true" outlineLevel="0" collapsed="false">
      <c r="A58" s="41"/>
      <c r="B58" s="61"/>
      <c r="D58" s="934"/>
      <c r="E58" s="66"/>
      <c r="F58" s="66"/>
      <c r="G58" s="66"/>
      <c r="H58" s="66"/>
      <c r="I58" s="638"/>
      <c r="J58" s="638"/>
      <c r="K58" s="638"/>
      <c r="L58" s="638"/>
      <c r="M58" s="638"/>
      <c r="N58" s="638"/>
      <c r="O58" s="63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</row>
    <row r="59" customFormat="false" ht="20.1" hidden="false" customHeight="true" outlineLevel="0" collapsed="false">
      <c r="A59" s="41"/>
      <c r="B59" s="61"/>
      <c r="D59" s="64" t="s">
        <v>504</v>
      </c>
      <c r="E59" s="911"/>
      <c r="F59" s="911"/>
      <c r="G59" s="911"/>
      <c r="H59" s="911"/>
      <c r="I59" s="26" t="s">
        <v>49</v>
      </c>
      <c r="J59" s="26" t="s">
        <v>50</v>
      </c>
      <c r="K59" s="26" t="s">
        <v>51</v>
      </c>
      <c r="L59" s="65" t="s">
        <v>52</v>
      </c>
      <c r="M59" s="26" t="s">
        <v>53</v>
      </c>
      <c r="N59" s="26" t="s">
        <v>54</v>
      </c>
      <c r="O59" s="26" t="s">
        <v>55</v>
      </c>
      <c r="P59" s="65" t="s">
        <v>56</v>
      </c>
      <c r="Q59" s="26" t="s">
        <v>57</v>
      </c>
      <c r="R59" s="26" t="s">
        <v>58</v>
      </c>
      <c r="S59" s="26" t="s">
        <v>59</v>
      </c>
      <c r="T59" s="65" t="s">
        <v>60</v>
      </c>
      <c r="U59" s="26" t="s">
        <v>61</v>
      </c>
      <c r="V59" s="26" t="s">
        <v>62</v>
      </c>
      <c r="W59" s="26" t="s">
        <v>63</v>
      </c>
      <c r="X59" s="65" t="n">
        <v>2015</v>
      </c>
      <c r="Y59" s="65" t="s">
        <v>64</v>
      </c>
      <c r="Z59" s="65" t="s">
        <v>65</v>
      </c>
      <c r="AA59" s="65" t="s">
        <v>66</v>
      </c>
      <c r="AB59" s="148" t="n">
        <v>2016</v>
      </c>
      <c r="AC59" s="65" t="s">
        <v>68</v>
      </c>
      <c r="AD59" s="65" t="s">
        <v>69</v>
      </c>
      <c r="AE59" s="65" t="s">
        <v>70</v>
      </c>
      <c r="AF59" s="148" t="n">
        <v>2017</v>
      </c>
      <c r="AG59" s="65" t="s">
        <v>71</v>
      </c>
      <c r="AH59" s="65" t="s">
        <v>72</v>
      </c>
      <c r="AI59" s="65" t="s">
        <v>73</v>
      </c>
      <c r="AJ59" s="148" t="n">
        <v>2018</v>
      </c>
      <c r="AK59" s="65" t="s">
        <v>75</v>
      </c>
      <c r="AL59" s="65" t="s">
        <v>76</v>
      </c>
      <c r="AM59" s="65" t="s">
        <v>77</v>
      </c>
      <c r="AN59" s="65" t="s">
        <v>78</v>
      </c>
      <c r="AO59" s="65" t="s">
        <v>79</v>
      </c>
      <c r="AP59" s="65" t="s">
        <v>80</v>
      </c>
      <c r="AQ59" s="65" t="s">
        <v>81</v>
      </c>
      <c r="AR59" s="65" t="s">
        <v>82</v>
      </c>
      <c r="AT59" s="266" t="s">
        <v>505</v>
      </c>
    </row>
    <row r="60" customFormat="false" ht="20.1" hidden="false" customHeight="true" outlineLevel="0" collapsed="false">
      <c r="A60" s="41"/>
      <c r="B60" s="61"/>
      <c r="D60" s="649" t="s">
        <v>506</v>
      </c>
      <c r="E60" s="1"/>
      <c r="F60" s="1"/>
      <c r="G60" s="1"/>
      <c r="H60" s="1"/>
      <c r="I60" s="685" t="n">
        <v>1290398.67</v>
      </c>
      <c r="J60" s="685" t="n">
        <v>1297525.11</v>
      </c>
      <c r="K60" s="685" t="n">
        <v>1306329.58</v>
      </c>
      <c r="L60" s="685" t="n">
        <v>1324267.27</v>
      </c>
      <c r="M60" s="685" t="n">
        <v>1312565.16</v>
      </c>
      <c r="N60" s="685" t="n">
        <v>1333372.17</v>
      </c>
      <c r="O60" s="685" t="n">
        <v>1343471.48</v>
      </c>
      <c r="P60" s="685" t="n">
        <v>1417446.34</v>
      </c>
      <c r="Q60" s="685" t="n">
        <v>1419445.74</v>
      </c>
      <c r="R60" s="685" t="n">
        <v>1458142.17</v>
      </c>
      <c r="S60" s="685" t="n">
        <v>1513756.34</v>
      </c>
      <c r="T60" s="685" t="n">
        <v>1540901.78</v>
      </c>
      <c r="U60" s="685" t="n">
        <v>1535926.14</v>
      </c>
      <c r="V60" s="685" t="n">
        <v>1528712.91</v>
      </c>
      <c r="W60" s="685" t="n">
        <v>1562560.76</v>
      </c>
      <c r="X60" s="685" t="n">
        <v>1673791.09</v>
      </c>
      <c r="Y60" s="685" t="n">
        <v>1694622.18</v>
      </c>
      <c r="Z60" s="685" t="n">
        <v>1730543.77</v>
      </c>
      <c r="AA60" s="685" t="n">
        <v>1785828.94</v>
      </c>
      <c r="AB60" s="685" t="n">
        <v>1830752.69</v>
      </c>
      <c r="AC60" s="685" t="n">
        <v>1827445.73</v>
      </c>
      <c r="AD60" s="685" t="n">
        <v>1836398.13</v>
      </c>
      <c r="AE60" s="685" t="n">
        <v>1866589.26</v>
      </c>
      <c r="AF60" s="685" t="n">
        <v>1916976.03</v>
      </c>
      <c r="AG60" s="685" t="n">
        <v>1932511.16</v>
      </c>
      <c r="AH60" s="685" t="n">
        <v>1936274.57</v>
      </c>
      <c r="AI60" s="685" t="n">
        <v>1973186.75</v>
      </c>
      <c r="AJ60" s="685" t="n">
        <v>2004884</v>
      </c>
      <c r="AK60" s="685" t="n">
        <v>2022019</v>
      </c>
      <c r="AL60" s="685" t="n">
        <v>2033189</v>
      </c>
      <c r="AM60" s="685" t="n">
        <v>2076979</v>
      </c>
      <c r="AN60" s="943" t="n">
        <v>2110432</v>
      </c>
      <c r="AO60" s="944" t="n">
        <v>2155668</v>
      </c>
      <c r="AP60" s="944" t="n">
        <v>2239415</v>
      </c>
      <c r="AQ60" s="944" t="n">
        <v>2319923.68</v>
      </c>
      <c r="AR60" s="945" t="n">
        <v>2371884</v>
      </c>
      <c r="AT60" s="270" t="n">
        <v>0.123885536231445</v>
      </c>
      <c r="AU60" s="435"/>
      <c r="AV60" s="531"/>
    </row>
    <row r="61" customFormat="false" ht="20.1" hidden="false" customHeight="true" outlineLevel="0" collapsed="false">
      <c r="A61" s="41"/>
      <c r="B61" s="61"/>
      <c r="D61" s="649"/>
      <c r="E61" s="1" t="s">
        <v>507</v>
      </c>
      <c r="F61" s="1"/>
      <c r="G61" s="1"/>
      <c r="H61" s="1"/>
      <c r="I61" s="685" t="n">
        <v>1202301.46</v>
      </c>
      <c r="J61" s="685" t="n">
        <v>1222648.51</v>
      </c>
      <c r="K61" s="685" t="n">
        <v>1245592.7</v>
      </c>
      <c r="L61" s="685" t="n">
        <v>1138274.87</v>
      </c>
      <c r="M61" s="685" t="n">
        <v>1252550.77</v>
      </c>
      <c r="N61" s="685" t="n">
        <v>1275690.32</v>
      </c>
      <c r="O61" s="685" t="n">
        <v>1172412.69</v>
      </c>
      <c r="P61" s="685" t="n">
        <v>1233396.99</v>
      </c>
      <c r="Q61" s="685" t="n">
        <v>1235530.26</v>
      </c>
      <c r="R61" s="685" t="n">
        <v>1276814.05</v>
      </c>
      <c r="S61" s="685" t="n">
        <v>1331736.76</v>
      </c>
      <c r="T61" s="685" t="n">
        <v>1348989.03</v>
      </c>
      <c r="U61" s="685" t="n">
        <v>1348551.08</v>
      </c>
      <c r="V61" s="685" t="n">
        <v>1346371.27</v>
      </c>
      <c r="W61" s="685" t="n">
        <v>1380638.8</v>
      </c>
      <c r="X61" s="685" t="n">
        <v>1476758</v>
      </c>
      <c r="Y61" s="685" t="n">
        <v>1499390.67</v>
      </c>
      <c r="Z61" s="685" t="n">
        <v>1537031.63</v>
      </c>
      <c r="AA61" s="685" t="n">
        <v>1591200.89</v>
      </c>
      <c r="AB61" s="685" t="n">
        <v>1618173.79</v>
      </c>
      <c r="AC61" s="685" t="n">
        <v>1612526.06</v>
      </c>
      <c r="AD61" s="685" t="n">
        <v>1631383.66</v>
      </c>
      <c r="AE61" s="685" t="n">
        <v>1654491.17</v>
      </c>
      <c r="AF61" s="685" t="n">
        <v>1685585.4</v>
      </c>
      <c r="AG61" s="685" t="n">
        <v>1703162.88</v>
      </c>
      <c r="AH61" s="685" t="n">
        <v>1717747.2</v>
      </c>
      <c r="AI61" s="685" t="n">
        <v>1744570.4</v>
      </c>
      <c r="AJ61" s="685" t="n">
        <v>1761587</v>
      </c>
      <c r="AK61" s="685" t="n">
        <v>1781754</v>
      </c>
      <c r="AL61" s="685" t="n">
        <v>1801894</v>
      </c>
      <c r="AM61" s="685" t="n">
        <v>1848020</v>
      </c>
      <c r="AN61" s="943" t="n">
        <v>1856562</v>
      </c>
      <c r="AO61" s="944" t="n">
        <v>1902721</v>
      </c>
      <c r="AP61" s="944" t="n">
        <v>1995654</v>
      </c>
      <c r="AQ61" s="944" t="n">
        <v>2073463.11</v>
      </c>
      <c r="AR61" s="945" t="n">
        <v>2104554</v>
      </c>
      <c r="AT61" s="270" t="n">
        <v>0.133575932287745</v>
      </c>
      <c r="AU61" s="435"/>
      <c r="AV61" s="531"/>
    </row>
    <row r="62" customFormat="false" ht="20.1" hidden="false" customHeight="true" outlineLevel="0" collapsed="false">
      <c r="A62" s="41"/>
      <c r="B62" s="61"/>
      <c r="D62" s="101"/>
      <c r="E62" s="1"/>
      <c r="F62" s="1" t="s">
        <v>386</v>
      </c>
      <c r="H62" s="1"/>
      <c r="I62" s="68" t="n">
        <v>603668.15</v>
      </c>
      <c r="J62" s="68" t="n">
        <v>611900.11</v>
      </c>
      <c r="K62" s="68" t="n">
        <v>618096.86</v>
      </c>
      <c r="L62" s="68" t="n">
        <v>638376.59</v>
      </c>
      <c r="M62" s="68" t="n">
        <v>628499.42</v>
      </c>
      <c r="N62" s="68" t="n">
        <v>646065.98</v>
      </c>
      <c r="O62" s="68" t="n">
        <v>645520.75</v>
      </c>
      <c r="P62" s="68" t="n">
        <v>665435.04</v>
      </c>
      <c r="Q62" s="68" t="n">
        <v>660867.75</v>
      </c>
      <c r="R62" s="68" t="n">
        <v>679104.96</v>
      </c>
      <c r="S62" s="68" t="n">
        <v>707474.1</v>
      </c>
      <c r="T62" s="68" t="n">
        <v>711551.49</v>
      </c>
      <c r="U62" s="68" t="n">
        <v>704243.68</v>
      </c>
      <c r="V62" s="68" t="n">
        <v>697228.89</v>
      </c>
      <c r="W62" s="68" t="n">
        <v>706855.94</v>
      </c>
      <c r="X62" s="68" t="n">
        <v>754233.6</v>
      </c>
      <c r="Y62" s="68" t="n">
        <v>771507.61</v>
      </c>
      <c r="Z62" s="68" t="n">
        <v>796542.99</v>
      </c>
      <c r="AA62" s="68" t="n">
        <v>844245.57</v>
      </c>
      <c r="AB62" s="68" t="n">
        <v>865638.01</v>
      </c>
      <c r="AC62" s="68" t="n">
        <v>872490.43</v>
      </c>
      <c r="AD62" s="68" t="n">
        <v>898251.76</v>
      </c>
      <c r="AE62" s="68" t="n">
        <v>916719.14</v>
      </c>
      <c r="AF62" s="68" t="n">
        <v>940494.43</v>
      </c>
      <c r="AG62" s="68" t="n">
        <v>960584.18</v>
      </c>
      <c r="AH62" s="68" t="n">
        <v>985073.25</v>
      </c>
      <c r="AI62" s="68" t="n">
        <v>1005606.81</v>
      </c>
      <c r="AJ62" s="68" t="n">
        <v>1029224</v>
      </c>
      <c r="AK62" s="68" t="n">
        <v>1045826</v>
      </c>
      <c r="AL62" s="68" t="n">
        <v>1085331</v>
      </c>
      <c r="AM62" s="68" t="n">
        <v>1125116</v>
      </c>
      <c r="AN62" s="651" t="n">
        <v>1124466</v>
      </c>
      <c r="AO62" s="66" t="n">
        <v>1141613</v>
      </c>
      <c r="AP62" s="66" t="n">
        <v>1181115</v>
      </c>
      <c r="AQ62" s="66" t="n">
        <v>1238187.75</v>
      </c>
      <c r="AR62" s="636" t="n">
        <v>1263322</v>
      </c>
      <c r="AT62" s="270" t="n">
        <v>0.123486170324403</v>
      </c>
      <c r="AU62" s="435"/>
      <c r="AV62" s="531"/>
    </row>
    <row r="63" customFormat="false" ht="20.1" hidden="false" customHeight="true" outlineLevel="0" collapsed="false">
      <c r="A63" s="41"/>
      <c r="B63" s="61"/>
      <c r="D63" s="101"/>
      <c r="E63" s="1"/>
      <c r="F63" s="1"/>
      <c r="H63" s="1" t="s">
        <v>508</v>
      </c>
      <c r="I63" s="68" t="n">
        <v>353702.53</v>
      </c>
      <c r="J63" s="68" t="n">
        <v>362154.53</v>
      </c>
      <c r="K63" s="68" t="n">
        <v>372540.84</v>
      </c>
      <c r="L63" s="68" t="n">
        <v>387682.47</v>
      </c>
      <c r="M63" s="68" t="n">
        <v>384568.4</v>
      </c>
      <c r="N63" s="68" t="n">
        <v>400228.18</v>
      </c>
      <c r="O63" s="68" t="n">
        <v>401658.32</v>
      </c>
      <c r="P63" s="68" t="n">
        <v>417557.28</v>
      </c>
      <c r="Q63" s="68" t="n">
        <v>417780.45</v>
      </c>
      <c r="R63" s="68" t="n">
        <v>434792.56</v>
      </c>
      <c r="S63" s="68" t="n">
        <v>463698.3</v>
      </c>
      <c r="T63" s="68" t="n">
        <v>462103.78</v>
      </c>
      <c r="U63" s="68" t="n">
        <v>460093.08</v>
      </c>
      <c r="V63" s="68" t="n">
        <v>449274.25</v>
      </c>
      <c r="W63" s="68" t="n">
        <v>455322.38</v>
      </c>
      <c r="X63" s="68" t="n">
        <v>490894.16</v>
      </c>
      <c r="Y63" s="68" t="n">
        <v>506230.53</v>
      </c>
      <c r="Z63" s="68" t="n">
        <v>520404.11</v>
      </c>
      <c r="AA63" s="68" t="n">
        <v>555828.69</v>
      </c>
      <c r="AB63" s="68" t="n">
        <v>562061.99</v>
      </c>
      <c r="AC63" s="68" t="n">
        <v>563110.41</v>
      </c>
      <c r="AD63" s="68" t="n">
        <v>572812.65</v>
      </c>
      <c r="AE63" s="68" t="n">
        <v>581776.7</v>
      </c>
      <c r="AF63" s="68" t="n">
        <v>594476.65</v>
      </c>
      <c r="AG63" s="68" t="n">
        <v>610938.32</v>
      </c>
      <c r="AH63" s="68" t="n">
        <v>627533.26</v>
      </c>
      <c r="AI63" s="68" t="n">
        <v>641734.48</v>
      </c>
      <c r="AJ63" s="68" t="n">
        <v>658386</v>
      </c>
      <c r="AK63" s="68" t="n">
        <v>678943</v>
      </c>
      <c r="AL63" s="68" t="n">
        <v>715657</v>
      </c>
      <c r="AM63" s="68" t="n">
        <v>748078</v>
      </c>
      <c r="AN63" s="651" t="n">
        <v>740255</v>
      </c>
      <c r="AO63" s="66" t="n">
        <v>754825</v>
      </c>
      <c r="AP63" s="66" t="n">
        <v>787577</v>
      </c>
      <c r="AQ63" s="66" t="n">
        <v>829416.9</v>
      </c>
      <c r="AR63" s="636" t="n">
        <v>839319</v>
      </c>
      <c r="AT63" s="270" t="n">
        <v>0.133824155189766</v>
      </c>
      <c r="AU63" s="435"/>
      <c r="AV63" s="531"/>
    </row>
    <row r="64" customFormat="false" ht="20.1" hidden="false" customHeight="true" outlineLevel="0" collapsed="false">
      <c r="A64" s="41"/>
      <c r="B64" s="61"/>
      <c r="D64" s="101"/>
      <c r="E64" s="1"/>
      <c r="F64" s="1"/>
      <c r="H64" s="1" t="s">
        <v>509</v>
      </c>
      <c r="I64" s="68" t="n">
        <v>249965.62</v>
      </c>
      <c r="J64" s="68" t="n">
        <v>249745.58</v>
      </c>
      <c r="K64" s="68" t="n">
        <v>245556.02</v>
      </c>
      <c r="L64" s="68" t="n">
        <v>250694.11</v>
      </c>
      <c r="M64" s="68" t="n">
        <v>243931.02</v>
      </c>
      <c r="N64" s="68" t="n">
        <v>245837.8</v>
      </c>
      <c r="O64" s="68" t="n">
        <v>243862.43</v>
      </c>
      <c r="P64" s="68" t="n">
        <v>247877.76</v>
      </c>
      <c r="Q64" s="68" t="n">
        <v>243087.3</v>
      </c>
      <c r="R64" s="68" t="n">
        <v>244312.4</v>
      </c>
      <c r="S64" s="68" t="n">
        <v>243775.8</v>
      </c>
      <c r="T64" s="68" t="n">
        <v>249447.71</v>
      </c>
      <c r="U64" s="68" t="n">
        <v>244150.59</v>
      </c>
      <c r="V64" s="68" t="n">
        <v>247954.64</v>
      </c>
      <c r="W64" s="68" t="n">
        <v>251533.56</v>
      </c>
      <c r="X64" s="68" t="n">
        <v>263339.43</v>
      </c>
      <c r="Y64" s="68" t="n">
        <v>265277.09</v>
      </c>
      <c r="Z64" s="68" t="n">
        <v>276138.87</v>
      </c>
      <c r="AA64" s="68" t="n">
        <v>288416.88</v>
      </c>
      <c r="AB64" s="68" t="n">
        <v>303576.02</v>
      </c>
      <c r="AC64" s="68" t="n">
        <v>309380.02</v>
      </c>
      <c r="AD64" s="68" t="n">
        <v>325439.11</v>
      </c>
      <c r="AE64" s="68" t="n">
        <v>334942.44</v>
      </c>
      <c r="AF64" s="68" t="n">
        <v>346017.78</v>
      </c>
      <c r="AG64" s="68" t="n">
        <v>349645.86</v>
      </c>
      <c r="AH64" s="68" t="n">
        <v>357539.98</v>
      </c>
      <c r="AI64" s="68" t="n">
        <v>363872.33</v>
      </c>
      <c r="AJ64" s="68" t="n">
        <v>370838</v>
      </c>
      <c r="AK64" s="68" t="n">
        <v>366884</v>
      </c>
      <c r="AL64" s="68" t="n">
        <v>369674</v>
      </c>
      <c r="AM64" s="68" t="n">
        <v>377038</v>
      </c>
      <c r="AN64" s="651" t="n">
        <v>384211</v>
      </c>
      <c r="AO64" s="66" t="n">
        <v>386788</v>
      </c>
      <c r="AP64" s="66" t="n">
        <v>393538</v>
      </c>
      <c r="AQ64" s="66" t="n">
        <v>408770.84</v>
      </c>
      <c r="AR64" s="636" t="n">
        <v>424003</v>
      </c>
      <c r="AT64" s="270" t="n">
        <v>0.103568091491394</v>
      </c>
      <c r="AU64" s="435"/>
      <c r="AV64" s="531"/>
    </row>
    <row r="65" customFormat="false" ht="20.1" hidden="false" customHeight="true" outlineLevel="0" collapsed="false">
      <c r="A65" s="41"/>
      <c r="B65" s="61"/>
      <c r="D65" s="101"/>
      <c r="E65" s="1"/>
      <c r="F65" s="1" t="s">
        <v>385</v>
      </c>
      <c r="H65" s="1"/>
      <c r="I65" s="68" t="n">
        <v>598633.31</v>
      </c>
      <c r="J65" s="68" t="n">
        <v>610748.4</v>
      </c>
      <c r="K65" s="68" t="n">
        <v>627495.84</v>
      </c>
      <c r="L65" s="68" t="n">
        <v>455925.41</v>
      </c>
      <c r="M65" s="68" t="n">
        <v>624051.35</v>
      </c>
      <c r="N65" s="68" t="n">
        <v>629624.34</v>
      </c>
      <c r="O65" s="68" t="n">
        <v>491630.49</v>
      </c>
      <c r="P65" s="68" t="n">
        <v>494917.96</v>
      </c>
      <c r="Q65" s="68" t="n">
        <v>495503.58</v>
      </c>
      <c r="R65" s="68" t="n">
        <v>514100.05</v>
      </c>
      <c r="S65" s="68" t="n">
        <v>531221.03</v>
      </c>
      <c r="T65" s="68" t="n">
        <v>524689.09</v>
      </c>
      <c r="U65" s="68" t="n">
        <v>527294.17</v>
      </c>
      <c r="V65" s="68" t="n">
        <v>534374.8</v>
      </c>
      <c r="W65" s="68" t="n">
        <v>558440.01</v>
      </c>
      <c r="X65" s="68" t="n">
        <v>567308.77</v>
      </c>
      <c r="Y65" s="68" t="n">
        <v>574524.02</v>
      </c>
      <c r="Z65" s="68" t="n">
        <v>587324.7</v>
      </c>
      <c r="AA65" s="68" t="n">
        <v>595967.84</v>
      </c>
      <c r="AB65" s="68" t="n">
        <v>583771.39</v>
      </c>
      <c r="AC65" s="68" t="n">
        <v>586614.05</v>
      </c>
      <c r="AD65" s="68" t="n">
        <v>589830.21</v>
      </c>
      <c r="AE65" s="68" t="n">
        <v>607803.11</v>
      </c>
      <c r="AF65" s="68" t="n">
        <v>606227.32</v>
      </c>
      <c r="AG65" s="68" t="n">
        <v>614302.3</v>
      </c>
      <c r="AH65" s="68" t="n">
        <v>624532.13</v>
      </c>
      <c r="AI65" s="68" t="n">
        <v>643304.2</v>
      </c>
      <c r="AJ65" s="68" t="n">
        <v>639017</v>
      </c>
      <c r="AK65" s="68" t="n">
        <v>652515</v>
      </c>
      <c r="AL65" s="68" t="n">
        <v>659778</v>
      </c>
      <c r="AM65" s="68" t="n">
        <v>681079</v>
      </c>
      <c r="AN65" s="651" t="n">
        <v>686215</v>
      </c>
      <c r="AO65" s="66" t="n">
        <v>721055</v>
      </c>
      <c r="AP65" s="66" t="n">
        <v>772666</v>
      </c>
      <c r="AQ65" s="66" t="n">
        <v>789318.36</v>
      </c>
      <c r="AR65" s="636" t="n">
        <v>788886</v>
      </c>
      <c r="AT65" s="270" t="n">
        <v>0.149619288415438</v>
      </c>
      <c r="AU65" s="435"/>
      <c r="AV65" s="531"/>
    </row>
    <row r="66" customFormat="false" ht="20.1" hidden="false" customHeight="true" outlineLevel="0" collapsed="false">
      <c r="A66" s="41"/>
      <c r="B66" s="61"/>
      <c r="D66" s="101"/>
      <c r="E66" s="1"/>
      <c r="F66" s="1"/>
      <c r="G66" s="1" t="s">
        <v>490</v>
      </c>
      <c r="I66" s="68" t="n">
        <v>108515.65</v>
      </c>
      <c r="J66" s="68" t="n">
        <v>125517.84</v>
      </c>
      <c r="K66" s="68" t="n">
        <v>150897.16</v>
      </c>
      <c r="L66" s="68" t="n">
        <v>134225.95</v>
      </c>
      <c r="M66" s="68" t="n">
        <v>137263.5</v>
      </c>
      <c r="N66" s="68" t="n">
        <v>139498.65</v>
      </c>
      <c r="O66" s="68" t="n">
        <v>144428.77</v>
      </c>
      <c r="P66" s="68" t="n">
        <v>140747.39</v>
      </c>
      <c r="Q66" s="68" t="n">
        <v>132810.19</v>
      </c>
      <c r="R66" s="68" t="n">
        <v>135183.89</v>
      </c>
      <c r="S66" s="68" t="n">
        <v>143729.83</v>
      </c>
      <c r="T66" s="68" t="n">
        <v>136133.01</v>
      </c>
      <c r="U66" s="68" t="n">
        <v>131311.07</v>
      </c>
      <c r="V66" s="68" t="n">
        <v>124204.54</v>
      </c>
      <c r="W66" s="68" t="n">
        <v>127395.02</v>
      </c>
      <c r="X66" s="68" t="n">
        <v>127064.09</v>
      </c>
      <c r="Y66" s="68" t="n">
        <v>122798.16</v>
      </c>
      <c r="Z66" s="68" t="n">
        <v>121787.61</v>
      </c>
      <c r="AA66" s="68" t="n">
        <v>117806.73</v>
      </c>
      <c r="AB66" s="68" t="n">
        <v>106549.26</v>
      </c>
      <c r="AC66" s="68" t="n">
        <v>106455.45</v>
      </c>
      <c r="AD66" s="68" t="n">
        <v>103285.31</v>
      </c>
      <c r="AE66" s="68" t="n">
        <v>105841.86</v>
      </c>
      <c r="AF66" s="68" t="n">
        <v>100761.24</v>
      </c>
      <c r="AG66" s="68" t="n">
        <v>99673.28</v>
      </c>
      <c r="AH66" s="68" t="n">
        <v>100407.83</v>
      </c>
      <c r="AI66" s="68" t="n">
        <v>101644.23</v>
      </c>
      <c r="AJ66" s="68" t="n">
        <v>99842</v>
      </c>
      <c r="AK66" s="68" t="n">
        <v>105679</v>
      </c>
      <c r="AL66" s="68" t="n">
        <v>105313</v>
      </c>
      <c r="AM66" s="68" t="n">
        <v>104589</v>
      </c>
      <c r="AN66" s="651" t="n">
        <v>101997</v>
      </c>
      <c r="AO66" s="66" t="n">
        <v>112965</v>
      </c>
      <c r="AP66" s="66" t="n">
        <v>126770</v>
      </c>
      <c r="AQ66" s="66" t="n">
        <v>127554.72</v>
      </c>
      <c r="AR66" s="636" t="n">
        <v>120067</v>
      </c>
      <c r="AT66" s="270" t="n">
        <v>0.177162073394316</v>
      </c>
      <c r="AU66" s="435"/>
      <c r="AV66" s="531"/>
    </row>
    <row r="67" customFormat="false" ht="20.1" hidden="false" customHeight="true" outlineLevel="0" collapsed="false">
      <c r="A67" s="41"/>
      <c r="B67" s="61"/>
      <c r="D67" s="101"/>
      <c r="E67" s="1"/>
      <c r="F67" s="1"/>
      <c r="G67" s="1" t="s">
        <v>489</v>
      </c>
      <c r="I67" s="68" t="n">
        <v>490117.66</v>
      </c>
      <c r="J67" s="68" t="n">
        <v>485230.56</v>
      </c>
      <c r="K67" s="68" t="n">
        <v>476598.68</v>
      </c>
      <c r="L67" s="68" t="n">
        <v>321699.46</v>
      </c>
      <c r="M67" s="68" t="n">
        <v>486787.85</v>
      </c>
      <c r="N67" s="68" t="n">
        <v>490125.69</v>
      </c>
      <c r="O67" s="68" t="n">
        <v>347201.72</v>
      </c>
      <c r="P67" s="68" t="n">
        <v>354170.58</v>
      </c>
      <c r="Q67" s="68" t="n">
        <v>362693.39</v>
      </c>
      <c r="R67" s="68" t="n">
        <v>378916.15</v>
      </c>
      <c r="S67" s="68" t="n">
        <v>387491.2</v>
      </c>
      <c r="T67" s="68" t="n">
        <v>388556.09</v>
      </c>
      <c r="U67" s="68" t="n">
        <v>395983.1</v>
      </c>
      <c r="V67" s="68" t="n">
        <v>410170.26</v>
      </c>
      <c r="W67" s="68" t="n">
        <v>431044.99</v>
      </c>
      <c r="X67" s="68" t="n">
        <v>440244.69</v>
      </c>
      <c r="Y67" s="68" t="n">
        <v>451725.86</v>
      </c>
      <c r="Z67" s="68" t="n">
        <v>465537.09</v>
      </c>
      <c r="AA67" s="68" t="n">
        <v>478161.11</v>
      </c>
      <c r="AB67" s="68" t="n">
        <v>477222.13</v>
      </c>
      <c r="AC67" s="68" t="n">
        <v>480158.6</v>
      </c>
      <c r="AD67" s="68" t="n">
        <v>486544.89</v>
      </c>
      <c r="AE67" s="68" t="n">
        <v>501961.25</v>
      </c>
      <c r="AF67" s="68" t="n">
        <v>505466.07</v>
      </c>
      <c r="AG67" s="68" t="n">
        <v>514629.01</v>
      </c>
      <c r="AH67" s="68" t="n">
        <v>524124.3</v>
      </c>
      <c r="AI67" s="68" t="n">
        <v>541659.97</v>
      </c>
      <c r="AJ67" s="68" t="n">
        <v>539175</v>
      </c>
      <c r="AK67" s="68" t="n">
        <v>546836</v>
      </c>
      <c r="AL67" s="68" t="n">
        <v>554465</v>
      </c>
      <c r="AM67" s="68" t="n">
        <v>576490</v>
      </c>
      <c r="AN67" s="651" t="n">
        <v>584219</v>
      </c>
      <c r="AO67" s="66" t="n">
        <v>608089</v>
      </c>
      <c r="AP67" s="66" t="n">
        <v>645896</v>
      </c>
      <c r="AQ67" s="66" t="n">
        <v>661763.64</v>
      </c>
      <c r="AR67" s="636" t="n">
        <v>668819</v>
      </c>
      <c r="AT67" s="270" t="n">
        <v>0.144808710432218</v>
      </c>
      <c r="AU67" s="435"/>
      <c r="AV67" s="531"/>
    </row>
    <row r="68" customFormat="false" ht="20.1" hidden="false" customHeight="true" outlineLevel="0" collapsed="false">
      <c r="A68" s="41"/>
      <c r="B68" s="61"/>
      <c r="D68" s="101"/>
      <c r="E68" s="1"/>
      <c r="F68" s="1"/>
      <c r="G68" s="1"/>
      <c r="H68" s="3" t="s">
        <v>510</v>
      </c>
      <c r="I68" s="68" t="n">
        <v>140939.18</v>
      </c>
      <c r="J68" s="68" t="n">
        <v>147108.24</v>
      </c>
      <c r="K68" s="68" t="n">
        <v>156897.61</v>
      </c>
      <c r="L68" s="68" t="n">
        <v>155150.31</v>
      </c>
      <c r="M68" s="68" t="n">
        <v>168131.87</v>
      </c>
      <c r="N68" s="68" t="n">
        <v>175055.05</v>
      </c>
      <c r="O68" s="68" t="n">
        <v>172573.89</v>
      </c>
      <c r="P68" s="68" t="n">
        <v>178428.93</v>
      </c>
      <c r="Q68" s="68" t="n">
        <v>182278.35</v>
      </c>
      <c r="R68" s="68" t="n">
        <v>187612.86</v>
      </c>
      <c r="S68" s="68" t="n">
        <v>192138.56</v>
      </c>
      <c r="T68" s="68" t="n">
        <v>194937.66</v>
      </c>
      <c r="U68" s="68" t="n">
        <v>197034.9</v>
      </c>
      <c r="V68" s="68" t="n">
        <v>203072.38</v>
      </c>
      <c r="W68" s="68" t="n">
        <v>214640.32</v>
      </c>
      <c r="X68" s="68" t="n">
        <v>222647.72</v>
      </c>
      <c r="Y68" s="68" t="n">
        <v>227357.32</v>
      </c>
      <c r="Z68" s="68" t="n">
        <v>234259.83</v>
      </c>
      <c r="AA68" s="68" t="n">
        <v>243067.19</v>
      </c>
      <c r="AB68" s="68" t="n">
        <v>247304.88</v>
      </c>
      <c r="AC68" s="68" t="n">
        <v>249978.98</v>
      </c>
      <c r="AD68" s="68" t="n">
        <v>256938.27</v>
      </c>
      <c r="AE68" s="68" t="n">
        <v>266162.89</v>
      </c>
      <c r="AF68" s="68" t="n">
        <v>270583.02</v>
      </c>
      <c r="AG68" s="68" t="n">
        <v>275286.53</v>
      </c>
      <c r="AH68" s="68" t="n">
        <v>281013.86</v>
      </c>
      <c r="AI68" s="68" t="n">
        <v>290555.61</v>
      </c>
      <c r="AJ68" s="68" t="n">
        <v>291893</v>
      </c>
      <c r="AK68" s="68" t="n">
        <v>296041</v>
      </c>
      <c r="AL68" s="68" t="n">
        <v>303237</v>
      </c>
      <c r="AM68" s="68" t="n">
        <v>318296</v>
      </c>
      <c r="AN68" s="651" t="n">
        <v>328531</v>
      </c>
      <c r="AO68" s="66" t="n">
        <v>342812</v>
      </c>
      <c r="AP68" s="66" t="n">
        <v>373737</v>
      </c>
      <c r="AQ68" s="66" t="n">
        <v>384641.19</v>
      </c>
      <c r="AR68" s="636" t="n">
        <v>393110</v>
      </c>
      <c r="AT68" s="270" t="n">
        <v>0.196568969138377</v>
      </c>
      <c r="AU68" s="435"/>
    </row>
    <row r="69" customFormat="false" ht="20.1" hidden="false" customHeight="true" outlineLevel="0" collapsed="false">
      <c r="A69" s="41"/>
      <c r="B69" s="61"/>
      <c r="D69" s="101"/>
      <c r="E69" s="1"/>
      <c r="F69" s="1" t="s">
        <v>511</v>
      </c>
      <c r="G69" s="1"/>
      <c r="H69" s="1"/>
      <c r="I69" s="480"/>
      <c r="J69" s="480"/>
      <c r="K69" s="480"/>
      <c r="L69" s="68" t="n">
        <v>43972.87</v>
      </c>
      <c r="M69" s="480"/>
      <c r="N69" s="480"/>
      <c r="O69" s="68" t="n">
        <v>35261.45</v>
      </c>
      <c r="P69" s="68" t="n">
        <v>73044</v>
      </c>
      <c r="Q69" s="68" t="n">
        <v>79158.93</v>
      </c>
      <c r="R69" s="68" t="n">
        <v>83609.04</v>
      </c>
      <c r="S69" s="68" t="n">
        <v>93041.63</v>
      </c>
      <c r="T69" s="68" t="n">
        <v>112748.44</v>
      </c>
      <c r="U69" s="68" t="n">
        <v>117013.23</v>
      </c>
      <c r="V69" s="68" t="n">
        <v>114767.57</v>
      </c>
      <c r="W69" s="68" t="n">
        <v>115342.85</v>
      </c>
      <c r="X69" s="68" t="n">
        <v>155215.63</v>
      </c>
      <c r="Y69" s="68" t="n">
        <v>153359.03</v>
      </c>
      <c r="Z69" s="68" t="n">
        <v>153163.94</v>
      </c>
      <c r="AA69" s="68" t="n">
        <v>150987.48</v>
      </c>
      <c r="AB69" s="68" t="n">
        <v>168764.38</v>
      </c>
      <c r="AC69" s="68" t="n">
        <v>153421.58</v>
      </c>
      <c r="AD69" s="68" t="n">
        <v>143301.69</v>
      </c>
      <c r="AE69" s="68" t="n">
        <v>129968.92</v>
      </c>
      <c r="AF69" s="68" t="n">
        <v>138863.65</v>
      </c>
      <c r="AG69" s="68" t="n">
        <v>128276.41</v>
      </c>
      <c r="AH69" s="68" t="n">
        <v>108141.82</v>
      </c>
      <c r="AI69" s="68" t="n">
        <v>95659.38</v>
      </c>
      <c r="AJ69" s="68" t="n">
        <v>93345</v>
      </c>
      <c r="AK69" s="68" t="n">
        <v>83413</v>
      </c>
      <c r="AL69" s="68" t="n">
        <v>56785</v>
      </c>
      <c r="AM69" s="68" t="n">
        <v>41825</v>
      </c>
      <c r="AN69" s="651" t="n">
        <v>45881</v>
      </c>
      <c r="AO69" s="66" t="n">
        <v>40054</v>
      </c>
      <c r="AP69" s="66" t="n">
        <v>41873</v>
      </c>
      <c r="AQ69" s="66" t="n">
        <v>45957</v>
      </c>
      <c r="AR69" s="636" t="n">
        <v>52345</v>
      </c>
      <c r="AT69" s="270" t="n">
        <v>0.140886205618884</v>
      </c>
      <c r="AU69" s="435"/>
    </row>
    <row r="70" customFormat="false" ht="20.1" hidden="false" customHeight="true" outlineLevel="0" collapsed="false">
      <c r="A70" s="41"/>
      <c r="B70" s="61"/>
      <c r="D70" s="914"/>
      <c r="E70" s="915" t="s">
        <v>512</v>
      </c>
      <c r="F70" s="915"/>
      <c r="G70" s="385"/>
      <c r="H70" s="385"/>
      <c r="I70" s="924" t="n">
        <v>88097.21</v>
      </c>
      <c r="J70" s="924" t="n">
        <v>74876.6</v>
      </c>
      <c r="K70" s="924" t="n">
        <v>60736.88</v>
      </c>
      <c r="L70" s="924" t="n">
        <v>185992.4</v>
      </c>
      <c r="M70" s="924" t="n">
        <v>60014.39</v>
      </c>
      <c r="N70" s="924" t="n">
        <v>57681.85</v>
      </c>
      <c r="O70" s="924" t="n">
        <v>171058.79</v>
      </c>
      <c r="P70" s="924" t="n">
        <v>184049.35</v>
      </c>
      <c r="Q70" s="924" t="n">
        <v>183915.47</v>
      </c>
      <c r="R70" s="924" t="n">
        <v>181328.12</v>
      </c>
      <c r="S70" s="924" t="n">
        <v>182019.58</v>
      </c>
      <c r="T70" s="924" t="n">
        <v>191912.75</v>
      </c>
      <c r="U70" s="924" t="n">
        <v>187375.06</v>
      </c>
      <c r="V70" s="924" t="n">
        <v>182341.65</v>
      </c>
      <c r="W70" s="924" t="n">
        <v>181921.96</v>
      </c>
      <c r="X70" s="924" t="n">
        <v>197033.08</v>
      </c>
      <c r="Y70" s="924" t="n">
        <v>195231.51</v>
      </c>
      <c r="Z70" s="924" t="n">
        <v>193512.14</v>
      </c>
      <c r="AA70" s="924" t="n">
        <v>194628.06</v>
      </c>
      <c r="AB70" s="924" t="n">
        <v>212578.9</v>
      </c>
      <c r="AC70" s="924" t="n">
        <v>214919.68</v>
      </c>
      <c r="AD70" s="924" t="n">
        <v>205014.46</v>
      </c>
      <c r="AE70" s="924" t="n">
        <v>212098.09</v>
      </c>
      <c r="AF70" s="924" t="n">
        <v>231390.63</v>
      </c>
      <c r="AG70" s="924" t="n">
        <v>229348.27</v>
      </c>
      <c r="AH70" s="924" t="n">
        <v>218527.36</v>
      </c>
      <c r="AI70" s="924" t="n">
        <v>228616.35</v>
      </c>
      <c r="AJ70" s="924" t="n">
        <v>243297</v>
      </c>
      <c r="AK70" s="924" t="n">
        <v>240264</v>
      </c>
      <c r="AL70" s="924" t="n">
        <v>231296</v>
      </c>
      <c r="AM70" s="924" t="n">
        <v>228958</v>
      </c>
      <c r="AN70" s="946" t="n">
        <v>253870</v>
      </c>
      <c r="AO70" s="136" t="n">
        <v>252947</v>
      </c>
      <c r="AP70" s="136" t="n">
        <v>243760</v>
      </c>
      <c r="AQ70" s="136" t="n">
        <v>246460.57</v>
      </c>
      <c r="AR70" s="947" t="n">
        <v>267331</v>
      </c>
      <c r="AT70" s="270" t="n">
        <v>0.0530232008508291</v>
      </c>
      <c r="AU70" s="435"/>
    </row>
    <row r="71" customFormat="false" ht="20.1" hidden="false" customHeight="true" outlineLevel="0" collapsed="false">
      <c r="A71" s="41"/>
      <c r="B71" s="61"/>
      <c r="AL71" s="3"/>
      <c r="AM71" s="3"/>
      <c r="AN71" s="3"/>
      <c r="AT71" s="948"/>
      <c r="AU71" s="435"/>
    </row>
    <row r="72" customFormat="false" ht="20.1" hidden="false" customHeight="true" outlineLevel="0" collapsed="false">
      <c r="A72" s="41"/>
      <c r="B72" s="61"/>
      <c r="D72" s="64" t="s">
        <v>513</v>
      </c>
      <c r="E72" s="911"/>
      <c r="F72" s="911"/>
      <c r="G72" s="911"/>
      <c r="H72" s="911"/>
      <c r="I72" s="26" t="s">
        <v>49</v>
      </c>
      <c r="J72" s="26" t="s">
        <v>50</v>
      </c>
      <c r="K72" s="26" t="s">
        <v>51</v>
      </c>
      <c r="L72" s="65" t="s">
        <v>52</v>
      </c>
      <c r="M72" s="26" t="s">
        <v>53</v>
      </c>
      <c r="N72" s="26" t="s">
        <v>54</v>
      </c>
      <c r="O72" s="26" t="s">
        <v>55</v>
      </c>
      <c r="P72" s="65" t="s">
        <v>56</v>
      </c>
      <c r="Q72" s="26" t="s">
        <v>57</v>
      </c>
      <c r="R72" s="26" t="s">
        <v>58</v>
      </c>
      <c r="S72" s="26" t="s">
        <v>59</v>
      </c>
      <c r="T72" s="65" t="s">
        <v>60</v>
      </c>
      <c r="U72" s="26" t="s">
        <v>61</v>
      </c>
      <c r="V72" s="26" t="s">
        <v>62</v>
      </c>
      <c r="W72" s="26" t="s">
        <v>63</v>
      </c>
      <c r="X72" s="65" t="n">
        <v>2015</v>
      </c>
      <c r="Y72" s="65" t="s">
        <v>64</v>
      </c>
      <c r="Z72" s="65" t="s">
        <v>65</v>
      </c>
      <c r="AA72" s="65" t="s">
        <v>66</v>
      </c>
      <c r="AB72" s="148" t="n">
        <v>2016</v>
      </c>
      <c r="AC72" s="65" t="s">
        <v>68</v>
      </c>
      <c r="AD72" s="65" t="s">
        <v>69</v>
      </c>
      <c r="AE72" s="65" t="s">
        <v>70</v>
      </c>
      <c r="AF72" s="148" t="n">
        <v>2017</v>
      </c>
      <c r="AG72" s="65" t="s">
        <v>71</v>
      </c>
      <c r="AH72" s="65" t="s">
        <v>72</v>
      </c>
      <c r="AI72" s="65" t="s">
        <v>73</v>
      </c>
      <c r="AJ72" s="148" t="n">
        <v>2018</v>
      </c>
      <c r="AK72" s="65" t="s">
        <v>75</v>
      </c>
      <c r="AL72" s="65" t="s">
        <v>76</v>
      </c>
      <c r="AM72" s="65" t="s">
        <v>77</v>
      </c>
      <c r="AN72" s="65" t="s">
        <v>78</v>
      </c>
      <c r="AO72" s="65" t="s">
        <v>79</v>
      </c>
      <c r="AP72" s="65" t="s">
        <v>80</v>
      </c>
      <c r="AQ72" s="65" t="s">
        <v>81</v>
      </c>
      <c r="AR72" s="65" t="s">
        <v>82</v>
      </c>
      <c r="AT72" s="948"/>
      <c r="AU72" s="435"/>
    </row>
    <row r="73" customFormat="false" ht="20.1" hidden="false" customHeight="true" outlineLevel="0" collapsed="false">
      <c r="A73" s="41"/>
      <c r="B73" s="61"/>
      <c r="D73" s="949" t="s">
        <v>514</v>
      </c>
      <c r="E73" s="950"/>
      <c r="F73" s="950"/>
      <c r="G73" s="950"/>
      <c r="H73" s="950"/>
      <c r="I73" s="951" t="n">
        <v>1428253</v>
      </c>
      <c r="J73" s="951" t="n">
        <v>1425890</v>
      </c>
      <c r="K73" s="951" t="n">
        <v>1397055</v>
      </c>
      <c r="L73" s="951" t="n">
        <v>1401612</v>
      </c>
      <c r="M73" s="951" t="n">
        <v>1409340</v>
      </c>
      <c r="N73" s="951" t="n">
        <v>1442757</v>
      </c>
      <c r="O73" s="951" t="n">
        <v>1435961</v>
      </c>
      <c r="P73" s="951" t="n">
        <v>1422391</v>
      </c>
      <c r="Q73" s="951" t="n">
        <v>1509455</v>
      </c>
      <c r="R73" s="951" t="n">
        <v>1529172</v>
      </c>
      <c r="S73" s="951" t="n">
        <v>1548112</v>
      </c>
      <c r="T73" s="951" t="n">
        <v>1585356</v>
      </c>
      <c r="U73" s="951" t="n">
        <v>1611299</v>
      </c>
      <c r="V73" s="951" t="n">
        <v>1673762</v>
      </c>
      <c r="W73" s="951" t="n">
        <v>1724548</v>
      </c>
      <c r="X73" s="951" t="n">
        <v>1755667</v>
      </c>
      <c r="Y73" s="951" t="n">
        <v>1813903</v>
      </c>
      <c r="Z73" s="951" t="n">
        <v>1797534</v>
      </c>
      <c r="AA73" s="951" t="n">
        <v>1885968</v>
      </c>
      <c r="AB73" s="951" t="n">
        <v>1910276</v>
      </c>
      <c r="AC73" s="951" t="n">
        <v>1952469.28</v>
      </c>
      <c r="AD73" s="951" t="n">
        <v>1991052</v>
      </c>
      <c r="AE73" s="951" t="n">
        <v>2009891</v>
      </c>
      <c r="AF73" s="951" t="n">
        <v>2024757.09</v>
      </c>
      <c r="AG73" s="952" t="n">
        <v>2094021.22</v>
      </c>
      <c r="AH73" s="952" t="n">
        <v>2160024.04</v>
      </c>
      <c r="AI73" s="952" t="n">
        <v>2256613.5</v>
      </c>
      <c r="AJ73" s="952" t="n">
        <v>2208732</v>
      </c>
      <c r="AK73" s="952" t="n">
        <v>2293487</v>
      </c>
      <c r="AL73" s="952" t="n">
        <v>2397592</v>
      </c>
      <c r="AM73" s="952" t="n">
        <v>2484445</v>
      </c>
      <c r="AN73" s="953" t="n">
        <v>2330194</v>
      </c>
      <c r="AO73" s="954" t="n">
        <v>2441059</v>
      </c>
      <c r="AP73" s="954" t="n">
        <v>2549521.04800124</v>
      </c>
      <c r="AQ73" s="954" t="n">
        <v>2631090.27</v>
      </c>
      <c r="AR73" s="953" t="n">
        <v>2668431</v>
      </c>
      <c r="AT73" s="270" t="n">
        <v>0.145154008636191</v>
      </c>
      <c r="AU73" s="435"/>
    </row>
    <row r="74" customFormat="false" ht="20.1" hidden="false" customHeight="true" outlineLevel="0" collapsed="false">
      <c r="A74" s="41"/>
      <c r="B74" s="61"/>
      <c r="D74" s="649" t="s">
        <v>515</v>
      </c>
      <c r="E74" s="1"/>
      <c r="F74" s="1"/>
      <c r="G74" s="1"/>
      <c r="H74" s="1"/>
      <c r="I74" s="685" t="n">
        <v>1411840</v>
      </c>
      <c r="J74" s="685" t="n">
        <v>1405729</v>
      </c>
      <c r="K74" s="685" t="n">
        <v>1367433</v>
      </c>
      <c r="L74" s="685" t="n">
        <v>1376647</v>
      </c>
      <c r="M74" s="685" t="n">
        <v>1387919</v>
      </c>
      <c r="N74" s="685" t="n">
        <v>1419534</v>
      </c>
      <c r="O74" s="685" t="n">
        <v>1398311</v>
      </c>
      <c r="P74" s="685" t="n">
        <v>1394644</v>
      </c>
      <c r="Q74" s="685" t="n">
        <v>1480233</v>
      </c>
      <c r="R74" s="685" t="n">
        <v>1503686</v>
      </c>
      <c r="S74" s="685" t="n">
        <v>1531358</v>
      </c>
      <c r="T74" s="685" t="n">
        <v>1567101</v>
      </c>
      <c r="U74" s="685" t="n">
        <v>1591401</v>
      </c>
      <c r="V74" s="685" t="n">
        <v>1651946</v>
      </c>
      <c r="W74" s="685" t="n">
        <v>1701332</v>
      </c>
      <c r="X74" s="685" t="n">
        <v>1703240</v>
      </c>
      <c r="Y74" s="685" t="n">
        <v>1750529</v>
      </c>
      <c r="Z74" s="685" t="n">
        <v>1770900</v>
      </c>
      <c r="AA74" s="685" t="n">
        <v>1859656</v>
      </c>
      <c r="AB74" s="685" t="n">
        <v>1877557</v>
      </c>
      <c r="AC74" s="685" t="n">
        <v>1918948</v>
      </c>
      <c r="AD74" s="685" t="n">
        <v>1955669</v>
      </c>
      <c r="AE74" s="685" t="n">
        <v>1984552</v>
      </c>
      <c r="AF74" s="685" t="n">
        <v>1989951</v>
      </c>
      <c r="AG74" s="955" t="n">
        <v>2050126.09258996</v>
      </c>
      <c r="AH74" s="955" t="n">
        <v>2132548.3</v>
      </c>
      <c r="AI74" s="955" t="n">
        <v>2225083.63</v>
      </c>
      <c r="AJ74" s="955" t="n">
        <v>2168938</v>
      </c>
      <c r="AK74" s="955" t="n">
        <v>2256299</v>
      </c>
      <c r="AL74" s="955" t="n">
        <v>2358743</v>
      </c>
      <c r="AM74" s="955" t="n">
        <v>2447417</v>
      </c>
      <c r="AN74" s="956" t="n">
        <v>2279272</v>
      </c>
      <c r="AO74" s="954" t="n">
        <v>2380161</v>
      </c>
      <c r="AP74" s="954" t="n">
        <v>2481027.84921807</v>
      </c>
      <c r="AQ74" s="954" t="n">
        <v>2565899.51</v>
      </c>
      <c r="AR74" s="953" t="n">
        <v>2606445</v>
      </c>
      <c r="AT74" s="270" t="n">
        <v>0.143542762776887</v>
      </c>
      <c r="AU74" s="435"/>
    </row>
    <row r="75" customFormat="false" ht="20.1" hidden="false" customHeight="true" outlineLevel="0" collapsed="false">
      <c r="A75" s="41"/>
      <c r="B75" s="61"/>
      <c r="D75" s="649"/>
      <c r="E75" s="686" t="s">
        <v>516</v>
      </c>
      <c r="F75" s="686"/>
      <c r="G75" s="1"/>
      <c r="H75" s="1"/>
      <c r="I75" s="68" t="n">
        <v>445878</v>
      </c>
      <c r="J75" s="68" t="n">
        <v>443378</v>
      </c>
      <c r="K75" s="68" t="n">
        <v>422580</v>
      </c>
      <c r="L75" s="68" t="n">
        <v>455984</v>
      </c>
      <c r="M75" s="68" t="n">
        <v>454867</v>
      </c>
      <c r="N75" s="68" t="n">
        <v>495544</v>
      </c>
      <c r="O75" s="68" t="n">
        <v>450607</v>
      </c>
      <c r="P75" s="68" t="n">
        <v>470900</v>
      </c>
      <c r="Q75" s="68" t="n">
        <v>494105</v>
      </c>
      <c r="R75" s="68" t="n">
        <v>511666</v>
      </c>
      <c r="S75" s="68" t="n">
        <v>492228</v>
      </c>
      <c r="T75" s="68" t="n">
        <v>520202</v>
      </c>
      <c r="U75" s="68" t="n">
        <v>575618</v>
      </c>
      <c r="V75" s="68" t="n">
        <v>641108</v>
      </c>
      <c r="W75" s="68" t="n">
        <v>687077</v>
      </c>
      <c r="X75" s="68" t="n">
        <v>688623</v>
      </c>
      <c r="Y75" s="68" t="n">
        <v>745858</v>
      </c>
      <c r="Z75" s="68" t="n">
        <v>728056</v>
      </c>
      <c r="AA75" s="68" t="n">
        <v>759702</v>
      </c>
      <c r="AB75" s="68" t="n">
        <v>773267</v>
      </c>
      <c r="AC75" s="68" t="n">
        <v>809324</v>
      </c>
      <c r="AD75" s="68" t="n">
        <v>813230</v>
      </c>
      <c r="AE75" s="68" t="n">
        <v>785563</v>
      </c>
      <c r="AF75" s="68" t="n">
        <v>821202</v>
      </c>
      <c r="AG75" s="957" t="n">
        <v>809057.74</v>
      </c>
      <c r="AH75" s="957" t="n">
        <v>832995.75</v>
      </c>
      <c r="AI75" s="957" t="n">
        <v>817607.57</v>
      </c>
      <c r="AJ75" s="957" t="n">
        <v>801346</v>
      </c>
      <c r="AK75" s="957" t="n">
        <v>840681</v>
      </c>
      <c r="AL75" s="957" t="n">
        <v>887074</v>
      </c>
      <c r="AM75" s="957" t="n">
        <v>877550</v>
      </c>
      <c r="AN75" s="958" t="n">
        <v>910054</v>
      </c>
      <c r="AO75" s="959" t="n">
        <v>992528</v>
      </c>
      <c r="AP75" s="959" t="n">
        <v>1129122.43789678</v>
      </c>
      <c r="AQ75" s="959" t="n">
        <v>1151396.1</v>
      </c>
      <c r="AR75" s="960" t="n">
        <v>1196439</v>
      </c>
      <c r="AT75" s="270" t="n">
        <v>0.314690117289743</v>
      </c>
      <c r="AU75" s="435"/>
    </row>
    <row r="76" customFormat="false" ht="20.1" hidden="false" customHeight="true" outlineLevel="0" collapsed="false">
      <c r="A76" s="41"/>
      <c r="B76" s="61"/>
      <c r="D76" s="101"/>
      <c r="E76" s="1" t="s">
        <v>517</v>
      </c>
      <c r="F76" s="1"/>
      <c r="H76" s="1"/>
      <c r="I76" s="68" t="n">
        <v>965962</v>
      </c>
      <c r="J76" s="68" t="n">
        <v>962351</v>
      </c>
      <c r="K76" s="68" t="n">
        <v>944853</v>
      </c>
      <c r="L76" s="68" t="n">
        <v>920663</v>
      </c>
      <c r="M76" s="68" t="n">
        <v>933052</v>
      </c>
      <c r="N76" s="68" t="n">
        <v>923990</v>
      </c>
      <c r="O76" s="68" t="n">
        <v>947704</v>
      </c>
      <c r="P76" s="68" t="n">
        <v>923744</v>
      </c>
      <c r="Q76" s="68" t="n">
        <v>986128</v>
      </c>
      <c r="R76" s="68" t="n">
        <v>992020</v>
      </c>
      <c r="S76" s="68" t="n">
        <v>1039130</v>
      </c>
      <c r="T76" s="68" t="n">
        <v>1046899</v>
      </c>
      <c r="U76" s="68" t="n">
        <v>1015783</v>
      </c>
      <c r="V76" s="68" t="n">
        <v>1010838</v>
      </c>
      <c r="W76" s="68" t="n">
        <v>1014255</v>
      </c>
      <c r="X76" s="68" t="n">
        <v>1014618</v>
      </c>
      <c r="Y76" s="68" t="n">
        <v>1004671</v>
      </c>
      <c r="Z76" s="68" t="n">
        <v>1042844</v>
      </c>
      <c r="AA76" s="68" t="n">
        <v>1099954</v>
      </c>
      <c r="AB76" s="68" t="n">
        <v>1104290</v>
      </c>
      <c r="AC76" s="68" t="n">
        <v>1109624</v>
      </c>
      <c r="AD76" s="68" t="n">
        <v>1142440</v>
      </c>
      <c r="AE76" s="68" t="n">
        <v>1198989</v>
      </c>
      <c r="AF76" s="68" t="n">
        <v>1168748</v>
      </c>
      <c r="AG76" s="957" t="n">
        <v>1241068.35258996</v>
      </c>
      <c r="AH76" s="957" t="n">
        <v>1299552.55</v>
      </c>
      <c r="AI76" s="957" t="n">
        <v>1407476.06</v>
      </c>
      <c r="AJ76" s="957" t="n">
        <v>1367592</v>
      </c>
      <c r="AK76" s="957" t="n">
        <v>1415618</v>
      </c>
      <c r="AL76" s="957" t="n">
        <v>1471669</v>
      </c>
      <c r="AM76" s="957" t="n">
        <v>1569867</v>
      </c>
      <c r="AN76" s="958" t="n">
        <v>1369218</v>
      </c>
      <c r="AO76" s="959" t="n">
        <v>1387633</v>
      </c>
      <c r="AP76" s="959" t="n">
        <v>1351905.41132129</v>
      </c>
      <c r="AQ76" s="959" t="n">
        <v>1414503.42</v>
      </c>
      <c r="AR76" s="960" t="n">
        <v>1410005</v>
      </c>
      <c r="AT76" s="270" t="n">
        <v>0.0297885362301693</v>
      </c>
      <c r="AU76" s="435"/>
    </row>
    <row r="77" customFormat="false" ht="20.1" hidden="false" customHeight="true" outlineLevel="0" collapsed="false">
      <c r="A77" s="41"/>
      <c r="B77" s="61"/>
      <c r="D77" s="101"/>
      <c r="E77" s="1"/>
      <c r="F77" s="1" t="s">
        <v>518</v>
      </c>
      <c r="H77" s="1"/>
      <c r="I77" s="68" t="n">
        <v>925014</v>
      </c>
      <c r="J77" s="68" t="n">
        <v>919642</v>
      </c>
      <c r="K77" s="68" t="n">
        <v>899114</v>
      </c>
      <c r="L77" s="68" t="n">
        <v>873239</v>
      </c>
      <c r="M77" s="68" t="n">
        <v>883981</v>
      </c>
      <c r="N77" s="68" t="n">
        <v>870968</v>
      </c>
      <c r="O77" s="68" t="n">
        <v>889413</v>
      </c>
      <c r="P77" s="68" t="n">
        <v>864306</v>
      </c>
      <c r="Q77" s="68" t="n">
        <v>925375</v>
      </c>
      <c r="R77" s="68" t="n">
        <v>924473</v>
      </c>
      <c r="S77" s="68" t="n">
        <v>964449</v>
      </c>
      <c r="T77" s="68" t="n">
        <v>969780</v>
      </c>
      <c r="U77" s="68" t="n">
        <v>938005</v>
      </c>
      <c r="V77" s="68" t="n">
        <v>929809</v>
      </c>
      <c r="W77" s="68" t="n">
        <v>932318</v>
      </c>
      <c r="X77" s="68" t="n">
        <v>929291</v>
      </c>
      <c r="Y77" s="68" t="n">
        <v>920224</v>
      </c>
      <c r="Z77" s="68" t="n">
        <v>957546</v>
      </c>
      <c r="AA77" s="68" t="n">
        <v>1014906</v>
      </c>
      <c r="AB77" s="68" t="n">
        <v>1023047</v>
      </c>
      <c r="AC77" s="68" t="n">
        <v>1038341</v>
      </c>
      <c r="AD77" s="68" t="n">
        <v>1074163</v>
      </c>
      <c r="AE77" s="68" t="n">
        <v>1133234</v>
      </c>
      <c r="AF77" s="68" t="n">
        <v>1103809</v>
      </c>
      <c r="AG77" s="957" t="n">
        <v>1177638.66</v>
      </c>
      <c r="AH77" s="957" t="n">
        <v>1235030.35</v>
      </c>
      <c r="AI77" s="957" t="n">
        <v>1341262.44</v>
      </c>
      <c r="AJ77" s="957" t="n">
        <v>1301467</v>
      </c>
      <c r="AK77" s="957" t="n">
        <v>1348803</v>
      </c>
      <c r="AL77" s="957" t="n">
        <v>1400433</v>
      </c>
      <c r="AM77" s="957" t="n">
        <v>1493542</v>
      </c>
      <c r="AN77" s="958" t="n">
        <v>1289054</v>
      </c>
      <c r="AO77" s="959" t="n">
        <v>1310399</v>
      </c>
      <c r="AP77" s="959" t="n">
        <v>1275392.72850074</v>
      </c>
      <c r="AQ77" s="959" t="n">
        <v>1337777.3</v>
      </c>
      <c r="AR77" s="960" t="n">
        <v>1333937</v>
      </c>
      <c r="AT77" s="270" t="n">
        <v>0.034818556864181</v>
      </c>
      <c r="AU77" s="435"/>
    </row>
    <row r="78" customFormat="false" ht="20.25" hidden="false" customHeight="true" outlineLevel="0" collapsed="false">
      <c r="A78" s="41"/>
      <c r="B78" s="61"/>
      <c r="D78" s="914"/>
      <c r="E78" s="385"/>
      <c r="F78" s="915" t="s">
        <v>519</v>
      </c>
      <c r="G78" s="445"/>
      <c r="H78" s="915"/>
      <c r="I78" s="924" t="n">
        <v>40948</v>
      </c>
      <c r="J78" s="924" t="n">
        <v>42709</v>
      </c>
      <c r="K78" s="924" t="n">
        <v>45739</v>
      </c>
      <c r="L78" s="924" t="n">
        <v>47424</v>
      </c>
      <c r="M78" s="924" t="n">
        <v>49071</v>
      </c>
      <c r="N78" s="924" t="n">
        <v>53022</v>
      </c>
      <c r="O78" s="924" t="n">
        <v>58291</v>
      </c>
      <c r="P78" s="924" t="n">
        <v>59438</v>
      </c>
      <c r="Q78" s="924" t="n">
        <v>60753</v>
      </c>
      <c r="R78" s="924" t="n">
        <v>67547</v>
      </c>
      <c r="S78" s="924" t="n">
        <v>74681</v>
      </c>
      <c r="T78" s="924" t="n">
        <v>77119</v>
      </c>
      <c r="U78" s="924" t="n">
        <v>77778</v>
      </c>
      <c r="V78" s="924" t="n">
        <v>81029</v>
      </c>
      <c r="W78" s="924" t="n">
        <v>81937</v>
      </c>
      <c r="X78" s="924" t="n">
        <v>85327</v>
      </c>
      <c r="Y78" s="924" t="n">
        <v>84447</v>
      </c>
      <c r="Z78" s="924" t="n">
        <v>85298</v>
      </c>
      <c r="AA78" s="924" t="n">
        <v>85048</v>
      </c>
      <c r="AB78" s="924" t="n">
        <v>81243</v>
      </c>
      <c r="AC78" s="924" t="n">
        <v>71283</v>
      </c>
      <c r="AD78" s="924" t="n">
        <v>68277</v>
      </c>
      <c r="AE78" s="924" t="n">
        <v>65755</v>
      </c>
      <c r="AF78" s="924" t="n">
        <v>64939</v>
      </c>
      <c r="AG78" s="961" t="n">
        <v>63429.6925899601</v>
      </c>
      <c r="AH78" s="961" t="n">
        <v>64522.2</v>
      </c>
      <c r="AI78" s="961" t="n">
        <v>66213.62</v>
      </c>
      <c r="AJ78" s="961" t="n">
        <v>66125</v>
      </c>
      <c r="AK78" s="961" t="n">
        <v>66815</v>
      </c>
      <c r="AL78" s="961" t="n">
        <v>71236</v>
      </c>
      <c r="AM78" s="961" t="n">
        <v>76325</v>
      </c>
      <c r="AN78" s="962" t="n">
        <v>80164</v>
      </c>
      <c r="AO78" s="963" t="n">
        <v>77234</v>
      </c>
      <c r="AP78" s="963" t="n">
        <v>76512.67412055</v>
      </c>
      <c r="AQ78" s="963" t="n">
        <v>76726.11</v>
      </c>
      <c r="AR78" s="964" t="n">
        <v>76068</v>
      </c>
      <c r="AT78" s="270" t="n">
        <v>-0.051095254727808</v>
      </c>
      <c r="AU78" s="435"/>
    </row>
    <row r="79" customFormat="false" ht="20.25" hidden="false" customHeight="true" outlineLevel="0" collapsed="false">
      <c r="A79" s="41"/>
      <c r="B79" s="61"/>
    </row>
    <row r="80" customFormat="false" ht="20.25" hidden="false" customHeight="true" outlineLevel="0" collapsed="false">
      <c r="A80" s="41"/>
      <c r="B80" s="61"/>
      <c r="AC80" s="965"/>
      <c r="AD80" s="611" t="n">
        <v>40.8442371168608</v>
      </c>
      <c r="AE80" s="611" t="n">
        <v>39.0848558454165</v>
      </c>
      <c r="AF80" s="611" t="n">
        <v>40.558050348647</v>
      </c>
      <c r="AG80" s="611" t="n">
        <v>38.6365588023984</v>
      </c>
      <c r="AH80" s="611" t="n">
        <v>38.5641888504167</v>
      </c>
      <c r="AI80" s="611" t="n">
        <v>36.2316174214149</v>
      </c>
      <c r="AJ80" s="611" t="n">
        <v>36.2808163235739</v>
      </c>
      <c r="AK80" s="611" t="n">
        <v>36.6551456363171</v>
      </c>
      <c r="AL80" s="611" t="n">
        <v>36.9985385336621</v>
      </c>
      <c r="AM80" s="611" t="n">
        <v>35.3217720657934</v>
      </c>
      <c r="AN80" s="611" t="n">
        <v>39.0548598099557</v>
      </c>
      <c r="AO80" s="611" t="n">
        <v>40.6597300597814</v>
      </c>
      <c r="AP80" s="611" t="n">
        <v>44.2876295836814</v>
      </c>
      <c r="AQ80" s="611" t="n">
        <v>43.761178137001</v>
      </c>
      <c r="AR80" s="611" t="n">
        <v>44.8367973539507</v>
      </c>
    </row>
    <row r="81" customFormat="false" ht="20.25" hidden="false" customHeight="true" outlineLevel="0" collapsed="false">
      <c r="A81" s="41"/>
      <c r="B81" s="61"/>
    </row>
    <row r="82" customFormat="false" ht="20.25" hidden="false" customHeight="tru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F86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85" zoomScalePageLayoutView="80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1" activeCellId="0" sqref="A1"/>
    </sheetView>
  </sheetViews>
  <sheetFormatPr defaultColWidth="9.3164062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1.89"/>
    <col collapsed="false" customWidth="false" hidden="true" outlineLevel="0" max="32" min="9" style="11" width="9.33"/>
    <col collapsed="false" customWidth="false" hidden="false" outlineLevel="0" max="37" min="33" style="3" width="9.33"/>
    <col collapsed="false" customWidth="true" hidden="false" outlineLevel="0" max="45" min="45" style="966" width="1.89"/>
    <col collapsed="false" customWidth="false" hidden="false" outlineLevel="0" max="46" min="46" style="966" width="9.33"/>
    <col collapsed="false" customWidth="false" hidden="false" outlineLevel="0" max="58" min="47" style="3" width="9.33"/>
    <col collapsed="false" customWidth="false" hidden="false" outlineLevel="0" max="1024" min="59" style="12" width="9.33"/>
  </cols>
  <sheetData>
    <row r="1" s="13" customFormat="true" ht="36" hidden="false" customHeight="true" outlineLevel="0" collapsed="false">
      <c r="B1" s="14"/>
      <c r="C1" s="14"/>
      <c r="D1" s="16" t="s">
        <v>520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S1" s="967"/>
      <c r="AT1" s="967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S2" s="968"/>
      <c r="AT2" s="968"/>
    </row>
    <row r="3" s="27" customFormat="true" ht="20.25" hidden="false" customHeight="true" outlineLevel="0" collapsed="false">
      <c r="A3" s="22"/>
      <c r="B3" s="23"/>
      <c r="C3" s="24"/>
      <c r="D3" s="64" t="s">
        <v>521</v>
      </c>
      <c r="E3" s="911"/>
      <c r="F3" s="911"/>
      <c r="G3" s="911"/>
      <c r="H3" s="911"/>
      <c r="I3" s="147" t="s">
        <v>49</v>
      </c>
      <c r="J3" s="147" t="s">
        <v>50</v>
      </c>
      <c r="K3" s="147" t="s">
        <v>51</v>
      </c>
      <c r="L3" s="147" t="s">
        <v>52</v>
      </c>
      <c r="M3" s="147" t="s">
        <v>53</v>
      </c>
      <c r="N3" s="147" t="s">
        <v>54</v>
      </c>
      <c r="O3" s="147" t="s">
        <v>55</v>
      </c>
      <c r="P3" s="147" t="s">
        <v>56</v>
      </c>
      <c r="Q3" s="147" t="s">
        <v>57</v>
      </c>
      <c r="R3" s="147" t="s">
        <v>58</v>
      </c>
      <c r="S3" s="147" t="s">
        <v>59</v>
      </c>
      <c r="T3" s="147" t="s">
        <v>60</v>
      </c>
      <c r="U3" s="147" t="s">
        <v>61</v>
      </c>
      <c r="V3" s="147" t="s">
        <v>62</v>
      </c>
      <c r="W3" s="147" t="s">
        <v>63</v>
      </c>
      <c r="X3" s="147" t="s">
        <v>123</v>
      </c>
      <c r="Y3" s="147" t="s">
        <v>64</v>
      </c>
      <c r="Z3" s="147" t="s">
        <v>65</v>
      </c>
      <c r="AA3" s="147" t="s">
        <v>66</v>
      </c>
      <c r="AB3" s="147" t="s">
        <v>67</v>
      </c>
      <c r="AC3" s="147" t="s">
        <v>68</v>
      </c>
      <c r="AD3" s="147" t="s">
        <v>69</v>
      </c>
      <c r="AE3" s="147" t="s">
        <v>70</v>
      </c>
      <c r="AF3" s="148" t="n">
        <v>2017</v>
      </c>
      <c r="AG3" s="147" t="s">
        <v>71</v>
      </c>
      <c r="AH3" s="147" t="s">
        <v>72</v>
      </c>
      <c r="AI3" s="147" t="s">
        <v>73</v>
      </c>
      <c r="AJ3" s="148" t="n">
        <v>2018</v>
      </c>
      <c r="AK3" s="147" t="s">
        <v>75</v>
      </c>
      <c r="AL3" s="147" t="s">
        <v>76</v>
      </c>
      <c r="AM3" s="147" t="s">
        <v>77</v>
      </c>
      <c r="AN3" s="147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  <c r="AS3" s="266"/>
      <c r="AT3" s="266" t="s">
        <v>223</v>
      </c>
    </row>
    <row r="4" customFormat="false" ht="20.1" hidden="false" customHeight="true" outlineLevel="0" collapsed="false">
      <c r="A4" s="28" t="s">
        <v>2</v>
      </c>
      <c r="B4" s="62"/>
      <c r="D4" s="649"/>
      <c r="E4" s="1" t="s">
        <v>83</v>
      </c>
      <c r="F4" s="1"/>
      <c r="G4" s="1"/>
      <c r="H4" s="1"/>
      <c r="I4" s="252" t="n">
        <v>9331.56</v>
      </c>
      <c r="J4" s="252" t="n">
        <v>37345.51</v>
      </c>
      <c r="K4" s="252" t="n">
        <v>65587.7</v>
      </c>
      <c r="L4" s="252" t="n">
        <v>98788.91</v>
      </c>
      <c r="M4" s="252" t="n">
        <v>38927.33</v>
      </c>
      <c r="N4" s="252" t="n">
        <v>68188.48</v>
      </c>
      <c r="O4" s="252" t="n">
        <v>94676.78</v>
      </c>
      <c r="P4" s="252" t="n">
        <v>120136.17</v>
      </c>
      <c r="Q4" s="252" t="n">
        <v>32355.16</v>
      </c>
      <c r="R4" s="252" t="n">
        <v>64214.39</v>
      </c>
      <c r="S4" s="252" t="n">
        <v>94106.92</v>
      </c>
      <c r="T4" s="252" t="n">
        <v>124569</v>
      </c>
      <c r="U4" s="252" t="n">
        <v>34218.3</v>
      </c>
      <c r="V4" s="252" t="n">
        <v>67258.85</v>
      </c>
      <c r="W4" s="252" t="n">
        <v>99979.73</v>
      </c>
      <c r="X4" s="252" t="n">
        <v>129517.08</v>
      </c>
      <c r="Y4" s="252" t="n">
        <v>34260.15</v>
      </c>
      <c r="Z4" s="252" t="n">
        <v>63903.5</v>
      </c>
      <c r="AA4" s="252" t="n">
        <v>97282.9</v>
      </c>
      <c r="AB4" s="252" t="n">
        <v>125753.94</v>
      </c>
      <c r="AC4" s="252" t="n">
        <v>39091.03</v>
      </c>
      <c r="AD4" s="252" t="n">
        <v>63297.76</v>
      </c>
      <c r="AE4" s="252" t="n">
        <v>88356.42</v>
      </c>
      <c r="AF4" s="252" t="n">
        <v>118642.61</v>
      </c>
      <c r="AG4" s="252" t="n">
        <v>26242.34101828</v>
      </c>
      <c r="AH4" s="252" t="n">
        <v>57238.00326728</v>
      </c>
      <c r="AI4" s="252" t="n">
        <v>80289.7554728</v>
      </c>
      <c r="AJ4" s="252" t="n">
        <v>103088.88417468</v>
      </c>
      <c r="AK4" s="252" t="n">
        <v>25768.59726574</v>
      </c>
      <c r="AL4" s="252" t="n">
        <v>51163.68325301</v>
      </c>
      <c r="AM4" s="252" t="n">
        <v>77515.67597959</v>
      </c>
      <c r="AN4" s="269" t="n">
        <v>96380.09063125</v>
      </c>
      <c r="AO4" s="252" t="n">
        <v>32142.2998316</v>
      </c>
      <c r="AP4" s="252" t="n">
        <v>53247.30109432</v>
      </c>
      <c r="AQ4" s="252" t="n">
        <v>71952.73153032</v>
      </c>
      <c r="AR4" s="269" t="n">
        <v>96486.97532793</v>
      </c>
      <c r="AS4" s="948"/>
      <c r="AT4" s="270" t="n">
        <v>0.00110899145227976</v>
      </c>
    </row>
    <row r="5" customFormat="false" ht="20.1" hidden="false" customHeight="true" outlineLevel="0" collapsed="false">
      <c r="A5" s="34"/>
      <c r="B5" s="35"/>
      <c r="D5" s="649"/>
      <c r="E5" s="1" t="s">
        <v>84</v>
      </c>
      <c r="F5" s="1"/>
      <c r="G5" s="1"/>
      <c r="H5" s="1"/>
      <c r="I5" s="252" t="n">
        <v>9104.22</v>
      </c>
      <c r="J5" s="252" t="n">
        <v>36940.06</v>
      </c>
      <c r="K5" s="252" t="n">
        <v>64642.69</v>
      </c>
      <c r="L5" s="252" t="n">
        <v>97769.32</v>
      </c>
      <c r="M5" s="252" t="n">
        <v>38305.82</v>
      </c>
      <c r="N5" s="252" t="n">
        <v>67212.43</v>
      </c>
      <c r="O5" s="252" t="n">
        <v>93315.96</v>
      </c>
      <c r="P5" s="252" t="n">
        <v>118188.78</v>
      </c>
      <c r="Q5" s="252" t="n">
        <v>31824.18</v>
      </c>
      <c r="R5" s="252" t="n">
        <v>63092.93</v>
      </c>
      <c r="S5" s="252" t="n">
        <v>92396.39</v>
      </c>
      <c r="T5" s="252" t="n">
        <v>122338.1</v>
      </c>
      <c r="U5" s="252" t="n">
        <v>33920.96</v>
      </c>
      <c r="V5" s="252" t="n">
        <v>66069.76</v>
      </c>
      <c r="W5" s="252" t="n">
        <v>98199.2</v>
      </c>
      <c r="X5" s="252" t="n">
        <v>127003.25</v>
      </c>
      <c r="Y5" s="252" t="n">
        <v>33682.22</v>
      </c>
      <c r="Z5" s="252" t="n">
        <v>62579.83</v>
      </c>
      <c r="AA5" s="252" t="n">
        <v>95363.19</v>
      </c>
      <c r="AB5" s="252" t="n">
        <v>123645.63</v>
      </c>
      <c r="AC5" s="252" t="n">
        <v>38520.03</v>
      </c>
      <c r="AD5" s="252" t="n">
        <v>62118.9</v>
      </c>
      <c r="AE5" s="252" t="n">
        <v>86669.88</v>
      </c>
      <c r="AF5" s="252" t="n">
        <v>116926.51</v>
      </c>
      <c r="AG5" s="252" t="n">
        <v>25754.19768436</v>
      </c>
      <c r="AH5" s="252" t="n">
        <v>56215.76711352</v>
      </c>
      <c r="AI5" s="252" t="n">
        <v>79401.79783361</v>
      </c>
      <c r="AJ5" s="252" t="n">
        <v>103879.74517389</v>
      </c>
      <c r="AK5" s="252" t="n">
        <v>25549.08558312</v>
      </c>
      <c r="AL5" s="252" t="n">
        <v>50572.71029402</v>
      </c>
      <c r="AM5" s="252" t="n">
        <v>76548.54120683</v>
      </c>
      <c r="AN5" s="328" t="n">
        <v>95026.85923276</v>
      </c>
      <c r="AO5" s="327" t="n">
        <v>31857.4536393</v>
      </c>
      <c r="AP5" s="327" t="n">
        <v>52355.26346768</v>
      </c>
      <c r="AQ5" s="327" t="n">
        <v>70426.0020048</v>
      </c>
      <c r="AR5" s="328" t="n">
        <v>94657.73066666</v>
      </c>
      <c r="AS5" s="948"/>
      <c r="AT5" s="270" t="n">
        <v>-0.00388446560351797</v>
      </c>
    </row>
    <row r="6" customFormat="false" ht="20.1" hidden="false" customHeight="true" outlineLevel="0" collapsed="false">
      <c r="A6" s="37" t="s">
        <v>4</v>
      </c>
      <c r="B6" s="38"/>
      <c r="D6" s="969" t="s">
        <v>85</v>
      </c>
      <c r="E6" s="970"/>
      <c r="F6" s="971"/>
      <c r="G6" s="971"/>
      <c r="H6" s="971"/>
      <c r="I6" s="866" t="n">
        <v>227.34</v>
      </c>
      <c r="J6" s="866" t="n">
        <v>405.449999999997</v>
      </c>
      <c r="K6" s="866" t="n">
        <v>945.010000000017</v>
      </c>
      <c r="L6" s="866" t="n">
        <v>1019.59</v>
      </c>
      <c r="M6" s="866" t="n">
        <v>621.510000000002</v>
      </c>
      <c r="N6" s="866" t="n">
        <v>976.050000000003</v>
      </c>
      <c r="O6" s="866" t="n">
        <v>1360.81999999999</v>
      </c>
      <c r="P6" s="866" t="n">
        <v>1947.39</v>
      </c>
      <c r="Q6" s="866" t="n">
        <v>530.98</v>
      </c>
      <c r="R6" s="866" t="n">
        <v>1121.46</v>
      </c>
      <c r="S6" s="866" t="n">
        <v>1710.53</v>
      </c>
      <c r="T6" s="866" t="n">
        <v>2230.89999999999</v>
      </c>
      <c r="U6" s="866" t="n">
        <v>297.340000000004</v>
      </c>
      <c r="V6" s="866" t="n">
        <v>1189.09000000001</v>
      </c>
      <c r="W6" s="866" t="n">
        <v>1780.53</v>
      </c>
      <c r="X6" s="866" t="n">
        <v>2513.83</v>
      </c>
      <c r="Y6" s="866" t="n">
        <v>577.93</v>
      </c>
      <c r="Z6" s="866" t="n">
        <v>1323.67</v>
      </c>
      <c r="AA6" s="866" t="n">
        <v>1919.70999999999</v>
      </c>
      <c r="AB6" s="866" t="n">
        <v>2108.31</v>
      </c>
      <c r="AC6" s="866" t="n">
        <v>571</v>
      </c>
      <c r="AD6" s="866" t="n">
        <v>1178.86</v>
      </c>
      <c r="AE6" s="866" t="n">
        <v>1686.53999999999</v>
      </c>
      <c r="AF6" s="866" t="n">
        <v>1716.10000000001</v>
      </c>
      <c r="AG6" s="866" t="n">
        <v>488.143333920001</v>
      </c>
      <c r="AH6" s="866" t="n">
        <v>1022.23615376</v>
      </c>
      <c r="AI6" s="866" t="n">
        <v>887.95763918999</v>
      </c>
      <c r="AJ6" s="866" t="n">
        <v>-790.86099921</v>
      </c>
      <c r="AK6" s="866" t="n">
        <v>219.5116826</v>
      </c>
      <c r="AL6" s="866" t="n">
        <v>590.97295899</v>
      </c>
      <c r="AM6" s="866" t="n">
        <v>967.13477276</v>
      </c>
      <c r="AN6" s="269" t="n">
        <v>1353.23139849</v>
      </c>
      <c r="AO6" s="252" t="n">
        <v>284.8461923</v>
      </c>
      <c r="AP6" s="252" t="n">
        <v>892.03762664</v>
      </c>
      <c r="AQ6" s="252" t="n">
        <v>1526.72952552</v>
      </c>
      <c r="AR6" s="269" t="n">
        <v>1829.24466127</v>
      </c>
      <c r="AS6" s="948"/>
      <c r="AT6" s="270" t="n">
        <v>0.351760433072391</v>
      </c>
    </row>
    <row r="7" customFormat="false" ht="20.1" hidden="false" customHeight="true" outlineLevel="0" collapsed="false">
      <c r="A7" s="42"/>
      <c r="B7" s="42" t="s">
        <v>1</v>
      </c>
      <c r="D7" s="1"/>
      <c r="E7" s="1" t="s">
        <v>27</v>
      </c>
      <c r="F7" s="1"/>
      <c r="G7" s="1"/>
      <c r="H7" s="1"/>
      <c r="I7" s="252" t="n">
        <v>22.73</v>
      </c>
      <c r="J7" s="252" t="n">
        <v>90.94</v>
      </c>
      <c r="K7" s="252" t="n">
        <v>159.15</v>
      </c>
      <c r="L7" s="252" t="n">
        <v>227.34038084</v>
      </c>
      <c r="M7" s="252" t="n">
        <v>66.5109065679748</v>
      </c>
      <c r="N7" s="252" t="n">
        <v>133.02181313595</v>
      </c>
      <c r="O7" s="252" t="n">
        <v>199.532719703924</v>
      </c>
      <c r="P7" s="252" t="n">
        <v>266.043626271899</v>
      </c>
      <c r="Q7" s="252" t="n">
        <v>71.999925</v>
      </c>
      <c r="R7" s="252" t="n">
        <v>143.99985</v>
      </c>
      <c r="S7" s="252" t="n">
        <v>215.999775</v>
      </c>
      <c r="T7" s="252" t="n">
        <v>287.9997</v>
      </c>
      <c r="U7" s="252" t="n">
        <v>75.6092925</v>
      </c>
      <c r="V7" s="252" t="n">
        <v>151.218585</v>
      </c>
      <c r="W7" s="252" t="n">
        <v>226.8278775</v>
      </c>
      <c r="X7" s="252" t="n">
        <v>302.43717</v>
      </c>
      <c r="Y7" s="252" t="n">
        <v>124.0655575</v>
      </c>
      <c r="Z7" s="252" t="n">
        <v>248.131115</v>
      </c>
      <c r="AA7" s="252" t="n">
        <v>372.1966725</v>
      </c>
      <c r="AB7" s="252" t="n">
        <v>496.26223</v>
      </c>
      <c r="AC7" s="252" t="n">
        <v>131.52676</v>
      </c>
      <c r="AD7" s="252" t="n">
        <v>263.05352</v>
      </c>
      <c r="AE7" s="252" t="n">
        <v>394.58028</v>
      </c>
      <c r="AF7" s="252" t="n">
        <v>526.10704</v>
      </c>
      <c r="AG7" s="252" t="n">
        <v>157.02761317</v>
      </c>
      <c r="AH7" s="252" t="n">
        <v>314.05522634</v>
      </c>
      <c r="AI7" s="252" t="n">
        <v>471.08283951</v>
      </c>
      <c r="AJ7" s="252" t="n">
        <v>628.1104527</v>
      </c>
      <c r="AK7" s="252" t="n">
        <v>190.32053001</v>
      </c>
      <c r="AL7" s="252" t="n">
        <v>380.64106002</v>
      </c>
      <c r="AM7" s="252" t="n">
        <v>570.96159</v>
      </c>
      <c r="AN7" s="269" t="n">
        <v>761.28212</v>
      </c>
      <c r="AO7" s="252" t="n">
        <v>199.63966</v>
      </c>
      <c r="AP7" s="252" t="n">
        <v>399.27932</v>
      </c>
      <c r="AQ7" s="252" t="n">
        <v>598.91898</v>
      </c>
      <c r="AR7" s="269" t="n">
        <v>798.55866308</v>
      </c>
      <c r="AS7" s="948"/>
      <c r="AT7" s="270" t="n">
        <v>0.0489654782382122</v>
      </c>
    </row>
    <row r="8" customFormat="false" ht="20.1" hidden="false" customHeight="true" outlineLevel="0" collapsed="false">
      <c r="A8" s="41"/>
      <c r="B8" s="42" t="s">
        <v>5</v>
      </c>
      <c r="C8" s="649"/>
      <c r="D8" s="813"/>
      <c r="E8" s="814" t="s">
        <v>279</v>
      </c>
      <c r="F8" s="815"/>
      <c r="G8" s="815"/>
      <c r="H8" s="815"/>
      <c r="I8" s="972" t="n">
        <v>-6.84</v>
      </c>
      <c r="J8" s="972" t="n">
        <v>40.93</v>
      </c>
      <c r="K8" s="972" t="n">
        <v>-12.25</v>
      </c>
      <c r="L8" s="972" t="n">
        <v>548.70038084</v>
      </c>
      <c r="M8" s="972" t="n">
        <v>12.5009065679748</v>
      </c>
      <c r="N8" s="972" t="n">
        <v>6.60181313594958</v>
      </c>
      <c r="O8" s="972" t="n">
        <v>4.87271970392436</v>
      </c>
      <c r="P8" s="972" t="n">
        <v>-16.6463737281008</v>
      </c>
      <c r="Q8" s="972" t="n">
        <v>-2.380075</v>
      </c>
      <c r="R8" s="972" t="n">
        <v>-37.85015</v>
      </c>
      <c r="S8" s="972" t="n">
        <v>-46.300225</v>
      </c>
      <c r="T8" s="972" t="n">
        <v>103.9997</v>
      </c>
      <c r="U8" s="972" t="n">
        <v>-17.5607075</v>
      </c>
      <c r="V8" s="972" t="n">
        <v>-39.061415</v>
      </c>
      <c r="W8" s="972" t="n">
        <v>-50.1721225</v>
      </c>
      <c r="X8" s="972" t="n">
        <v>-67.21283</v>
      </c>
      <c r="Y8" s="972" t="n">
        <v>-23.9044425</v>
      </c>
      <c r="Z8" s="972" t="n">
        <v>-26.428885</v>
      </c>
      <c r="AA8" s="972" t="n">
        <v>-39.0533275</v>
      </c>
      <c r="AB8" s="972" t="n">
        <v>402.47223</v>
      </c>
      <c r="AC8" s="972" t="n">
        <v>-16.93324</v>
      </c>
      <c r="AD8" s="972" t="n">
        <v>-45.92648</v>
      </c>
      <c r="AE8" s="972" t="n">
        <v>-50.96972</v>
      </c>
      <c r="AF8" s="972" t="n">
        <v>-67.5529600000001</v>
      </c>
      <c r="AG8" s="972" t="n">
        <v>-23.65015399</v>
      </c>
      <c r="AH8" s="972" t="n">
        <v>-35.6342472</v>
      </c>
      <c r="AI8" s="972" t="n">
        <v>-60.98113705</v>
      </c>
      <c r="AJ8" s="972" t="n">
        <v>-70</v>
      </c>
      <c r="AK8" s="972" t="n">
        <v>-20.00983497</v>
      </c>
      <c r="AL8" s="972" t="n">
        <v>-37.54522865</v>
      </c>
      <c r="AM8" s="972" t="n">
        <v>-56.2018707</v>
      </c>
      <c r="AN8" s="328" t="n">
        <v>-67.21303709</v>
      </c>
      <c r="AO8" s="327" t="n">
        <v>-18.15438104</v>
      </c>
      <c r="AP8" s="327" t="n">
        <v>-27.29999951</v>
      </c>
      <c r="AQ8" s="327" t="n">
        <v>-49.0628860700001</v>
      </c>
      <c r="AR8" s="328" t="n">
        <v>-70.1332782899999</v>
      </c>
      <c r="AS8" s="948"/>
      <c r="AT8" s="270"/>
    </row>
    <row r="9" customFormat="false" ht="20.1" hidden="false" customHeight="true" outlineLevel="0" collapsed="false">
      <c r="A9" s="41"/>
      <c r="B9" s="44" t="s">
        <v>7</v>
      </c>
      <c r="D9" s="649" t="s">
        <v>522</v>
      </c>
      <c r="E9" s="1"/>
      <c r="F9" s="1"/>
      <c r="G9" s="1"/>
      <c r="H9" s="1"/>
      <c r="I9" s="252" t="n">
        <v>197.77</v>
      </c>
      <c r="J9" s="252" t="n">
        <v>355.439999999997</v>
      </c>
      <c r="K9" s="252" t="n">
        <v>773.610000000017</v>
      </c>
      <c r="L9" s="252" t="n">
        <v>1340.95</v>
      </c>
      <c r="M9" s="252" t="n">
        <v>567.500000000002</v>
      </c>
      <c r="N9" s="252" t="n">
        <v>849.630000000003</v>
      </c>
      <c r="O9" s="252" t="n">
        <v>1166.15999999999</v>
      </c>
      <c r="P9" s="252" t="n">
        <v>1664.7</v>
      </c>
      <c r="Q9" s="252" t="n">
        <v>456.6</v>
      </c>
      <c r="R9" s="252" t="n">
        <v>939.609999999999</v>
      </c>
      <c r="S9" s="252" t="n">
        <v>1448.23</v>
      </c>
      <c r="T9" s="252" t="n">
        <v>2046.89999999999</v>
      </c>
      <c r="U9" s="252" t="n">
        <v>204.170000000004</v>
      </c>
      <c r="V9" s="252" t="n">
        <v>998.810000000011</v>
      </c>
      <c r="W9" s="252" t="n">
        <v>1503.53</v>
      </c>
      <c r="X9" s="252" t="n">
        <v>2144.18</v>
      </c>
      <c r="Y9" s="252" t="n">
        <v>429.96</v>
      </c>
      <c r="Z9" s="252" t="n">
        <v>1049.11</v>
      </c>
      <c r="AA9" s="252" t="n">
        <v>1508.45999999999</v>
      </c>
      <c r="AB9" s="252" t="n">
        <v>2014.52</v>
      </c>
      <c r="AC9" s="252" t="n">
        <v>422.54</v>
      </c>
      <c r="AD9" s="252" t="n">
        <v>869.880000000001</v>
      </c>
      <c r="AE9" s="252" t="n">
        <v>1240.98999999999</v>
      </c>
      <c r="AF9" s="252" t="n">
        <v>1122.44000000001</v>
      </c>
      <c r="AG9" s="252" t="n">
        <v>307.465566760001</v>
      </c>
      <c r="AH9" s="252" t="n">
        <v>672.546680220001</v>
      </c>
      <c r="AI9" s="252" t="n">
        <v>355.89366263</v>
      </c>
      <c r="AJ9" s="252" t="n">
        <v>-1488.9467615</v>
      </c>
      <c r="AK9" s="252" t="n">
        <v>9.18131762</v>
      </c>
      <c r="AL9" s="252" t="n">
        <v>172.78667032</v>
      </c>
      <c r="AM9" s="252" t="n">
        <v>339.97131206</v>
      </c>
      <c r="AN9" s="269" t="n">
        <v>524.7362414</v>
      </c>
      <c r="AO9" s="252" t="n">
        <v>67.05215126</v>
      </c>
      <c r="AP9" s="252" t="n">
        <v>465.45830713</v>
      </c>
      <c r="AQ9" s="252" t="n">
        <v>878.74765945</v>
      </c>
      <c r="AR9" s="269" t="n">
        <v>960.5527199</v>
      </c>
      <c r="AS9" s="948"/>
      <c r="AT9" s="270" t="n">
        <v>0.830543888749209</v>
      </c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281</v>
      </c>
      <c r="F10" s="1"/>
      <c r="G10" s="1"/>
      <c r="H10" s="1"/>
      <c r="I10" s="252" t="n">
        <v>41.91</v>
      </c>
      <c r="J10" s="252" t="n">
        <v>-9.63</v>
      </c>
      <c r="K10" s="252" t="n">
        <v>60.33</v>
      </c>
      <c r="L10" s="252" t="n">
        <v>135.61</v>
      </c>
      <c r="M10" s="252" t="n">
        <v>86.26</v>
      </c>
      <c r="N10" s="252" t="n">
        <v>148</v>
      </c>
      <c r="O10" s="252" t="n">
        <v>538.82</v>
      </c>
      <c r="P10" s="252" t="n">
        <v>655.37</v>
      </c>
      <c r="Q10" s="252" t="n">
        <v>103.87</v>
      </c>
      <c r="R10" s="252" t="n">
        <v>224.54</v>
      </c>
      <c r="S10" s="252" t="n">
        <v>342.9</v>
      </c>
      <c r="T10" s="252" t="n">
        <v>470.38</v>
      </c>
      <c r="U10" s="252" t="n">
        <v>47.76</v>
      </c>
      <c r="V10" s="252" t="n">
        <v>234.78</v>
      </c>
      <c r="W10" s="252" t="n">
        <v>321.47</v>
      </c>
      <c r="X10" s="252" t="n">
        <v>468.01</v>
      </c>
      <c r="Y10" s="252" t="n">
        <v>107.92</v>
      </c>
      <c r="Z10" s="252" t="n">
        <v>261.84</v>
      </c>
      <c r="AA10" s="252" t="n">
        <v>353.45</v>
      </c>
      <c r="AB10" s="252" t="n">
        <v>469.09</v>
      </c>
      <c r="AC10" s="252" t="n">
        <v>102.4</v>
      </c>
      <c r="AD10" s="252" t="n">
        <v>212.11</v>
      </c>
      <c r="AE10" s="252" t="n">
        <v>289.72</v>
      </c>
      <c r="AF10" s="252" t="n">
        <v>268.33</v>
      </c>
      <c r="AG10" s="252" t="n">
        <v>74.94734691</v>
      </c>
      <c r="AH10" s="252" t="n">
        <v>171.25651767</v>
      </c>
      <c r="AI10" s="252" t="n">
        <v>87.8146949</v>
      </c>
      <c r="AJ10" s="252" t="n">
        <v>-347.82741539</v>
      </c>
      <c r="AK10" s="252" t="n">
        <v>3.14068289</v>
      </c>
      <c r="AL10" s="252" t="n">
        <v>51.84465065</v>
      </c>
      <c r="AM10" s="252" t="n">
        <v>92.82896761</v>
      </c>
      <c r="AN10" s="328" t="n">
        <v>124.18781918</v>
      </c>
      <c r="AO10" s="327" t="n">
        <v>16.35177545</v>
      </c>
      <c r="AP10" s="327" t="n">
        <v>61.79083247</v>
      </c>
      <c r="AQ10" s="327" t="n">
        <v>235.52927846</v>
      </c>
      <c r="AR10" s="328" t="n">
        <v>348.56012879</v>
      </c>
      <c r="AS10" s="948"/>
      <c r="AT10" s="270" t="n">
        <v>1.80671752746371</v>
      </c>
    </row>
    <row r="11" customFormat="false" ht="20.1" hidden="false" customHeight="true" outlineLevel="0" collapsed="false">
      <c r="A11" s="41"/>
      <c r="B11" s="44" t="s">
        <v>11</v>
      </c>
      <c r="D11" s="969" t="s">
        <v>86</v>
      </c>
      <c r="E11" s="970"/>
      <c r="F11" s="971"/>
      <c r="G11" s="971"/>
      <c r="H11" s="971"/>
      <c r="I11" s="973" t="n">
        <v>155.86</v>
      </c>
      <c r="J11" s="973" t="n">
        <v>365.069999999997</v>
      </c>
      <c r="K11" s="973" t="n">
        <v>713.280000000017</v>
      </c>
      <c r="L11" s="973" t="n">
        <v>1205.34</v>
      </c>
      <c r="M11" s="973" t="n">
        <v>481.240000000002</v>
      </c>
      <c r="N11" s="973" t="n">
        <v>701.630000000003</v>
      </c>
      <c r="O11" s="973" t="n">
        <v>627.339999999992</v>
      </c>
      <c r="P11" s="973" t="n">
        <v>1009.33</v>
      </c>
      <c r="Q11" s="973" t="n">
        <v>352.73</v>
      </c>
      <c r="R11" s="973" t="n">
        <v>715.069999999999</v>
      </c>
      <c r="S11" s="973" t="n">
        <v>1105.33</v>
      </c>
      <c r="T11" s="973" t="n">
        <v>1576.51999999999</v>
      </c>
      <c r="U11" s="973" t="n">
        <v>156.410000000004</v>
      </c>
      <c r="V11" s="973" t="n">
        <v>764.030000000011</v>
      </c>
      <c r="W11" s="973" t="n">
        <v>1182.06</v>
      </c>
      <c r="X11" s="973" t="n">
        <v>1676.17</v>
      </c>
      <c r="Y11" s="973" t="n">
        <v>322.04</v>
      </c>
      <c r="Z11" s="973" t="n">
        <v>787.269999999998</v>
      </c>
      <c r="AA11" s="973" t="n">
        <v>1155.00999999999</v>
      </c>
      <c r="AB11" s="973" t="n">
        <v>1545</v>
      </c>
      <c r="AC11" s="973" t="n">
        <v>320.14</v>
      </c>
      <c r="AD11" s="973" t="n">
        <v>657.770000000001</v>
      </c>
      <c r="AE11" s="973" t="n">
        <v>951.269999999993</v>
      </c>
      <c r="AF11" s="973" t="n">
        <v>854.110000000006</v>
      </c>
      <c r="AG11" s="973" t="n">
        <v>232.518219850001</v>
      </c>
      <c r="AH11" s="973" t="n">
        <v>501.290162550001</v>
      </c>
      <c r="AI11" s="973" t="n">
        <v>268.07896773</v>
      </c>
      <c r="AJ11" s="973" t="n">
        <v>-1141.11934611</v>
      </c>
      <c r="AK11" s="973" t="n">
        <v>6.04063473</v>
      </c>
      <c r="AL11" s="973" t="n">
        <v>120.94201967</v>
      </c>
      <c r="AM11" s="973" t="n">
        <v>247.14234445</v>
      </c>
      <c r="AN11" s="695" t="n">
        <v>400.54842222</v>
      </c>
      <c r="AO11" s="151" t="n">
        <v>50.70037581</v>
      </c>
      <c r="AP11" s="151" t="n">
        <v>403.66747466</v>
      </c>
      <c r="AQ11" s="151" t="n">
        <v>643.21838099</v>
      </c>
      <c r="AR11" s="695" t="n">
        <v>611.99259111</v>
      </c>
      <c r="AS11" s="948"/>
      <c r="AT11" s="270" t="n">
        <v>0.527886660289639</v>
      </c>
    </row>
    <row r="12" customFormat="false" ht="20.1" hidden="false" customHeight="true" outlineLevel="0" collapsed="false">
      <c r="A12" s="41"/>
      <c r="B12" s="44" t="s">
        <v>13</v>
      </c>
      <c r="D12" s="974" t="s">
        <v>523</v>
      </c>
      <c r="E12" s="915"/>
      <c r="F12" s="915"/>
      <c r="G12" s="915"/>
      <c r="H12" s="915"/>
      <c r="I12" s="212" t="n">
        <v>173.08934</v>
      </c>
      <c r="J12" s="212" t="n">
        <v>433.98252</v>
      </c>
      <c r="K12" s="212" t="n">
        <v>833.9157</v>
      </c>
      <c r="L12" s="212" t="n">
        <v>1377.66400867672</v>
      </c>
      <c r="M12" s="212" t="n">
        <v>531.655267178525</v>
      </c>
      <c r="N12" s="212" t="n">
        <v>802.42053435705</v>
      </c>
      <c r="O12" s="212" t="n">
        <v>778.585801535575</v>
      </c>
      <c r="P12" s="212" t="n">
        <v>1210.9910687141</v>
      </c>
      <c r="Q12" s="212" t="n">
        <v>407.30594315</v>
      </c>
      <c r="R12" s="212" t="n">
        <v>824.2218863</v>
      </c>
      <c r="S12" s="212" t="n">
        <v>1269.05782945</v>
      </c>
      <c r="T12" s="212" t="n">
        <v>1794.8237726</v>
      </c>
      <c r="U12" s="212" t="n">
        <v>213.721843715</v>
      </c>
      <c r="V12" s="212" t="n">
        <v>878.653687430011</v>
      </c>
      <c r="W12" s="212" t="n">
        <v>1353.995531145</v>
      </c>
      <c r="X12" s="212" t="n">
        <v>1905.41737486</v>
      </c>
      <c r="Y12" s="212" t="n">
        <v>416.081692585</v>
      </c>
      <c r="Z12" s="212" t="n">
        <v>975.35338517</v>
      </c>
      <c r="AA12" s="212" t="n">
        <v>1437.135077755</v>
      </c>
      <c r="AB12" s="212" t="n">
        <v>1921.16677034</v>
      </c>
      <c r="AC12" s="212" t="n">
        <v>419.83728408</v>
      </c>
      <c r="AD12" s="212" t="n">
        <v>857.16456816</v>
      </c>
      <c r="AE12" s="212" t="n">
        <v>1250.36185224</v>
      </c>
      <c r="AF12" s="212" t="n">
        <v>1252.89605296</v>
      </c>
      <c r="AG12" s="212" t="n">
        <v>346.36323939825</v>
      </c>
      <c r="AH12" s="212" t="n">
        <v>728.9802016465</v>
      </c>
      <c r="AI12" s="212" t="n">
        <v>609.61402637</v>
      </c>
      <c r="AJ12" s="212" t="n">
        <v>-685.7392679025</v>
      </c>
      <c r="AK12" s="212" t="n">
        <v>144.02301898725</v>
      </c>
      <c r="AL12" s="212" t="n">
        <v>396.9067881845</v>
      </c>
      <c r="AM12" s="212" t="n">
        <v>661.0894972</v>
      </c>
      <c r="AN12" s="975" t="n">
        <v>952.47795922</v>
      </c>
      <c r="AO12" s="212" t="n">
        <v>195.43912931</v>
      </c>
      <c r="AP12" s="212" t="n">
        <v>693.14498166</v>
      </c>
      <c r="AQ12" s="212" t="n">
        <v>1077.43464149</v>
      </c>
      <c r="AR12" s="975" t="n">
        <v>1190.947621843</v>
      </c>
      <c r="AS12" s="948"/>
      <c r="AT12" s="270" t="n">
        <v>0.250367644011717</v>
      </c>
    </row>
    <row r="13" customFormat="false" ht="20.1" hidden="false" customHeight="true" outlineLevel="0" collapsed="false">
      <c r="A13" s="41"/>
      <c r="B13" s="44" t="s">
        <v>15</v>
      </c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976"/>
      <c r="AI13" s="976"/>
      <c r="AJ13" s="976"/>
      <c r="AK13" s="976"/>
      <c r="AL13" s="976"/>
      <c r="AM13" s="976"/>
      <c r="AN13" s="976"/>
      <c r="AO13" s="976"/>
      <c r="AP13" s="976"/>
      <c r="AQ13" s="976"/>
      <c r="AR13" s="976"/>
    </row>
    <row r="14" customFormat="false" ht="20.1" hidden="false" customHeight="true" outlineLevel="0" collapsed="false">
      <c r="A14" s="41"/>
      <c r="B14" s="44" t="s">
        <v>17</v>
      </c>
      <c r="D14" s="64" t="s">
        <v>524</v>
      </c>
      <c r="E14" s="911"/>
      <c r="F14" s="911"/>
      <c r="G14" s="911"/>
      <c r="H14" s="911"/>
      <c r="I14" s="147" t="s">
        <v>49</v>
      </c>
      <c r="J14" s="147" t="s">
        <v>50</v>
      </c>
      <c r="K14" s="147" t="s">
        <v>51</v>
      </c>
      <c r="L14" s="147" t="s">
        <v>243</v>
      </c>
      <c r="M14" s="147" t="s">
        <v>53</v>
      </c>
      <c r="N14" s="147" t="s">
        <v>54</v>
      </c>
      <c r="O14" s="147" t="s">
        <v>55</v>
      </c>
      <c r="P14" s="147" t="s">
        <v>159</v>
      </c>
      <c r="Q14" s="147" t="s">
        <v>57</v>
      </c>
      <c r="R14" s="147" t="s">
        <v>58</v>
      </c>
      <c r="S14" s="147" t="s">
        <v>59</v>
      </c>
      <c r="T14" s="147" t="s">
        <v>160</v>
      </c>
      <c r="U14" s="147" t="s">
        <v>61</v>
      </c>
      <c r="V14" s="147" t="s">
        <v>62</v>
      </c>
      <c r="W14" s="147" t="s">
        <v>63</v>
      </c>
      <c r="X14" s="147" t="s">
        <v>161</v>
      </c>
      <c r="Y14" s="147" t="s">
        <v>64</v>
      </c>
      <c r="Z14" s="147" t="s">
        <v>65</v>
      </c>
      <c r="AA14" s="147" t="s">
        <v>66</v>
      </c>
      <c r="AB14" s="147" t="s">
        <v>162</v>
      </c>
      <c r="AC14" s="147" t="s">
        <v>68</v>
      </c>
      <c r="AD14" s="147" t="s">
        <v>69</v>
      </c>
      <c r="AE14" s="147" t="s">
        <v>70</v>
      </c>
      <c r="AF14" s="147" t="s">
        <v>163</v>
      </c>
      <c r="AG14" s="147" t="s">
        <v>71</v>
      </c>
      <c r="AH14" s="147" t="s">
        <v>72</v>
      </c>
      <c r="AI14" s="147" t="s">
        <v>73</v>
      </c>
      <c r="AJ14" s="148" t="n">
        <v>2018</v>
      </c>
      <c r="AK14" s="147" t="s">
        <v>75</v>
      </c>
      <c r="AL14" s="147" t="s">
        <v>76</v>
      </c>
      <c r="AM14" s="147" t="s">
        <v>77</v>
      </c>
      <c r="AN14" s="147" t="s">
        <v>78</v>
      </c>
      <c r="AO14" s="65" t="s">
        <v>79</v>
      </c>
      <c r="AP14" s="65" t="s">
        <v>80</v>
      </c>
      <c r="AQ14" s="65" t="s">
        <v>81</v>
      </c>
      <c r="AR14" s="65" t="s">
        <v>82</v>
      </c>
      <c r="AS14" s="977"/>
      <c r="AT14" s="266" t="s">
        <v>244</v>
      </c>
    </row>
    <row r="15" customFormat="false" ht="20.1" hidden="false" customHeight="true" outlineLevel="0" collapsed="false">
      <c r="A15" s="41"/>
      <c r="B15" s="44" t="s">
        <v>19</v>
      </c>
      <c r="D15" s="649"/>
      <c r="E15" s="1" t="s">
        <v>83</v>
      </c>
      <c r="F15" s="1"/>
      <c r="G15" s="1"/>
      <c r="H15" s="1"/>
      <c r="I15" s="252" t="n">
        <v>9331.56</v>
      </c>
      <c r="J15" s="252" t="n">
        <v>28013.95</v>
      </c>
      <c r="K15" s="252" t="n">
        <v>28242.19</v>
      </c>
      <c r="L15" s="252" t="n">
        <v>33201.21</v>
      </c>
      <c r="M15" s="252" t="n">
        <v>38927.33</v>
      </c>
      <c r="N15" s="252" t="n">
        <v>29261.15</v>
      </c>
      <c r="O15" s="252" t="n">
        <v>26488.3</v>
      </c>
      <c r="P15" s="252" t="n">
        <v>25459.39</v>
      </c>
      <c r="Q15" s="252" t="n">
        <v>32355.16</v>
      </c>
      <c r="R15" s="252" t="n">
        <v>31859.23</v>
      </c>
      <c r="S15" s="252" t="n">
        <v>29892.53</v>
      </c>
      <c r="T15" s="252" t="n">
        <v>30462.08</v>
      </c>
      <c r="U15" s="252" t="n">
        <v>34218.3</v>
      </c>
      <c r="V15" s="252" t="n">
        <v>33040.55</v>
      </c>
      <c r="W15" s="252" t="n">
        <v>32720.88</v>
      </c>
      <c r="X15" s="252" t="n">
        <v>29537.35</v>
      </c>
      <c r="Y15" s="252" t="n">
        <v>34260.15</v>
      </c>
      <c r="Z15" s="252" t="n">
        <v>29643.35</v>
      </c>
      <c r="AA15" s="252" t="n">
        <v>33379.4</v>
      </c>
      <c r="AB15" s="252" t="n">
        <v>28471.04</v>
      </c>
      <c r="AC15" s="252" t="n">
        <v>39091.03</v>
      </c>
      <c r="AD15" s="252" t="n">
        <v>24206.73</v>
      </c>
      <c r="AE15" s="252" t="n">
        <v>25058.66</v>
      </c>
      <c r="AF15" s="252" t="n">
        <v>30286.19</v>
      </c>
      <c r="AG15" s="252" t="n">
        <v>26242.34101828</v>
      </c>
      <c r="AH15" s="252" t="n">
        <v>30995.662249</v>
      </c>
      <c r="AI15" s="252" t="n">
        <v>23051.75220552</v>
      </c>
      <c r="AJ15" s="252" t="n">
        <v>22799.12870188</v>
      </c>
      <c r="AK15" s="252" t="n">
        <v>25768.59726574</v>
      </c>
      <c r="AL15" s="252" t="n">
        <v>25395.08598727</v>
      </c>
      <c r="AM15" s="252" t="n">
        <v>26351.99272658</v>
      </c>
      <c r="AN15" s="252" t="n">
        <v>18864.41465166</v>
      </c>
      <c r="AO15" s="252" t="n">
        <v>32142.2998316</v>
      </c>
      <c r="AP15" s="252" t="n">
        <v>21105.00126272</v>
      </c>
      <c r="AQ15" s="269" t="n">
        <v>18705.430436</v>
      </c>
      <c r="AR15" s="269" t="n">
        <v>24534.24379761</v>
      </c>
      <c r="AS15" s="948"/>
      <c r="AT15" s="270" t="n">
        <v>0.311610758252962</v>
      </c>
    </row>
    <row r="16" s="12" customFormat="true" ht="20.1" hidden="false" customHeight="true" outlineLevel="0" collapsed="false">
      <c r="A16" s="41"/>
      <c r="B16" s="44" t="s">
        <v>21</v>
      </c>
      <c r="C16" s="9"/>
      <c r="D16" s="649"/>
      <c r="E16" s="1" t="s">
        <v>84</v>
      </c>
      <c r="F16" s="1"/>
      <c r="G16" s="1"/>
      <c r="H16" s="1"/>
      <c r="I16" s="252" t="n">
        <v>9104.22</v>
      </c>
      <c r="J16" s="252" t="n">
        <v>27835.84</v>
      </c>
      <c r="K16" s="252" t="n">
        <v>27702.63</v>
      </c>
      <c r="L16" s="252" t="n">
        <v>33126.63</v>
      </c>
      <c r="M16" s="252" t="n">
        <v>38305.82</v>
      </c>
      <c r="N16" s="252" t="n">
        <v>28906.61</v>
      </c>
      <c r="O16" s="252" t="n">
        <v>26103.53</v>
      </c>
      <c r="P16" s="252" t="n">
        <v>24872.82</v>
      </c>
      <c r="Q16" s="252" t="n">
        <v>31824.18</v>
      </c>
      <c r="R16" s="252" t="n">
        <v>31268.75</v>
      </c>
      <c r="S16" s="252" t="n">
        <v>29303.46</v>
      </c>
      <c r="T16" s="252" t="n">
        <v>29941.71</v>
      </c>
      <c r="U16" s="252" t="n">
        <v>33920.96</v>
      </c>
      <c r="V16" s="252" t="n">
        <v>32148.8</v>
      </c>
      <c r="W16" s="252" t="n">
        <v>32129.44</v>
      </c>
      <c r="X16" s="252" t="n">
        <v>28804.05</v>
      </c>
      <c r="Y16" s="252" t="n">
        <v>33682.22</v>
      </c>
      <c r="Z16" s="252" t="n">
        <v>28897.61</v>
      </c>
      <c r="AA16" s="252" t="n">
        <v>32783.36</v>
      </c>
      <c r="AB16" s="252" t="n">
        <v>28282.44</v>
      </c>
      <c r="AC16" s="252" t="n">
        <v>38520.03</v>
      </c>
      <c r="AD16" s="252" t="n">
        <v>23598.87</v>
      </c>
      <c r="AE16" s="252" t="n">
        <v>24550.98</v>
      </c>
      <c r="AF16" s="252" t="n">
        <v>30256.63</v>
      </c>
      <c r="AG16" s="252" t="n">
        <v>25754.19768436</v>
      </c>
      <c r="AH16" s="252" t="n">
        <v>30461.56942916</v>
      </c>
      <c r="AI16" s="252" t="n">
        <v>23186.03072009</v>
      </c>
      <c r="AJ16" s="252" t="n">
        <v>24477.94734028</v>
      </c>
      <c r="AK16" s="252" t="n">
        <v>25549.08558312</v>
      </c>
      <c r="AL16" s="327" t="n">
        <v>25023.6247109</v>
      </c>
      <c r="AM16" s="327" t="n">
        <v>25975.83091281</v>
      </c>
      <c r="AN16" s="327" t="n">
        <v>18478.31802593</v>
      </c>
      <c r="AO16" s="310" t="n">
        <v>31857.4536393</v>
      </c>
      <c r="AP16" s="310" t="n">
        <v>20497.80982838</v>
      </c>
      <c r="AQ16" s="307" t="n">
        <v>18070.73853712</v>
      </c>
      <c r="AR16" s="328" t="n">
        <v>24231.72866186</v>
      </c>
      <c r="AS16" s="948"/>
      <c r="AT16" s="270" t="n">
        <v>0.340937372984751</v>
      </c>
    </row>
    <row r="17" customFormat="false" ht="20.1" hidden="false" customHeight="true" outlineLevel="0" collapsed="false">
      <c r="A17" s="41"/>
      <c r="B17" s="44" t="s">
        <v>23</v>
      </c>
      <c r="D17" s="969" t="s">
        <v>85</v>
      </c>
      <c r="E17" s="970"/>
      <c r="F17" s="971"/>
      <c r="G17" s="971"/>
      <c r="H17" s="971"/>
      <c r="I17" s="866" t="n">
        <v>227.34</v>
      </c>
      <c r="J17" s="866" t="n">
        <v>178.109999999997</v>
      </c>
      <c r="K17" s="866" t="n">
        <v>539.56000000002</v>
      </c>
      <c r="L17" s="866" t="n">
        <v>74.5799999999799</v>
      </c>
      <c r="M17" s="866" t="n">
        <v>621.510000000002</v>
      </c>
      <c r="N17" s="866" t="n">
        <v>354.540000000001</v>
      </c>
      <c r="O17" s="866" t="n">
        <v>384.76999999999</v>
      </c>
      <c r="P17" s="866" t="n">
        <v>586.570000000007</v>
      </c>
      <c r="Q17" s="866" t="n">
        <v>530.98</v>
      </c>
      <c r="R17" s="866" t="n">
        <v>590.48</v>
      </c>
      <c r="S17" s="866" t="n">
        <v>589.07</v>
      </c>
      <c r="T17" s="866" t="n">
        <v>520.369999999995</v>
      </c>
      <c r="U17" s="866" t="n">
        <v>297.340000000004</v>
      </c>
      <c r="V17" s="866" t="n">
        <v>891.750000000007</v>
      </c>
      <c r="W17" s="866" t="n">
        <v>591.439999999988</v>
      </c>
      <c r="X17" s="866" t="n">
        <v>733.300000000003</v>
      </c>
      <c r="Y17" s="866" t="n">
        <v>577.93</v>
      </c>
      <c r="Z17" s="866" t="n">
        <v>745.739999999998</v>
      </c>
      <c r="AA17" s="866" t="n">
        <v>596.039999999994</v>
      </c>
      <c r="AB17" s="866" t="n">
        <v>188.600000000006</v>
      </c>
      <c r="AC17" s="866" t="n">
        <v>571</v>
      </c>
      <c r="AD17" s="866" t="n">
        <v>607.860000000001</v>
      </c>
      <c r="AE17" s="866" t="n">
        <v>507.679999999993</v>
      </c>
      <c r="AF17" s="866" t="n">
        <v>29.5600000000122</v>
      </c>
      <c r="AG17" s="866" t="n">
        <v>488.143333920001</v>
      </c>
      <c r="AH17" s="866" t="n">
        <v>534.09281984</v>
      </c>
      <c r="AI17" s="866" t="n">
        <v>-134.278514570011</v>
      </c>
      <c r="AJ17" s="866" t="n">
        <v>-1678.81863839999</v>
      </c>
      <c r="AK17" s="866" t="n">
        <v>219.5116826</v>
      </c>
      <c r="AL17" s="252" t="n">
        <v>371.46127639</v>
      </c>
      <c r="AM17" s="252" t="n">
        <v>376.16181377</v>
      </c>
      <c r="AN17" s="252" t="n">
        <v>386.09662573</v>
      </c>
      <c r="AO17" s="252" t="n">
        <v>284.8461923</v>
      </c>
      <c r="AP17" s="252" t="n">
        <v>607.191434340001</v>
      </c>
      <c r="AQ17" s="269" t="n">
        <v>634.69189888</v>
      </c>
      <c r="AR17" s="269" t="n">
        <v>302.51513575</v>
      </c>
      <c r="AS17" s="948"/>
      <c r="AT17" s="270" t="n">
        <v>-0.523366949721858</v>
      </c>
    </row>
    <row r="18" customFormat="false" ht="20.1" hidden="false" customHeight="true" outlineLevel="0" collapsed="false">
      <c r="A18" s="41"/>
      <c r="B18" s="44" t="s">
        <v>25</v>
      </c>
      <c r="D18" s="1"/>
      <c r="E18" s="1" t="s">
        <v>27</v>
      </c>
      <c r="F18" s="1"/>
      <c r="G18" s="1"/>
      <c r="H18" s="1"/>
      <c r="I18" s="252" t="n">
        <v>22.73</v>
      </c>
      <c r="J18" s="252" t="n">
        <v>68.21</v>
      </c>
      <c r="K18" s="252" t="n">
        <v>68.21</v>
      </c>
      <c r="L18" s="252" t="n">
        <v>68.19038084</v>
      </c>
      <c r="M18" s="252" t="n">
        <v>66.5109065679748</v>
      </c>
      <c r="N18" s="252" t="n">
        <v>66.5109065679748</v>
      </c>
      <c r="O18" s="252" t="n">
        <v>66.5109065679748</v>
      </c>
      <c r="P18" s="252" t="n">
        <v>66.5109065679748</v>
      </c>
      <c r="Q18" s="252" t="n">
        <v>71.999925</v>
      </c>
      <c r="R18" s="252" t="n">
        <v>71.999925</v>
      </c>
      <c r="S18" s="252" t="n">
        <v>71.999925</v>
      </c>
      <c r="T18" s="252" t="n">
        <v>71.999925</v>
      </c>
      <c r="U18" s="252" t="n">
        <v>75.6092925</v>
      </c>
      <c r="V18" s="252" t="n">
        <v>75.6092925</v>
      </c>
      <c r="W18" s="252" t="n">
        <v>75.6092925</v>
      </c>
      <c r="X18" s="252" t="n">
        <v>75.6092925</v>
      </c>
      <c r="Y18" s="252" t="n">
        <v>124.0655575</v>
      </c>
      <c r="Z18" s="252" t="n">
        <v>124.0655575</v>
      </c>
      <c r="AA18" s="252" t="n">
        <v>124.0655575</v>
      </c>
      <c r="AB18" s="252" t="n">
        <v>124.0655575</v>
      </c>
      <c r="AC18" s="252" t="n">
        <v>131.52676</v>
      </c>
      <c r="AD18" s="252" t="n">
        <v>131.52676</v>
      </c>
      <c r="AE18" s="252" t="n">
        <v>131.52676</v>
      </c>
      <c r="AF18" s="252" t="n">
        <v>131.52676</v>
      </c>
      <c r="AG18" s="252" t="n">
        <v>157.02761317</v>
      </c>
      <c r="AH18" s="252" t="n">
        <v>157.02761317</v>
      </c>
      <c r="AI18" s="252" t="n">
        <v>157.02761317</v>
      </c>
      <c r="AJ18" s="252" t="n">
        <v>157.02761319</v>
      </c>
      <c r="AK18" s="252" t="n">
        <v>190.32053001</v>
      </c>
      <c r="AL18" s="252" t="n">
        <v>190.32053001</v>
      </c>
      <c r="AM18" s="252" t="n">
        <v>190.32052998</v>
      </c>
      <c r="AN18" s="252" t="n">
        <v>190.32053</v>
      </c>
      <c r="AO18" s="252" t="n">
        <v>199.63966</v>
      </c>
      <c r="AP18" s="252" t="n">
        <v>199.63966</v>
      </c>
      <c r="AQ18" s="269" t="n">
        <v>199.63966</v>
      </c>
      <c r="AR18" s="269" t="n">
        <v>199.63968308</v>
      </c>
      <c r="AS18" s="948"/>
      <c r="AT18" s="270" t="n">
        <v>1.15608292055196E-007</v>
      </c>
    </row>
    <row r="19" customFormat="false" ht="20.1" hidden="false" customHeight="true" outlineLevel="0" collapsed="false">
      <c r="A19" s="41"/>
      <c r="B19" s="44" t="s">
        <v>27</v>
      </c>
      <c r="D19" s="813"/>
      <c r="E19" s="814" t="s">
        <v>279</v>
      </c>
      <c r="F19" s="815"/>
      <c r="G19" s="815"/>
      <c r="H19" s="815"/>
      <c r="I19" s="972" t="n">
        <v>-6.84</v>
      </c>
      <c r="J19" s="972" t="n">
        <v>47.77</v>
      </c>
      <c r="K19" s="972" t="n">
        <v>-53.18</v>
      </c>
      <c r="L19" s="972" t="n">
        <v>560.95038084</v>
      </c>
      <c r="M19" s="972" t="n">
        <v>12.5009065679748</v>
      </c>
      <c r="N19" s="972" t="n">
        <v>-5.8990934320252</v>
      </c>
      <c r="O19" s="972" t="n">
        <v>-1.72909343202522</v>
      </c>
      <c r="P19" s="972" t="n">
        <v>-21.5190934320252</v>
      </c>
      <c r="Q19" s="972" t="n">
        <v>-2.380075</v>
      </c>
      <c r="R19" s="972" t="n">
        <v>-35.470075</v>
      </c>
      <c r="S19" s="972" t="n">
        <v>-8.45007500000001</v>
      </c>
      <c r="T19" s="972" t="n">
        <v>150.299925</v>
      </c>
      <c r="U19" s="972" t="n">
        <v>-17.5607075</v>
      </c>
      <c r="V19" s="972" t="n">
        <v>-21.5007075</v>
      </c>
      <c r="W19" s="972" t="n">
        <v>-11.1107075</v>
      </c>
      <c r="X19" s="972" t="n">
        <v>-17.0407075000001</v>
      </c>
      <c r="Y19" s="972" t="n">
        <v>-23.9044425</v>
      </c>
      <c r="Z19" s="972" t="n">
        <v>-2.5244425</v>
      </c>
      <c r="AA19" s="972" t="n">
        <v>-12.6244425</v>
      </c>
      <c r="AB19" s="972" t="n">
        <v>441.5255575</v>
      </c>
      <c r="AC19" s="972" t="n">
        <v>-16.93324</v>
      </c>
      <c r="AD19" s="972" t="n">
        <v>-28.99324</v>
      </c>
      <c r="AE19" s="972" t="n">
        <v>-5.04323999999998</v>
      </c>
      <c r="AF19" s="972" t="n">
        <v>-16.5832400000001</v>
      </c>
      <c r="AG19" s="972" t="n">
        <v>-23.65015399</v>
      </c>
      <c r="AH19" s="972" t="n">
        <v>-11.98409321</v>
      </c>
      <c r="AI19" s="972" t="n">
        <v>-25.34688985</v>
      </c>
      <c r="AJ19" s="972" t="n">
        <v>-9.01886295</v>
      </c>
      <c r="AK19" s="972" t="n">
        <v>-20.00983497</v>
      </c>
      <c r="AL19" s="327" t="n">
        <v>-17.53539368</v>
      </c>
      <c r="AM19" s="327" t="n">
        <v>-18.65664205</v>
      </c>
      <c r="AN19" s="327" t="n">
        <v>-11.0111663900001</v>
      </c>
      <c r="AO19" s="310" t="n">
        <v>-18.15438104</v>
      </c>
      <c r="AP19" s="310" t="n">
        <v>-9.14561847</v>
      </c>
      <c r="AQ19" s="307" t="n">
        <v>-21.7628865600001</v>
      </c>
      <c r="AR19" s="328" t="n">
        <v>-21.0703922199998</v>
      </c>
      <c r="AS19" s="948"/>
      <c r="AT19" s="270"/>
    </row>
    <row r="20" customFormat="false" ht="20.1" hidden="false" customHeight="true" outlineLevel="0" collapsed="false">
      <c r="A20" s="41"/>
      <c r="B20" s="44" t="s">
        <v>29</v>
      </c>
      <c r="D20" s="649" t="s">
        <v>522</v>
      </c>
      <c r="E20" s="1"/>
      <c r="F20" s="1"/>
      <c r="G20" s="1"/>
      <c r="H20" s="1"/>
      <c r="I20" s="252" t="n">
        <v>197.77</v>
      </c>
      <c r="J20" s="252" t="n">
        <v>157.669999999997</v>
      </c>
      <c r="K20" s="252" t="n">
        <v>418.17000000002</v>
      </c>
      <c r="L20" s="252" t="n">
        <v>567.33999999998</v>
      </c>
      <c r="M20" s="252" t="n">
        <v>567.500000000002</v>
      </c>
      <c r="N20" s="252" t="n">
        <v>282.130000000001</v>
      </c>
      <c r="O20" s="252" t="n">
        <v>316.529999999989</v>
      </c>
      <c r="P20" s="252" t="n">
        <v>498.540000000007</v>
      </c>
      <c r="Q20" s="252" t="n">
        <v>456.6</v>
      </c>
      <c r="R20" s="252" t="n">
        <v>483.01</v>
      </c>
      <c r="S20" s="252" t="n">
        <v>508.62</v>
      </c>
      <c r="T20" s="252" t="n">
        <v>598.669999999995</v>
      </c>
      <c r="U20" s="252" t="n">
        <v>204.170000000004</v>
      </c>
      <c r="V20" s="252" t="n">
        <v>794.640000000007</v>
      </c>
      <c r="W20" s="252" t="n">
        <v>504.719999999988</v>
      </c>
      <c r="X20" s="252" t="n">
        <v>640.650000000003</v>
      </c>
      <c r="Y20" s="252" t="n">
        <v>429.96</v>
      </c>
      <c r="Z20" s="252" t="n">
        <v>619.149999999998</v>
      </c>
      <c r="AA20" s="252" t="n">
        <v>459.349999999994</v>
      </c>
      <c r="AB20" s="252" t="n">
        <v>506.060000000006</v>
      </c>
      <c r="AC20" s="252" t="n">
        <v>422.54</v>
      </c>
      <c r="AD20" s="252" t="n">
        <v>447.340000000001</v>
      </c>
      <c r="AE20" s="252" t="n">
        <v>371.109999999993</v>
      </c>
      <c r="AF20" s="252" t="n">
        <v>-118.549999999987</v>
      </c>
      <c r="AG20" s="252" t="n">
        <v>307.465566760001</v>
      </c>
      <c r="AH20" s="252" t="n">
        <v>365.08111346</v>
      </c>
      <c r="AI20" s="252" t="n">
        <v>-316.653017590001</v>
      </c>
      <c r="AJ20" s="252" t="n">
        <v>-1844.84042413</v>
      </c>
      <c r="AK20" s="252" t="n">
        <v>9.18131762</v>
      </c>
      <c r="AL20" s="252" t="n">
        <v>163.6053527</v>
      </c>
      <c r="AM20" s="252" t="n">
        <v>167.18464174</v>
      </c>
      <c r="AN20" s="252" t="n">
        <v>184.76492934</v>
      </c>
      <c r="AO20" s="252" t="n">
        <v>67.05215126</v>
      </c>
      <c r="AP20" s="252" t="n">
        <v>398.40615587</v>
      </c>
      <c r="AQ20" s="269" t="n">
        <v>413.28935232</v>
      </c>
      <c r="AR20" s="269" t="n">
        <v>81.8050604500001</v>
      </c>
      <c r="AS20" s="948"/>
      <c r="AT20" s="270" t="n">
        <v>-0.802063469598751</v>
      </c>
    </row>
    <row r="21" customFormat="false" ht="20.1" hidden="false" customHeight="true" outlineLevel="0" collapsed="false">
      <c r="A21" s="41"/>
      <c r="B21" s="44" t="s">
        <v>31</v>
      </c>
      <c r="C21" s="649"/>
      <c r="D21" s="649"/>
      <c r="E21" s="1" t="s">
        <v>281</v>
      </c>
      <c r="F21" s="1"/>
      <c r="G21" s="1"/>
      <c r="H21" s="1"/>
      <c r="I21" s="252" t="n">
        <v>41.91</v>
      </c>
      <c r="J21" s="252" t="n">
        <v>-51.54</v>
      </c>
      <c r="K21" s="252" t="n">
        <v>69.96</v>
      </c>
      <c r="L21" s="252" t="n">
        <v>75.28</v>
      </c>
      <c r="M21" s="252" t="n">
        <v>86.26</v>
      </c>
      <c r="N21" s="252" t="n">
        <v>61.74</v>
      </c>
      <c r="O21" s="252" t="n">
        <v>390.82</v>
      </c>
      <c r="P21" s="252" t="n">
        <v>116.55</v>
      </c>
      <c r="Q21" s="252" t="n">
        <v>103.87</v>
      </c>
      <c r="R21" s="252" t="n">
        <v>120.67</v>
      </c>
      <c r="S21" s="252" t="n">
        <v>118.36</v>
      </c>
      <c r="T21" s="252" t="n">
        <v>127.48</v>
      </c>
      <c r="U21" s="252" t="n">
        <v>47.76</v>
      </c>
      <c r="V21" s="252" t="n">
        <v>187.02</v>
      </c>
      <c r="W21" s="252" t="n">
        <v>86.69</v>
      </c>
      <c r="X21" s="252" t="n">
        <v>146.54</v>
      </c>
      <c r="Y21" s="252" t="n">
        <v>107.92</v>
      </c>
      <c r="Z21" s="252" t="n">
        <v>153.92</v>
      </c>
      <c r="AA21" s="252" t="n">
        <v>91.61</v>
      </c>
      <c r="AB21" s="252" t="n">
        <v>115.64</v>
      </c>
      <c r="AC21" s="252" t="n">
        <v>102.4</v>
      </c>
      <c r="AD21" s="252" t="n">
        <v>109.71</v>
      </c>
      <c r="AE21" s="252" t="n">
        <v>77.61</v>
      </c>
      <c r="AF21" s="252" t="n">
        <v>-21.39</v>
      </c>
      <c r="AG21" s="252" t="n">
        <v>74.94734691</v>
      </c>
      <c r="AH21" s="252" t="n">
        <v>96.30917076</v>
      </c>
      <c r="AI21" s="252" t="n">
        <v>-83.44182277</v>
      </c>
      <c r="AJ21" s="252" t="n">
        <v>-435.64211029</v>
      </c>
      <c r="AK21" s="252" t="n">
        <v>3.14068289</v>
      </c>
      <c r="AL21" s="327" t="n">
        <v>48.70396776</v>
      </c>
      <c r="AM21" s="327" t="n">
        <v>40.98431696</v>
      </c>
      <c r="AN21" s="327" t="n">
        <v>31.35885157</v>
      </c>
      <c r="AO21" s="310" t="n">
        <v>16.35177545</v>
      </c>
      <c r="AP21" s="310" t="n">
        <v>45.43905702</v>
      </c>
      <c r="AQ21" s="307" t="n">
        <v>173.73844599</v>
      </c>
      <c r="AR21" s="328" t="n">
        <v>113.03085033</v>
      </c>
      <c r="AS21" s="948"/>
      <c r="AT21" s="270" t="n">
        <v>-0.349419469675089</v>
      </c>
    </row>
    <row r="22" customFormat="false" ht="20.1" hidden="false" customHeight="true" outlineLevel="0" collapsed="false">
      <c r="A22" s="41"/>
      <c r="B22" s="44" t="s">
        <v>32</v>
      </c>
      <c r="D22" s="969" t="s">
        <v>86</v>
      </c>
      <c r="E22" s="970"/>
      <c r="F22" s="971"/>
      <c r="G22" s="971"/>
      <c r="H22" s="971"/>
      <c r="I22" s="973" t="n">
        <v>155.86</v>
      </c>
      <c r="J22" s="973" t="n">
        <v>209.209999999997</v>
      </c>
      <c r="K22" s="973" t="n">
        <v>348.210000000019</v>
      </c>
      <c r="L22" s="973" t="n">
        <v>492.05999999998</v>
      </c>
      <c r="M22" s="973" t="n">
        <v>481.240000000002</v>
      </c>
      <c r="N22" s="973" t="n">
        <v>220.390000000001</v>
      </c>
      <c r="O22" s="973" t="n">
        <v>-74.2900000000107</v>
      </c>
      <c r="P22" s="973" t="n">
        <v>381.990000000007</v>
      </c>
      <c r="Q22" s="973" t="n">
        <v>352.73</v>
      </c>
      <c r="R22" s="973" t="n">
        <v>362.34</v>
      </c>
      <c r="S22" s="973" t="n">
        <v>390.26</v>
      </c>
      <c r="T22" s="973" t="n">
        <v>471.189999999995</v>
      </c>
      <c r="U22" s="973" t="n">
        <v>156.410000000004</v>
      </c>
      <c r="V22" s="973" t="n">
        <v>607.620000000007</v>
      </c>
      <c r="W22" s="973" t="n">
        <v>418.029999999988</v>
      </c>
      <c r="X22" s="973" t="n">
        <v>494.110000000003</v>
      </c>
      <c r="Y22" s="973" t="n">
        <v>322.04</v>
      </c>
      <c r="Z22" s="973" t="n">
        <v>465.229999999998</v>
      </c>
      <c r="AA22" s="973" t="n">
        <v>367.739999999993</v>
      </c>
      <c r="AB22" s="973" t="n">
        <v>389.990000000008</v>
      </c>
      <c r="AC22" s="973" t="n">
        <v>320.14</v>
      </c>
      <c r="AD22" s="973" t="n">
        <v>337.630000000001</v>
      </c>
      <c r="AE22" s="973" t="n">
        <v>293.499999999993</v>
      </c>
      <c r="AF22" s="973" t="n">
        <v>-97.1599999999873</v>
      </c>
      <c r="AG22" s="973" t="n">
        <v>232.518219850001</v>
      </c>
      <c r="AH22" s="973" t="n">
        <v>268.7719427</v>
      </c>
      <c r="AI22" s="973" t="n">
        <v>-233.211194820001</v>
      </c>
      <c r="AJ22" s="973" t="n">
        <v>-1409.19831384</v>
      </c>
      <c r="AK22" s="973" t="n">
        <v>6.04063473</v>
      </c>
      <c r="AL22" s="252" t="n">
        <v>114.90138494</v>
      </c>
      <c r="AM22" s="252" t="n">
        <v>126.20032478</v>
      </c>
      <c r="AN22" s="252" t="n">
        <v>153.40607777</v>
      </c>
      <c r="AO22" s="252" t="n">
        <v>50.70037581</v>
      </c>
      <c r="AP22" s="252" t="n">
        <v>352.96709885</v>
      </c>
      <c r="AQ22" s="269" t="n">
        <v>239.55090633</v>
      </c>
      <c r="AR22" s="269" t="n">
        <v>-31.22578988</v>
      </c>
      <c r="AS22" s="948"/>
      <c r="AT22" s="270" t="n">
        <v>-1.13035137440467</v>
      </c>
    </row>
    <row r="23" customFormat="false" ht="20.1" hidden="false" customHeight="true" outlineLevel="0" collapsed="false">
      <c r="A23" s="41"/>
      <c r="B23" s="44" t="s">
        <v>33</v>
      </c>
      <c r="D23" s="974" t="s">
        <v>523</v>
      </c>
      <c r="E23" s="915"/>
      <c r="F23" s="915"/>
      <c r="G23" s="915"/>
      <c r="H23" s="915"/>
      <c r="I23" s="212" t="n">
        <v>173.08934</v>
      </c>
      <c r="J23" s="212" t="n">
        <v>260.89318</v>
      </c>
      <c r="K23" s="212" t="n">
        <v>399.93318</v>
      </c>
      <c r="L23" s="212" t="n">
        <v>543.74830867672</v>
      </c>
      <c r="M23" s="212" t="n">
        <v>531.655267178525</v>
      </c>
      <c r="N23" s="212" t="n">
        <v>270.765267178525</v>
      </c>
      <c r="O23" s="212" t="n">
        <v>-23.8347328214751</v>
      </c>
      <c r="P23" s="212" t="n">
        <v>432.405267178525</v>
      </c>
      <c r="Q23" s="212" t="n">
        <v>407.30594315</v>
      </c>
      <c r="R23" s="212" t="n">
        <v>416</v>
      </c>
      <c r="S23" s="212" t="n">
        <v>444.83594315</v>
      </c>
      <c r="T23" s="212" t="n">
        <v>526</v>
      </c>
      <c r="U23" s="212" t="n">
        <v>213.721843715</v>
      </c>
      <c r="V23" s="212" t="n">
        <v>664.931843715011</v>
      </c>
      <c r="W23" s="212" t="n">
        <v>475.341843714988</v>
      </c>
      <c r="X23" s="212" t="n">
        <v>551.421843715001</v>
      </c>
      <c r="Y23" s="212" t="n">
        <v>416.081692585</v>
      </c>
      <c r="Z23" s="212" t="n">
        <v>559.271692585</v>
      </c>
      <c r="AA23" s="212" t="n">
        <v>461.781692585</v>
      </c>
      <c r="AB23" s="212" t="n">
        <v>484.031692585</v>
      </c>
      <c r="AC23" s="212" t="n">
        <v>419.83728408</v>
      </c>
      <c r="AD23" s="212" t="n">
        <v>437.32728408</v>
      </c>
      <c r="AE23" s="212" t="n">
        <v>393.19728408</v>
      </c>
      <c r="AF23" s="212" t="n">
        <v>2.53420071999994</v>
      </c>
      <c r="AG23" s="212" t="n">
        <v>346.36323939825</v>
      </c>
      <c r="AH23" s="212" t="n">
        <v>382.61696224825</v>
      </c>
      <c r="AI23" s="212" t="n">
        <v>-119.3661752765</v>
      </c>
      <c r="AJ23" s="212" t="n">
        <v>-1295.3532942725</v>
      </c>
      <c r="AK23" s="212" t="n">
        <v>144.02301898725</v>
      </c>
      <c r="AL23" s="212" t="n">
        <v>252.88376919725</v>
      </c>
      <c r="AM23" s="332" t="n">
        <v>264.1827090155</v>
      </c>
      <c r="AN23" s="332" t="n">
        <v>291.38846202</v>
      </c>
      <c r="AO23" s="332" t="n">
        <v>195.43912931</v>
      </c>
      <c r="AP23" s="332" t="n">
        <v>497.70585235</v>
      </c>
      <c r="AQ23" s="333" t="n">
        <v>384.28965983</v>
      </c>
      <c r="AR23" s="978" t="n">
        <v>113.512980353</v>
      </c>
      <c r="AS23" s="948"/>
      <c r="AT23" s="270" t="n">
        <v>-0.704616095048679</v>
      </c>
    </row>
    <row r="24" customFormat="false" ht="20.1" hidden="false" customHeight="true" outlineLevel="0" collapsed="false">
      <c r="A24" s="41"/>
      <c r="B24" s="44" t="s">
        <v>34</v>
      </c>
      <c r="D24" s="649"/>
      <c r="E24" s="1"/>
      <c r="F24" s="1"/>
      <c r="G24" s="1"/>
      <c r="H24" s="1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948"/>
      <c r="AT24" s="948"/>
    </row>
    <row r="25" customFormat="false" ht="20.1" hidden="false" customHeight="true" outlineLevel="0" collapsed="false">
      <c r="A25" s="41"/>
      <c r="B25" s="42" t="s">
        <v>35</v>
      </c>
      <c r="D25" s="979" t="s">
        <v>525</v>
      </c>
      <c r="E25" s="979"/>
      <c r="F25" s="979"/>
      <c r="G25" s="979"/>
      <c r="H25" s="979"/>
      <c r="I25" s="26" t="s">
        <v>49</v>
      </c>
      <c r="J25" s="26" t="s">
        <v>50</v>
      </c>
      <c r="K25" s="26" t="s">
        <v>51</v>
      </c>
      <c r="L25" s="65" t="s">
        <v>52</v>
      </c>
      <c r="M25" s="26" t="s">
        <v>53</v>
      </c>
      <c r="N25" s="26" t="s">
        <v>54</v>
      </c>
      <c r="O25" s="26" t="s">
        <v>55</v>
      </c>
      <c r="P25" s="65" t="s">
        <v>56</v>
      </c>
      <c r="Q25" s="26" t="s">
        <v>57</v>
      </c>
      <c r="R25" s="26" t="s">
        <v>58</v>
      </c>
      <c r="S25" s="26" t="s">
        <v>59</v>
      </c>
      <c r="T25" s="65" t="s">
        <v>60</v>
      </c>
      <c r="U25" s="26" t="s">
        <v>61</v>
      </c>
      <c r="V25" s="26" t="s">
        <v>62</v>
      </c>
      <c r="W25" s="26" t="s">
        <v>63</v>
      </c>
      <c r="X25" s="65" t="s">
        <v>123</v>
      </c>
      <c r="Y25" s="65" t="s">
        <v>64</v>
      </c>
      <c r="Z25" s="147" t="s">
        <v>65</v>
      </c>
      <c r="AA25" s="65" t="s">
        <v>66</v>
      </c>
      <c r="AB25" s="65" t="s">
        <v>67</v>
      </c>
      <c r="AC25" s="147" t="s">
        <v>68</v>
      </c>
      <c r="AD25" s="147" t="s">
        <v>69</v>
      </c>
      <c r="AE25" s="147" t="s">
        <v>70</v>
      </c>
      <c r="AF25" s="148" t="n">
        <v>2017</v>
      </c>
      <c r="AG25" s="147" t="s">
        <v>71</v>
      </c>
      <c r="AH25" s="147" t="s">
        <v>72</v>
      </c>
      <c r="AI25" s="147" t="s">
        <v>73</v>
      </c>
      <c r="AJ25" s="148" t="n">
        <v>2018</v>
      </c>
      <c r="AK25" s="147" t="s">
        <v>75</v>
      </c>
      <c r="AL25" s="147" t="s">
        <v>76</v>
      </c>
      <c r="AM25" s="147" t="s">
        <v>77</v>
      </c>
      <c r="AN25" s="147" t="s">
        <v>78</v>
      </c>
      <c r="AO25" s="65" t="s">
        <v>79</v>
      </c>
      <c r="AP25" s="65" t="s">
        <v>80</v>
      </c>
      <c r="AQ25" s="65" t="s">
        <v>81</v>
      </c>
      <c r="AR25" s="65" t="s">
        <v>82</v>
      </c>
      <c r="AS25" s="977"/>
      <c r="AT25" s="977"/>
    </row>
    <row r="26" customFormat="false" ht="20.1" hidden="false" customHeight="true" outlineLevel="0" collapsed="false">
      <c r="A26" s="41"/>
      <c r="B26" s="44" t="s">
        <v>13</v>
      </c>
      <c r="D26" s="980" t="s">
        <v>168</v>
      </c>
      <c r="E26" s="981"/>
      <c r="F26" s="981"/>
      <c r="G26" s="981"/>
      <c r="H26" s="934"/>
      <c r="I26" s="660" t="n">
        <v>386010.91</v>
      </c>
      <c r="J26" s="660" t="n">
        <v>390456.21</v>
      </c>
      <c r="K26" s="660" t="n">
        <v>402220.24</v>
      </c>
      <c r="L26" s="660" t="n">
        <v>422748.77</v>
      </c>
      <c r="M26" s="660" t="n">
        <v>443153.66</v>
      </c>
      <c r="N26" s="660" t="n">
        <v>451565.89</v>
      </c>
      <c r="O26" s="660" t="n">
        <v>462071.17</v>
      </c>
      <c r="P26" s="660" t="n">
        <v>472004.97</v>
      </c>
      <c r="Q26" s="660" t="n">
        <v>482730.7</v>
      </c>
      <c r="R26" s="660" t="n">
        <v>446786.72</v>
      </c>
      <c r="S26" s="660" t="n">
        <v>504147.48</v>
      </c>
      <c r="T26" s="660" t="n">
        <v>517356.78</v>
      </c>
      <c r="U26" s="660" t="n">
        <v>535142.75</v>
      </c>
      <c r="V26" s="660" t="n">
        <v>544342.77</v>
      </c>
      <c r="W26" s="660" t="n">
        <v>560772.56</v>
      </c>
      <c r="X26" s="660" t="n">
        <v>572101.27</v>
      </c>
      <c r="Y26" s="660" t="n">
        <v>582845.56</v>
      </c>
      <c r="Z26" s="660" t="n">
        <v>593836.26</v>
      </c>
      <c r="AA26" s="660" t="n">
        <v>605191.67</v>
      </c>
      <c r="AB26" s="660" t="n">
        <v>617570.06</v>
      </c>
      <c r="AC26" s="660" t="n">
        <v>618062.01</v>
      </c>
      <c r="AD26" s="660" t="n">
        <v>628683.08</v>
      </c>
      <c r="AE26" s="660" t="n">
        <v>634145.85</v>
      </c>
      <c r="AF26" s="660" t="n">
        <v>637022.16</v>
      </c>
      <c r="AG26" s="660" t="n">
        <v>638782.19527277</v>
      </c>
      <c r="AH26" s="660" t="n">
        <v>644447.83239248</v>
      </c>
      <c r="AI26" s="660" t="n">
        <v>645356.42678838</v>
      </c>
      <c r="AJ26" s="660" t="n">
        <v>646995.10085256</v>
      </c>
      <c r="AK26" s="660" t="n">
        <v>649433.49979052</v>
      </c>
      <c r="AL26" s="660" t="n">
        <v>650130.51336187</v>
      </c>
      <c r="AM26" s="660" t="n">
        <v>652879.18108746</v>
      </c>
      <c r="AN26" s="660" t="n">
        <v>648159.21228677</v>
      </c>
      <c r="AO26" s="68" t="n">
        <v>650483.04957103</v>
      </c>
      <c r="AP26" s="68" t="n">
        <v>649210.32598959</v>
      </c>
      <c r="AQ26" s="68" t="n">
        <v>680659.48568011</v>
      </c>
      <c r="AR26" s="68" t="n">
        <v>671429.37894435</v>
      </c>
      <c r="AS26" s="948"/>
      <c r="AT26" s="948"/>
    </row>
    <row r="27" customFormat="false" ht="20.1" hidden="false" customHeight="true" outlineLevel="0" collapsed="false">
      <c r="A27" s="41"/>
      <c r="B27" s="44" t="s">
        <v>15</v>
      </c>
      <c r="D27" s="934" t="s">
        <v>191</v>
      </c>
      <c r="E27" s="101"/>
      <c r="F27" s="944"/>
      <c r="G27" s="944"/>
      <c r="H27" s="934"/>
      <c r="I27" s="68" t="n">
        <v>354753.96</v>
      </c>
      <c r="J27" s="68" t="n">
        <v>359314.98</v>
      </c>
      <c r="K27" s="68" t="n">
        <v>370311.71</v>
      </c>
      <c r="L27" s="68" t="n">
        <v>387440.44</v>
      </c>
      <c r="M27" s="68" t="n">
        <v>407501.91</v>
      </c>
      <c r="N27" s="68" t="n">
        <v>415755.93</v>
      </c>
      <c r="O27" s="68" t="n">
        <v>425837.76</v>
      </c>
      <c r="P27" s="68" t="n">
        <v>435537.67</v>
      </c>
      <c r="Q27" s="68" t="n">
        <v>446786.72</v>
      </c>
      <c r="R27" s="68" t="n">
        <v>456751.12</v>
      </c>
      <c r="S27" s="68" t="n">
        <v>467209.86</v>
      </c>
      <c r="T27" s="68" t="n">
        <v>479822.2</v>
      </c>
      <c r="U27" s="68" t="n">
        <v>498022.71</v>
      </c>
      <c r="V27" s="68" t="n">
        <v>506962.88</v>
      </c>
      <c r="W27" s="68" t="n">
        <v>523182.05</v>
      </c>
      <c r="X27" s="68" t="n">
        <v>534259.93</v>
      </c>
      <c r="Y27" s="68" t="n">
        <v>545131.04</v>
      </c>
      <c r="Z27" s="68" t="n">
        <v>555592.9</v>
      </c>
      <c r="AA27" s="68" t="n">
        <v>566623.85</v>
      </c>
      <c r="AB27" s="68" t="n">
        <v>579341.49</v>
      </c>
      <c r="AC27" s="68" t="n">
        <v>579520.66</v>
      </c>
      <c r="AD27" s="68" t="n">
        <v>589765.12</v>
      </c>
      <c r="AE27" s="68" t="n">
        <v>595170.57</v>
      </c>
      <c r="AF27" s="68" t="n">
        <v>598354.15</v>
      </c>
      <c r="AG27" s="68" t="n">
        <v>600166.02311677</v>
      </c>
      <c r="AH27" s="68" t="n">
        <v>605856.79324961</v>
      </c>
      <c r="AI27" s="68" t="n">
        <v>607107.90112819</v>
      </c>
      <c r="AJ27" s="68" t="n">
        <v>610661.2551483</v>
      </c>
      <c r="AK27" s="68" t="n">
        <v>612760.64181242</v>
      </c>
      <c r="AL27" s="68" t="n">
        <v>612940.04356707</v>
      </c>
      <c r="AM27" s="68" t="n">
        <v>615137.05120007</v>
      </c>
      <c r="AN27" s="68" t="n">
        <v>610648.49298476</v>
      </c>
      <c r="AO27" s="68" t="n">
        <v>612877.51804188</v>
      </c>
      <c r="AP27" s="68" t="n">
        <v>610714.64609533</v>
      </c>
      <c r="AQ27" s="68" t="n">
        <v>625561.16605792</v>
      </c>
      <c r="AR27" s="68" t="n">
        <v>620776.49105605</v>
      </c>
      <c r="AS27" s="948"/>
      <c r="AT27" s="948"/>
    </row>
    <row r="28" customFormat="false" ht="20.1" hidden="false" customHeight="true" outlineLevel="0" collapsed="false">
      <c r="A28" s="41"/>
      <c r="B28" s="44" t="s">
        <v>36</v>
      </c>
      <c r="D28" s="982" t="s">
        <v>207</v>
      </c>
      <c r="E28" s="940"/>
      <c r="F28" s="940"/>
      <c r="G28" s="940"/>
      <c r="H28" s="940"/>
      <c r="I28" s="924" t="n">
        <v>31256.95</v>
      </c>
      <c r="J28" s="924" t="n">
        <v>31141.23</v>
      </c>
      <c r="K28" s="924" t="n">
        <v>31908.53</v>
      </c>
      <c r="L28" s="924" t="n">
        <v>35308.33</v>
      </c>
      <c r="M28" s="924" t="n">
        <v>35651.75</v>
      </c>
      <c r="N28" s="924" t="n">
        <v>35809.96</v>
      </c>
      <c r="O28" s="924" t="n">
        <v>36233.41</v>
      </c>
      <c r="P28" s="924" t="n">
        <v>36467.3</v>
      </c>
      <c r="Q28" s="924" t="n">
        <v>35943.98</v>
      </c>
      <c r="R28" s="924" t="n">
        <v>36092.11</v>
      </c>
      <c r="S28" s="924" t="n">
        <v>36937.62</v>
      </c>
      <c r="T28" s="924" t="n">
        <v>37534.58</v>
      </c>
      <c r="U28" s="924" t="n">
        <v>37120.04</v>
      </c>
      <c r="V28" s="924" t="n">
        <v>37379.89</v>
      </c>
      <c r="W28" s="924" t="n">
        <v>37590.51</v>
      </c>
      <c r="X28" s="924" t="n">
        <v>37841.34</v>
      </c>
      <c r="Y28" s="924" t="n">
        <v>37714.52</v>
      </c>
      <c r="Z28" s="924" t="n">
        <v>38243.36</v>
      </c>
      <c r="AA28" s="924" t="n">
        <v>38567.82</v>
      </c>
      <c r="AB28" s="924" t="n">
        <v>38228.57</v>
      </c>
      <c r="AC28" s="924" t="n">
        <v>38541.35</v>
      </c>
      <c r="AD28" s="924" t="n">
        <v>38917.96</v>
      </c>
      <c r="AE28" s="924" t="n">
        <v>38975.28</v>
      </c>
      <c r="AF28" s="924" t="n">
        <v>38668.01</v>
      </c>
      <c r="AG28" s="924" t="n">
        <v>38616.172156</v>
      </c>
      <c r="AH28" s="924" t="n">
        <v>38591.03914287</v>
      </c>
      <c r="AI28" s="924" t="n">
        <v>38248.52566019</v>
      </c>
      <c r="AJ28" s="924" t="n">
        <v>36333.84570426</v>
      </c>
      <c r="AK28" s="924" t="n">
        <v>36672.8579781</v>
      </c>
      <c r="AL28" s="924" t="n">
        <v>37190.4697948</v>
      </c>
      <c r="AM28" s="924" t="n">
        <v>37742.12988739</v>
      </c>
      <c r="AN28" s="924" t="n">
        <v>37510.71930201</v>
      </c>
      <c r="AO28" s="159" t="n">
        <v>37605.53152915</v>
      </c>
      <c r="AP28" s="159" t="n">
        <v>38495.67989426</v>
      </c>
      <c r="AQ28" s="159" t="n">
        <v>55098.31962219</v>
      </c>
      <c r="AR28" s="159" t="n">
        <v>50652.8878883</v>
      </c>
      <c r="AS28" s="948"/>
      <c r="AT28" s="948"/>
    </row>
    <row r="29" customFormat="false" ht="20.1" hidden="false" customHeight="true" outlineLevel="0" collapsed="false">
      <c r="A29" s="41"/>
      <c r="B29" s="44" t="s">
        <v>37</v>
      </c>
      <c r="C29" s="983"/>
      <c r="D29" s="934"/>
      <c r="E29" s="66"/>
      <c r="F29" s="66"/>
      <c r="G29" s="66"/>
      <c r="H29" s="66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948"/>
      <c r="AT29" s="948"/>
      <c r="BC29" s="12"/>
      <c r="BD29" s="12"/>
      <c r="BE29" s="12"/>
      <c r="BF29" s="12"/>
    </row>
    <row r="30" customFormat="false" ht="20.1" hidden="false" customHeight="true" outlineLevel="0" collapsed="false">
      <c r="A30" s="41"/>
      <c r="B30" s="72" t="s">
        <v>38</v>
      </c>
      <c r="D30" s="64" t="s">
        <v>526</v>
      </c>
      <c r="E30" s="423"/>
      <c r="F30" s="423"/>
      <c r="G30" s="423"/>
      <c r="H30" s="423"/>
      <c r="I30" s="26" t="s">
        <v>49</v>
      </c>
      <c r="J30" s="26" t="s">
        <v>50</v>
      </c>
      <c r="K30" s="26" t="s">
        <v>51</v>
      </c>
      <c r="L30" s="65" t="s">
        <v>52</v>
      </c>
      <c r="M30" s="26" t="s">
        <v>53</v>
      </c>
      <c r="N30" s="26" t="s">
        <v>54</v>
      </c>
      <c r="O30" s="26" t="s">
        <v>55</v>
      </c>
      <c r="P30" s="65" t="s">
        <v>56</v>
      </c>
      <c r="Q30" s="26" t="s">
        <v>57</v>
      </c>
      <c r="R30" s="26" t="s">
        <v>58</v>
      </c>
      <c r="S30" s="26" t="s">
        <v>59</v>
      </c>
      <c r="T30" s="65" t="s">
        <v>60</v>
      </c>
      <c r="U30" s="26" t="s">
        <v>61</v>
      </c>
      <c r="V30" s="26" t="s">
        <v>62</v>
      </c>
      <c r="W30" s="26" t="s">
        <v>63</v>
      </c>
      <c r="X30" s="65" t="s">
        <v>123</v>
      </c>
      <c r="Y30" s="65" t="s">
        <v>64</v>
      </c>
      <c r="Z30" s="147" t="s">
        <v>65</v>
      </c>
      <c r="AA30" s="65" t="s">
        <v>66</v>
      </c>
      <c r="AB30" s="65" t="s">
        <v>67</v>
      </c>
      <c r="AC30" s="147" t="s">
        <v>68</v>
      </c>
      <c r="AD30" s="147" t="s">
        <v>69</v>
      </c>
      <c r="AE30" s="147" t="s">
        <v>70</v>
      </c>
      <c r="AF30" s="148" t="n">
        <v>2017</v>
      </c>
      <c r="AG30" s="147" t="s">
        <v>71</v>
      </c>
      <c r="AH30" s="147" t="s">
        <v>72</v>
      </c>
      <c r="AI30" s="147" t="s">
        <v>73</v>
      </c>
      <c r="AJ30" s="148" t="n">
        <v>2018</v>
      </c>
      <c r="AK30" s="147" t="s">
        <v>75</v>
      </c>
      <c r="AL30" s="147" t="s">
        <v>76</v>
      </c>
      <c r="AM30" s="147" t="s">
        <v>77</v>
      </c>
      <c r="AN30" s="147" t="s">
        <v>78</v>
      </c>
      <c r="AO30" s="65" t="s">
        <v>79</v>
      </c>
      <c r="AP30" s="65" t="s">
        <v>80</v>
      </c>
      <c r="AQ30" s="65" t="s">
        <v>81</v>
      </c>
      <c r="AR30" s="65" t="s">
        <v>82</v>
      </c>
      <c r="AS30" s="977"/>
      <c r="AT30" s="977"/>
      <c r="BC30" s="12"/>
      <c r="BD30" s="12"/>
      <c r="BE30" s="12"/>
      <c r="BF30" s="12"/>
    </row>
    <row r="31" customFormat="false" ht="20.1" hidden="false" customHeight="true" outlineLevel="0" collapsed="false">
      <c r="A31" s="41"/>
      <c r="B31" s="42" t="s">
        <v>39</v>
      </c>
      <c r="D31" s="980" t="s">
        <v>168</v>
      </c>
      <c r="E31" s="981"/>
      <c r="F31" s="981"/>
      <c r="G31" s="981"/>
      <c r="H31" s="934"/>
      <c r="I31" s="660" t="n">
        <v>383743.18</v>
      </c>
      <c r="J31" s="660" t="n">
        <v>387848.83</v>
      </c>
      <c r="K31" s="660" t="n">
        <v>400837.54</v>
      </c>
      <c r="L31" s="660" t="n">
        <v>422533.02</v>
      </c>
      <c r="M31" s="660" t="n">
        <v>442332.47</v>
      </c>
      <c r="N31" s="660" t="n">
        <v>450169.36</v>
      </c>
      <c r="O31" s="660" t="n">
        <v>461392.68</v>
      </c>
      <c r="P31" s="660" t="n">
        <v>471776.66</v>
      </c>
      <c r="Q31" s="660" t="n">
        <v>481401</v>
      </c>
      <c r="R31" s="660" t="n">
        <v>491554.6</v>
      </c>
      <c r="S31" s="660" t="n">
        <v>503291.35</v>
      </c>
      <c r="T31" s="660" t="n">
        <v>517293.85</v>
      </c>
      <c r="U31" s="660" t="n">
        <v>533961.17</v>
      </c>
      <c r="V31" s="660" t="n">
        <v>544337.77</v>
      </c>
      <c r="W31" s="660" t="n">
        <v>560478.48</v>
      </c>
      <c r="X31" s="660" t="n">
        <v>572190.44</v>
      </c>
      <c r="Y31" s="660" t="n">
        <v>583179.9</v>
      </c>
      <c r="Z31" s="660" t="n">
        <v>593930.9</v>
      </c>
      <c r="AA31" s="660" t="n">
        <v>605239.57</v>
      </c>
      <c r="AB31" s="660" t="n">
        <v>617011.7</v>
      </c>
      <c r="AC31" s="660" t="n">
        <v>617937.5</v>
      </c>
      <c r="AD31" s="660" t="n">
        <v>628493.94</v>
      </c>
      <c r="AE31" s="660" t="n">
        <v>633959.37</v>
      </c>
      <c r="AF31" s="660" t="n">
        <v>637029.94</v>
      </c>
      <c r="AG31" s="660" t="n">
        <v>638761.57701405</v>
      </c>
      <c r="AH31" s="660" t="n">
        <v>644416.34322712</v>
      </c>
      <c r="AI31" s="660" t="n">
        <v>645338.59131976</v>
      </c>
      <c r="AJ31" s="660" t="n">
        <v>646772.68980034</v>
      </c>
      <c r="AK31" s="660" t="n">
        <v>649298.87971461</v>
      </c>
      <c r="AL31" s="660" t="n">
        <v>649997.69831312</v>
      </c>
      <c r="AM31" s="660" t="n">
        <v>652776</v>
      </c>
      <c r="AN31" s="660" t="n">
        <v>648153.99721668</v>
      </c>
      <c r="AO31" s="68" t="n">
        <v>650471.95424786</v>
      </c>
      <c r="AP31" s="68" t="n">
        <v>649210.28247051</v>
      </c>
      <c r="AQ31" s="68" t="n">
        <v>680659.48602996</v>
      </c>
      <c r="AR31" s="68" t="n">
        <v>671429.19358336</v>
      </c>
      <c r="AS31" s="948"/>
      <c r="AT31" s="948"/>
      <c r="BC31" s="12"/>
      <c r="BD31" s="12"/>
      <c r="BE31" s="12"/>
      <c r="BF31" s="12"/>
    </row>
    <row r="32" customFormat="false" ht="20.1" hidden="false" customHeight="true" outlineLevel="0" collapsed="false">
      <c r="A32" s="41"/>
      <c r="B32" s="42" t="s">
        <v>40</v>
      </c>
      <c r="D32" s="934" t="s">
        <v>191</v>
      </c>
      <c r="E32" s="101"/>
      <c r="F32" s="944"/>
      <c r="G32" s="944"/>
      <c r="H32" s="934"/>
      <c r="I32" s="68" t="n">
        <v>352357.88</v>
      </c>
      <c r="J32" s="68" t="n">
        <v>356451.36</v>
      </c>
      <c r="K32" s="68" t="n">
        <v>368766.74</v>
      </c>
      <c r="L32" s="68" t="n">
        <v>387353.63</v>
      </c>
      <c r="M32" s="68" t="n">
        <v>406823.46</v>
      </c>
      <c r="N32" s="68" t="n">
        <v>414413.28</v>
      </c>
      <c r="O32" s="68" t="n">
        <v>425123.61</v>
      </c>
      <c r="P32" s="68" t="n">
        <v>435307.14</v>
      </c>
      <c r="Q32" s="68" t="n">
        <v>445508.62</v>
      </c>
      <c r="R32" s="68" t="n">
        <v>455550.85</v>
      </c>
      <c r="S32" s="68" t="n">
        <v>466408.3</v>
      </c>
      <c r="T32" s="68" t="n">
        <v>479689.04</v>
      </c>
      <c r="U32" s="68" t="n">
        <v>496848.88</v>
      </c>
      <c r="V32" s="68" t="n">
        <v>506952.56</v>
      </c>
      <c r="W32" s="68" t="n">
        <v>522772.92</v>
      </c>
      <c r="X32" s="68" t="n">
        <v>534173.69</v>
      </c>
      <c r="Y32" s="68" t="n">
        <v>545312.4</v>
      </c>
      <c r="Z32" s="68" t="n">
        <v>555572.8</v>
      </c>
      <c r="AA32" s="68" t="n">
        <v>566486.43</v>
      </c>
      <c r="AB32" s="68" t="n">
        <v>578862.82</v>
      </c>
      <c r="AC32" s="68" t="n">
        <v>579477.36</v>
      </c>
      <c r="AD32" s="68" t="n">
        <v>589646.36</v>
      </c>
      <c r="AE32" s="68" t="n">
        <v>595040.81</v>
      </c>
      <c r="AF32" s="68" t="n">
        <v>598380.94</v>
      </c>
      <c r="AG32" s="68" t="n">
        <v>600183.57951944</v>
      </c>
      <c r="AH32" s="68" t="n">
        <v>605854.1917167</v>
      </c>
      <c r="AI32" s="68" t="n">
        <v>607121.87384206</v>
      </c>
      <c r="AJ32" s="68" t="n">
        <v>610490.37355109</v>
      </c>
      <c r="AK32" s="68" t="n">
        <v>612691.36680703</v>
      </c>
      <c r="AL32" s="68" t="n">
        <v>612861.6713543</v>
      </c>
      <c r="AM32" s="68" t="n">
        <v>615088.66937122</v>
      </c>
      <c r="AN32" s="68" t="n">
        <v>610678.88001171</v>
      </c>
      <c r="AO32" s="68" t="n">
        <v>612923.27657692</v>
      </c>
      <c r="AP32" s="68" t="n">
        <v>610725.90731359</v>
      </c>
      <c r="AQ32" s="68" t="n">
        <v>625572.5049456</v>
      </c>
      <c r="AR32" s="68" t="n">
        <v>620787.82403283</v>
      </c>
      <c r="AS32" s="948"/>
      <c r="AT32" s="948"/>
      <c r="BC32" s="12"/>
      <c r="BD32" s="12"/>
      <c r="BE32" s="12"/>
      <c r="BF32" s="12"/>
    </row>
    <row r="33" customFormat="false" ht="20.1" hidden="false" customHeight="true" outlineLevel="0" collapsed="false">
      <c r="A33" s="41"/>
      <c r="B33" s="42" t="s">
        <v>41</v>
      </c>
      <c r="D33" s="934" t="s">
        <v>207</v>
      </c>
      <c r="E33" s="66"/>
      <c r="F33" s="66"/>
      <c r="G33" s="66"/>
      <c r="H33" s="66"/>
      <c r="I33" s="68" t="n">
        <v>31385.3</v>
      </c>
      <c r="J33" s="68" t="n">
        <v>31397.47</v>
      </c>
      <c r="K33" s="68" t="n">
        <v>32070.8</v>
      </c>
      <c r="L33" s="68" t="n">
        <v>35179.39</v>
      </c>
      <c r="M33" s="68" t="n">
        <v>35509.01</v>
      </c>
      <c r="N33" s="68" t="n">
        <v>35756.08</v>
      </c>
      <c r="O33" s="68" t="n">
        <v>36269.07</v>
      </c>
      <c r="P33" s="68" t="n">
        <v>36469.52</v>
      </c>
      <c r="Q33" s="68" t="n">
        <v>35892.38</v>
      </c>
      <c r="R33" s="68" t="n">
        <v>36003.75</v>
      </c>
      <c r="S33" s="68" t="n">
        <v>36883.05</v>
      </c>
      <c r="T33" s="68" t="n">
        <v>37604.81</v>
      </c>
      <c r="U33" s="68" t="n">
        <v>37112.29</v>
      </c>
      <c r="V33" s="68" t="n">
        <v>37385.21</v>
      </c>
      <c r="W33" s="68" t="n">
        <v>37705.56</v>
      </c>
      <c r="X33" s="68" t="n">
        <v>38016.75</v>
      </c>
      <c r="Y33" s="68" t="n">
        <v>37867.5</v>
      </c>
      <c r="Z33" s="68" t="n">
        <v>38358.1</v>
      </c>
      <c r="AA33" s="68" t="n">
        <v>38753.14</v>
      </c>
      <c r="AB33" s="68" t="n">
        <v>38148.88</v>
      </c>
      <c r="AC33" s="68" t="n">
        <v>38460.14</v>
      </c>
      <c r="AD33" s="68" t="n">
        <v>38847.58</v>
      </c>
      <c r="AE33" s="68" t="n">
        <v>38918.56</v>
      </c>
      <c r="AF33" s="68" t="n">
        <v>38649</v>
      </c>
      <c r="AG33" s="68" t="n">
        <v>38577.99749461</v>
      </c>
      <c r="AH33" s="68" t="n">
        <v>38562.15151042</v>
      </c>
      <c r="AI33" s="68" t="n">
        <v>38216.7174777</v>
      </c>
      <c r="AJ33" s="68" t="n">
        <v>36282.31624925</v>
      </c>
      <c r="AK33" s="68" t="n">
        <v>36607.51290758</v>
      </c>
      <c r="AL33" s="68" t="n">
        <v>37136.02695882</v>
      </c>
      <c r="AM33" s="68" t="n">
        <v>37687.11814106</v>
      </c>
      <c r="AN33" s="68" t="n">
        <v>37475.11720497</v>
      </c>
      <c r="AO33" s="984" t="n">
        <v>37548.67767094</v>
      </c>
      <c r="AP33" s="189" t="n">
        <v>38484.37515692</v>
      </c>
      <c r="AQ33" s="189" t="n">
        <v>55086.98108436</v>
      </c>
      <c r="AR33" s="189" t="n">
        <v>50641.36955053</v>
      </c>
      <c r="AS33" s="948"/>
      <c r="AT33" s="948"/>
      <c r="BC33" s="12"/>
      <c r="BD33" s="12"/>
      <c r="BE33" s="12"/>
      <c r="BF33" s="12"/>
    </row>
    <row r="34" customFormat="false" ht="20.1" hidden="false" customHeight="true" outlineLevel="0" collapsed="false">
      <c r="A34" s="41"/>
      <c r="B34" s="42" t="s">
        <v>42</v>
      </c>
      <c r="C34" s="983"/>
      <c r="D34" s="935" t="s">
        <v>527</v>
      </c>
      <c r="E34" s="985"/>
      <c r="F34" s="985"/>
      <c r="G34" s="985"/>
      <c r="H34" s="985"/>
      <c r="I34" s="200" t="n">
        <v>113.62</v>
      </c>
      <c r="J34" s="200" t="n">
        <v>471.12</v>
      </c>
      <c r="K34" s="200" t="n">
        <v>804.66</v>
      </c>
      <c r="L34" s="200" t="n">
        <v>1104.25</v>
      </c>
      <c r="M34" s="200" t="n">
        <v>545.51</v>
      </c>
      <c r="N34" s="200" t="n">
        <v>991.39</v>
      </c>
      <c r="O34" s="200" t="n">
        <v>1116.71</v>
      </c>
      <c r="P34" s="200" t="n">
        <v>1403.87</v>
      </c>
      <c r="Q34" s="200" t="n">
        <v>231.9</v>
      </c>
      <c r="R34" s="200" t="n">
        <v>482.83</v>
      </c>
      <c r="S34" s="200" t="n">
        <v>936.94</v>
      </c>
      <c r="T34" s="200" t="n">
        <v>1493.1</v>
      </c>
      <c r="U34" s="200" t="n">
        <v>13.64</v>
      </c>
      <c r="V34" s="200" t="n">
        <v>538.53</v>
      </c>
      <c r="W34" s="200" t="n">
        <v>405.87</v>
      </c>
      <c r="X34" s="200" t="n">
        <v>1554.82</v>
      </c>
      <c r="Y34" s="200" t="n">
        <v>322.04</v>
      </c>
      <c r="Z34" s="200" t="n">
        <v>670.65</v>
      </c>
      <c r="AA34" s="200" t="n">
        <v>1139.68</v>
      </c>
      <c r="AB34" s="200" t="n">
        <v>1514.77</v>
      </c>
      <c r="AC34" s="200" t="n">
        <v>321.18</v>
      </c>
      <c r="AD34" s="200" t="n">
        <v>694.8</v>
      </c>
      <c r="AE34" s="200" t="n">
        <v>1041.81</v>
      </c>
      <c r="AF34" s="200" t="n">
        <v>1009.16</v>
      </c>
      <c r="AG34" s="200" t="n">
        <v>204.24601511</v>
      </c>
      <c r="AH34" s="200" t="n">
        <v>479.4693598</v>
      </c>
      <c r="AI34" s="200" t="n">
        <v>242.1493258</v>
      </c>
      <c r="AJ34" s="201" t="n">
        <v>-1229.95899969</v>
      </c>
      <c r="AK34" s="201" t="n">
        <v>-14.12586614</v>
      </c>
      <c r="AL34" s="200" t="n">
        <v>125.602139</v>
      </c>
      <c r="AM34" s="200" t="n">
        <v>251.34151551</v>
      </c>
      <c r="AN34" s="200" t="n">
        <v>441.17173917</v>
      </c>
      <c r="AO34" s="68" t="n">
        <v>22.40851072</v>
      </c>
      <c r="AP34" s="68" t="n">
        <v>483.32787647</v>
      </c>
      <c r="AQ34" s="68" t="n">
        <v>722.74314263</v>
      </c>
      <c r="AR34" s="68" t="n">
        <v>691.21415748</v>
      </c>
      <c r="AS34" s="948"/>
      <c r="AT34" s="948"/>
      <c r="BC34" s="12"/>
      <c r="BD34" s="12"/>
      <c r="BE34" s="12"/>
      <c r="BF34" s="12"/>
    </row>
    <row r="35" customFormat="false" ht="20.1" hidden="false" customHeight="true" outlineLevel="0" collapsed="false">
      <c r="A35" s="41"/>
      <c r="B35" s="42" t="s">
        <v>43</v>
      </c>
      <c r="D35" s="986" t="s">
        <v>528</v>
      </c>
      <c r="E35" s="940"/>
      <c r="F35" s="940"/>
      <c r="G35" s="940"/>
      <c r="H35" s="940"/>
      <c r="I35" s="924" t="n">
        <v>156.70100216918</v>
      </c>
      <c r="J35" s="924" t="n">
        <v>557.28200433836</v>
      </c>
      <c r="K35" s="924" t="n">
        <v>933.90300650754</v>
      </c>
      <c r="L35" s="924" t="n">
        <v>1276.57400867672</v>
      </c>
      <c r="M35" s="924" t="n">
        <v>595.925267178525</v>
      </c>
      <c r="N35" s="924" t="n">
        <v>1092.22053435705</v>
      </c>
      <c r="O35" s="924" t="n">
        <v>1267.95580153557</v>
      </c>
      <c r="P35" s="924" t="n">
        <v>1605.5310687141</v>
      </c>
      <c r="Q35" s="924" t="n">
        <v>286.47594315</v>
      </c>
      <c r="R35" s="924" t="n">
        <v>591.9818863</v>
      </c>
      <c r="S35" s="924" t="n">
        <v>1100.66782945</v>
      </c>
      <c r="T35" s="924" t="n">
        <v>1711.4037726</v>
      </c>
      <c r="U35" s="924" t="n">
        <v>70.951843715</v>
      </c>
      <c r="V35" s="924" t="n">
        <v>653.15368743</v>
      </c>
      <c r="W35" s="924" t="n">
        <v>577.805531145</v>
      </c>
      <c r="X35" s="924" t="n">
        <v>1784.06737486</v>
      </c>
      <c r="Y35" s="924" t="n">
        <v>416.081692585</v>
      </c>
      <c r="Z35" s="924" t="n">
        <v>858.73338517</v>
      </c>
      <c r="AA35" s="924" t="n">
        <v>1421.805077755</v>
      </c>
      <c r="AB35" s="924" t="n">
        <v>1890.93677034</v>
      </c>
      <c r="AC35" s="924" t="n">
        <v>420.87728408</v>
      </c>
      <c r="AD35" s="924" t="n">
        <v>894.19456816</v>
      </c>
      <c r="AE35" s="924" t="n">
        <v>1340.90185224</v>
      </c>
      <c r="AF35" s="924" t="n">
        <v>1407.94913632</v>
      </c>
      <c r="AG35" s="924" t="n">
        <v>318.09103465825</v>
      </c>
      <c r="AH35" s="924" t="n">
        <v>707.1593988965</v>
      </c>
      <c r="AI35" s="924" t="n">
        <v>583.68438444</v>
      </c>
      <c r="AJ35" s="212" t="n">
        <v>-774.5789214825</v>
      </c>
      <c r="AK35" s="212" t="n">
        <v>123.85651811</v>
      </c>
      <c r="AL35" s="924" t="n">
        <v>401.5669075145</v>
      </c>
      <c r="AM35" s="924" t="n">
        <v>665.28866826</v>
      </c>
      <c r="AN35" s="924" t="n">
        <v>993.10127617</v>
      </c>
      <c r="AO35" s="924" t="n">
        <v>167.14726422</v>
      </c>
      <c r="AP35" s="924" t="n">
        <v>772.80538347</v>
      </c>
      <c r="AQ35" s="924" t="n">
        <v>1156.95940313</v>
      </c>
      <c r="AR35" s="924" t="n">
        <v>1270.169188213</v>
      </c>
      <c r="AS35" s="948"/>
      <c r="AT35" s="948"/>
      <c r="BC35" s="12"/>
      <c r="BD35" s="12"/>
      <c r="BE35" s="12"/>
      <c r="BF35" s="12"/>
    </row>
    <row r="36" customFormat="false" ht="20.1" hidden="false" customHeight="true" outlineLevel="0" collapsed="false">
      <c r="A36" s="41"/>
      <c r="B36" s="42" t="s">
        <v>44</v>
      </c>
      <c r="D36" s="934"/>
      <c r="E36" s="66"/>
      <c r="F36" s="66"/>
      <c r="G36" s="66"/>
      <c r="H36" s="66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957"/>
      <c r="AI36" s="957"/>
      <c r="AJ36" s="957"/>
      <c r="AK36" s="957"/>
      <c r="AL36" s="957"/>
      <c r="AM36" s="957"/>
      <c r="AN36" s="957"/>
      <c r="AO36" s="957"/>
      <c r="AP36" s="957"/>
      <c r="AQ36" s="957"/>
      <c r="AR36" s="957"/>
      <c r="AS36" s="948"/>
      <c r="AT36" s="948"/>
      <c r="BC36" s="12"/>
      <c r="BD36" s="12"/>
      <c r="BE36" s="12"/>
      <c r="BF36" s="12"/>
    </row>
    <row r="37" customFormat="false" ht="20.1" hidden="false" customHeight="true" outlineLevel="0" collapsed="false">
      <c r="A37" s="41"/>
      <c r="B37" s="44" t="s">
        <v>45</v>
      </c>
      <c r="D37" s="64" t="s">
        <v>529</v>
      </c>
      <c r="E37" s="423"/>
      <c r="F37" s="423"/>
      <c r="G37" s="423"/>
      <c r="H37" s="423"/>
      <c r="I37" s="26" t="s">
        <v>49</v>
      </c>
      <c r="J37" s="26" t="s">
        <v>50</v>
      </c>
      <c r="K37" s="26" t="s">
        <v>51</v>
      </c>
      <c r="L37" s="65" t="s">
        <v>52</v>
      </c>
      <c r="M37" s="26" t="s">
        <v>53</v>
      </c>
      <c r="N37" s="26" t="s">
        <v>54</v>
      </c>
      <c r="O37" s="26" t="s">
        <v>55</v>
      </c>
      <c r="P37" s="65" t="s">
        <v>56</v>
      </c>
      <c r="Q37" s="26" t="s">
        <v>57</v>
      </c>
      <c r="R37" s="26" t="s">
        <v>58</v>
      </c>
      <c r="S37" s="26" t="s">
        <v>59</v>
      </c>
      <c r="T37" s="65" t="s">
        <v>60</v>
      </c>
      <c r="U37" s="26" t="s">
        <v>61</v>
      </c>
      <c r="V37" s="26" t="s">
        <v>62</v>
      </c>
      <c r="W37" s="26" t="s">
        <v>63</v>
      </c>
      <c r="X37" s="65" t="s">
        <v>123</v>
      </c>
      <c r="Y37" s="65" t="s">
        <v>64</v>
      </c>
      <c r="Z37" s="147" t="s">
        <v>65</v>
      </c>
      <c r="AA37" s="65" t="s">
        <v>66</v>
      </c>
      <c r="AB37" s="65" t="s">
        <v>67</v>
      </c>
      <c r="AC37" s="147" t="s">
        <v>68</v>
      </c>
      <c r="AD37" s="147" t="s">
        <v>69</v>
      </c>
      <c r="AE37" s="147" t="s">
        <v>70</v>
      </c>
      <c r="AF37" s="148" t="n">
        <v>2017</v>
      </c>
      <c r="AG37" s="147" t="s">
        <v>71</v>
      </c>
      <c r="AH37" s="147" t="s">
        <v>72</v>
      </c>
      <c r="AI37" s="147" t="s">
        <v>73</v>
      </c>
      <c r="AJ37" s="148" t="n">
        <v>2018</v>
      </c>
      <c r="AK37" s="147" t="s">
        <v>75</v>
      </c>
      <c r="AL37" s="147" t="s">
        <v>76</v>
      </c>
      <c r="AM37" s="147" t="s">
        <v>77</v>
      </c>
      <c r="AN37" s="147" t="s">
        <v>78</v>
      </c>
      <c r="AO37" s="65" t="s">
        <v>79</v>
      </c>
      <c r="AP37" s="65" t="s">
        <v>80</v>
      </c>
      <c r="AQ37" s="65" t="s">
        <v>81</v>
      </c>
      <c r="AR37" s="65" t="s">
        <v>82</v>
      </c>
      <c r="AS37" s="987"/>
      <c r="AT37" s="987"/>
      <c r="BC37" s="12"/>
      <c r="BD37" s="12"/>
      <c r="BE37" s="12"/>
      <c r="BF37" s="12"/>
    </row>
    <row r="38" customFormat="false" ht="20.1" hidden="false" customHeight="true" outlineLevel="0" collapsed="false">
      <c r="A38" s="41"/>
      <c r="B38" s="44" t="s">
        <v>46</v>
      </c>
      <c r="D38" s="988" t="s">
        <v>530</v>
      </c>
      <c r="E38" s="981"/>
      <c r="F38" s="981"/>
      <c r="G38" s="981"/>
      <c r="H38" s="934"/>
      <c r="I38" s="989" t="n">
        <v>369189.14838</v>
      </c>
      <c r="J38" s="989" t="n">
        <v>372633.03227</v>
      </c>
      <c r="K38" s="989" t="n">
        <v>385389.72449</v>
      </c>
      <c r="L38" s="989" t="n">
        <v>404874.13268</v>
      </c>
      <c r="M38" s="989" t="n">
        <v>425504.85899</v>
      </c>
      <c r="N38" s="989" t="n">
        <v>429988.27039</v>
      </c>
      <c r="O38" s="989" t="n">
        <v>442530.17369</v>
      </c>
      <c r="P38" s="989" t="n">
        <v>453481.50547</v>
      </c>
      <c r="Q38" s="989" t="n">
        <v>462761.71117</v>
      </c>
      <c r="R38" s="989" t="n">
        <v>473151.9015</v>
      </c>
      <c r="S38" s="989" t="n">
        <v>483440.69061</v>
      </c>
      <c r="T38" s="989" t="n">
        <v>497964.3152</v>
      </c>
      <c r="U38" s="989" t="n">
        <v>515149.18513</v>
      </c>
      <c r="V38" s="989" t="n">
        <v>525819.3139</v>
      </c>
      <c r="W38" s="989" t="n">
        <v>539784.89032</v>
      </c>
      <c r="X38" s="989" t="n">
        <v>553618.65863</v>
      </c>
      <c r="Y38" s="989" t="n">
        <v>561982.49146</v>
      </c>
      <c r="Z38" s="989" t="n">
        <v>574384.83727</v>
      </c>
      <c r="AA38" s="989" t="n">
        <v>581962.48339</v>
      </c>
      <c r="AB38" s="989" t="n">
        <v>599168.91056</v>
      </c>
      <c r="AC38" s="989" t="n">
        <v>593730.7004</v>
      </c>
      <c r="AD38" s="989" t="n">
        <v>609633.84092</v>
      </c>
      <c r="AE38" s="989" t="n">
        <v>615981.53479</v>
      </c>
      <c r="AF38" s="989" t="n">
        <v>612881.15581</v>
      </c>
      <c r="AG38" s="989" t="n">
        <v>616000.32578</v>
      </c>
      <c r="AH38" s="989" t="n">
        <v>625430.84079429</v>
      </c>
      <c r="AI38" s="989" t="n">
        <v>626261.56235079</v>
      </c>
      <c r="AJ38" s="989" t="n">
        <v>626344.63752474</v>
      </c>
      <c r="AK38" s="989" t="n">
        <v>628556.08920591</v>
      </c>
      <c r="AL38" s="989" t="n">
        <v>629624.54541786</v>
      </c>
      <c r="AM38" s="989" t="n">
        <v>632823.47273032</v>
      </c>
      <c r="AN38" s="989" t="n">
        <v>626641.70426011</v>
      </c>
      <c r="AO38" s="685" t="n">
        <v>630728.09583875</v>
      </c>
      <c r="AP38" s="685" t="n">
        <v>630455.78529564</v>
      </c>
      <c r="AQ38" s="685" t="n">
        <v>662527.88943116</v>
      </c>
      <c r="AR38" s="685" t="n">
        <v>649139.78397918</v>
      </c>
      <c r="AS38" s="948"/>
      <c r="AT38" s="948"/>
      <c r="BC38" s="12"/>
      <c r="BD38" s="12"/>
      <c r="BE38" s="12"/>
      <c r="BF38" s="12"/>
    </row>
    <row r="39" customFormat="false" ht="22.5" hidden="false" customHeight="true" outlineLevel="0" collapsed="false">
      <c r="A39" s="41"/>
      <c r="B39" s="44" t="s">
        <v>47</v>
      </c>
      <c r="D39" s="934" t="s">
        <v>531</v>
      </c>
      <c r="E39" s="101"/>
      <c r="F39" s="944"/>
      <c r="G39" s="944"/>
      <c r="H39" s="934"/>
      <c r="I39" s="68" t="n">
        <v>7519.07517</v>
      </c>
      <c r="J39" s="68" t="n">
        <v>30575.42848</v>
      </c>
      <c r="K39" s="68" t="n">
        <v>54239.24242</v>
      </c>
      <c r="L39" s="68" t="n">
        <v>82854.79507</v>
      </c>
      <c r="M39" s="68" t="n">
        <v>33914.85207</v>
      </c>
      <c r="N39" s="68" t="n">
        <v>58256.1737</v>
      </c>
      <c r="O39" s="68" t="n">
        <v>79912.6517</v>
      </c>
      <c r="P39" s="68" t="n">
        <v>99979.53736</v>
      </c>
      <c r="Q39" s="68" t="n">
        <v>27106.17089</v>
      </c>
      <c r="R39" s="68" t="n">
        <v>53638.82643</v>
      </c>
      <c r="S39" s="68" t="n">
        <v>78367.01538</v>
      </c>
      <c r="T39" s="68" t="n">
        <v>102919.52059</v>
      </c>
      <c r="U39" s="68" t="n">
        <v>28780.5847</v>
      </c>
      <c r="V39" s="68" t="n">
        <v>55623.94976</v>
      </c>
      <c r="W39" s="68" t="n">
        <v>80717.84128</v>
      </c>
      <c r="X39" s="68" t="n">
        <v>105262.57914</v>
      </c>
      <c r="Y39" s="68" t="n">
        <v>26540.14297</v>
      </c>
      <c r="Z39" s="68" t="n">
        <v>50689.65478</v>
      </c>
      <c r="AA39" s="68" t="n">
        <v>73394.45526</v>
      </c>
      <c r="AB39" s="68" t="n">
        <v>94849.69846</v>
      </c>
      <c r="AC39" s="68" t="n">
        <v>23419.23311</v>
      </c>
      <c r="AD39" s="68" t="n">
        <v>44339.03135</v>
      </c>
      <c r="AE39" s="68" t="n">
        <v>63541.99622</v>
      </c>
      <c r="AF39" s="68" t="n">
        <v>81380.32275</v>
      </c>
      <c r="AG39" s="68" t="n">
        <v>19770</v>
      </c>
      <c r="AH39" s="68" t="n">
        <v>39829.19468</v>
      </c>
      <c r="AI39" s="68" t="n">
        <v>58147.04158</v>
      </c>
      <c r="AJ39" s="68" t="n">
        <v>75022.74358</v>
      </c>
      <c r="AK39" s="68" t="n">
        <v>17924</v>
      </c>
      <c r="AL39" s="68" t="n">
        <v>34943.16992178</v>
      </c>
      <c r="AM39" s="68" t="n">
        <v>51163</v>
      </c>
      <c r="AN39" s="68" t="n">
        <v>66858.06404092</v>
      </c>
      <c r="AO39" s="68" t="n">
        <v>17249.32857153</v>
      </c>
      <c r="AP39" s="68" t="n">
        <v>33457.89605483</v>
      </c>
      <c r="AQ39" s="68" t="n">
        <v>48943.76493362</v>
      </c>
      <c r="AR39" s="68" t="n">
        <v>63825</v>
      </c>
      <c r="AS39" s="245"/>
      <c r="AT39" s="245"/>
      <c r="BC39" s="12"/>
      <c r="BD39" s="12"/>
      <c r="BE39" s="12"/>
      <c r="BF39" s="12"/>
    </row>
    <row r="40" customFormat="false" ht="22.5" hidden="false" customHeight="true" outlineLevel="0" collapsed="false">
      <c r="A40" s="41"/>
      <c r="B40" s="60"/>
      <c r="D40" s="982" t="s">
        <v>532</v>
      </c>
      <c r="E40" s="940"/>
      <c r="F40" s="940"/>
      <c r="G40" s="940"/>
      <c r="H40" s="940"/>
      <c r="I40" s="924" t="n">
        <v>3063.09789</v>
      </c>
      <c r="J40" s="924" t="n">
        <v>13280.33702</v>
      </c>
      <c r="K40" s="924" t="n">
        <v>24796.44593</v>
      </c>
      <c r="L40" s="924" t="n">
        <v>38682.71381</v>
      </c>
      <c r="M40" s="924" t="n">
        <v>19416.59705</v>
      </c>
      <c r="N40" s="924" t="n">
        <v>28885.15373</v>
      </c>
      <c r="O40" s="924" t="n">
        <v>35673.10361</v>
      </c>
      <c r="P40" s="924" t="n">
        <v>41065.18573</v>
      </c>
      <c r="Q40" s="924" t="n">
        <v>11479.97118</v>
      </c>
      <c r="R40" s="924" t="n">
        <v>21588.27543</v>
      </c>
      <c r="S40" s="924" t="n">
        <v>29988.70507</v>
      </c>
      <c r="T40" s="924" t="n">
        <v>37959.52</v>
      </c>
      <c r="U40" s="924" t="n">
        <v>11170.91697</v>
      </c>
      <c r="V40" s="924" t="n">
        <v>20194.44894</v>
      </c>
      <c r="W40" s="924" t="n">
        <v>28091.30607</v>
      </c>
      <c r="X40" s="924" t="n">
        <v>34960.32065</v>
      </c>
      <c r="Y40" s="924" t="n">
        <v>8452.82055</v>
      </c>
      <c r="Z40" s="924" t="n">
        <v>14994.68949</v>
      </c>
      <c r="AA40" s="924" t="n">
        <v>20239.80473</v>
      </c>
      <c r="AB40" s="924" t="n">
        <v>24308.91371</v>
      </c>
      <c r="AC40" s="924" t="n">
        <v>5843.56119</v>
      </c>
      <c r="AD40" s="924" t="n">
        <v>9506.62974</v>
      </c>
      <c r="AE40" s="924" t="n">
        <v>11901.2874</v>
      </c>
      <c r="AF40" s="924" t="n">
        <v>13362.07113</v>
      </c>
      <c r="AG40" s="924" t="n">
        <v>3378.87</v>
      </c>
      <c r="AH40" s="924" t="n">
        <v>7129.78424</v>
      </c>
      <c r="AI40" s="924" t="n">
        <v>9680</v>
      </c>
      <c r="AJ40" s="924" t="n">
        <v>11084.06262425</v>
      </c>
      <c r="AK40" s="924" t="n">
        <v>2612</v>
      </c>
      <c r="AL40" s="924" t="n">
        <v>4464</v>
      </c>
      <c r="AM40" s="924" t="n">
        <v>5784</v>
      </c>
      <c r="AN40" s="924" t="n">
        <v>6750.96206608</v>
      </c>
      <c r="AO40" s="159" t="n">
        <v>2367.08479</v>
      </c>
      <c r="AP40" s="159" t="n">
        <v>3887.10751622</v>
      </c>
      <c r="AQ40" s="159" t="n">
        <v>5074.89771782</v>
      </c>
      <c r="AR40" s="159" t="n">
        <v>5885.53873161</v>
      </c>
      <c r="AS40" s="245"/>
      <c r="AT40" s="245"/>
      <c r="BC40" s="12"/>
      <c r="BD40" s="12"/>
      <c r="BE40" s="12"/>
      <c r="BF40" s="12"/>
    </row>
    <row r="41" customFormat="false" ht="22.5" hidden="false" customHeight="true" outlineLevel="0" collapsed="false">
      <c r="A41" s="41"/>
      <c r="B41" s="60"/>
      <c r="D41" s="934"/>
      <c r="E41" s="66"/>
      <c r="F41" s="66"/>
      <c r="G41" s="66"/>
      <c r="H41" s="66"/>
      <c r="I41" s="638"/>
      <c r="J41" s="638"/>
      <c r="K41" s="638"/>
      <c r="L41" s="638"/>
      <c r="M41" s="638"/>
      <c r="N41" s="638"/>
      <c r="O41" s="63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948"/>
      <c r="AT41" s="948"/>
      <c r="BC41" s="12"/>
      <c r="BD41" s="12"/>
      <c r="BE41" s="12"/>
      <c r="BF41" s="12"/>
    </row>
    <row r="42" customFormat="false" ht="22.5" hidden="false" customHeight="true" outlineLevel="0" collapsed="false">
      <c r="A42" s="41"/>
      <c r="B42" s="61"/>
      <c r="D42" s="64" t="s">
        <v>533</v>
      </c>
      <c r="E42" s="423"/>
      <c r="F42" s="423"/>
      <c r="G42" s="423"/>
      <c r="H42" s="423"/>
      <c r="I42" s="26" t="s">
        <v>49</v>
      </c>
      <c r="J42" s="26" t="s">
        <v>50</v>
      </c>
      <c r="K42" s="26" t="s">
        <v>51</v>
      </c>
      <c r="L42" s="65" t="s">
        <v>52</v>
      </c>
      <c r="M42" s="26" t="s">
        <v>53</v>
      </c>
      <c r="N42" s="26" t="s">
        <v>54</v>
      </c>
      <c r="O42" s="26" t="s">
        <v>55</v>
      </c>
      <c r="P42" s="65" t="s">
        <v>56</v>
      </c>
      <c r="Q42" s="26" t="s">
        <v>57</v>
      </c>
      <c r="R42" s="26" t="s">
        <v>58</v>
      </c>
      <c r="S42" s="26" t="s">
        <v>59</v>
      </c>
      <c r="T42" s="65" t="s">
        <v>60</v>
      </c>
      <c r="U42" s="26" t="s">
        <v>61</v>
      </c>
      <c r="V42" s="26" t="s">
        <v>62</v>
      </c>
      <c r="W42" s="26" t="s">
        <v>63</v>
      </c>
      <c r="X42" s="26" t="s">
        <v>123</v>
      </c>
      <c r="Y42" s="65" t="s">
        <v>64</v>
      </c>
      <c r="Z42" s="65" t="s">
        <v>65</v>
      </c>
      <c r="AA42" s="26" t="s">
        <v>66</v>
      </c>
      <c r="AB42" s="65" t="s">
        <v>67</v>
      </c>
      <c r="AC42" s="147" t="s">
        <v>68</v>
      </c>
      <c r="AD42" s="147" t="s">
        <v>69</v>
      </c>
      <c r="AE42" s="147" t="s">
        <v>70</v>
      </c>
      <c r="AF42" s="148" t="n">
        <v>2017</v>
      </c>
      <c r="AG42" s="147" t="s">
        <v>71</v>
      </c>
      <c r="AH42" s="147" t="s">
        <v>72</v>
      </c>
      <c r="AI42" s="147" t="s">
        <v>73</v>
      </c>
      <c r="AJ42" s="148" t="n">
        <v>2018</v>
      </c>
      <c r="AK42" s="147" t="s">
        <v>75</v>
      </c>
      <c r="AL42" s="147" t="s">
        <v>76</v>
      </c>
      <c r="AM42" s="147" t="s">
        <v>77</v>
      </c>
      <c r="AN42" s="147" t="s">
        <v>78</v>
      </c>
      <c r="AO42" s="65" t="s">
        <v>79</v>
      </c>
      <c r="AP42" s="65" t="s">
        <v>80</v>
      </c>
      <c r="AQ42" s="65" t="s">
        <v>81</v>
      </c>
      <c r="AR42" s="65" t="s">
        <v>82</v>
      </c>
      <c r="AS42" s="948"/>
      <c r="AT42" s="948"/>
      <c r="BC42" s="12"/>
      <c r="BD42" s="12"/>
      <c r="BE42" s="12"/>
      <c r="BF42" s="12"/>
    </row>
    <row r="43" customFormat="false" ht="22.5" hidden="false" customHeight="true" outlineLevel="0" collapsed="false">
      <c r="A43" s="41"/>
      <c r="B43" s="61"/>
      <c r="D43" s="980" t="s">
        <v>421</v>
      </c>
      <c r="E43" s="981"/>
      <c r="F43" s="981"/>
      <c r="G43" s="981"/>
      <c r="H43" s="934"/>
      <c r="I43" s="990" t="n">
        <v>208.69</v>
      </c>
      <c r="J43" s="990" t="n">
        <v>205.9</v>
      </c>
      <c r="K43" s="990" t="n">
        <v>206.06</v>
      </c>
      <c r="L43" s="990" t="n">
        <v>209.69</v>
      </c>
      <c r="M43" s="990" t="n">
        <v>330.54</v>
      </c>
      <c r="N43" s="990" t="n">
        <v>303.52</v>
      </c>
      <c r="O43" s="990" t="n">
        <v>329.04</v>
      </c>
      <c r="P43" s="990" t="n">
        <v>231.43</v>
      </c>
      <c r="Q43" s="990" t="n">
        <v>281.92</v>
      </c>
      <c r="R43" s="990" t="n">
        <v>310.29</v>
      </c>
      <c r="S43" s="990" t="n">
        <v>305.03</v>
      </c>
      <c r="T43" s="990" t="n">
        <v>270.425802447747</v>
      </c>
      <c r="U43" s="990" t="n">
        <v>258.03</v>
      </c>
      <c r="V43" s="990" t="n">
        <v>243.36</v>
      </c>
      <c r="W43" s="990" t="n">
        <v>229.39</v>
      </c>
      <c r="X43" s="990" t="n">
        <v>207.36</v>
      </c>
      <c r="Y43" s="990" t="n">
        <v>206.74</v>
      </c>
      <c r="Z43" s="990" t="n">
        <v>207.73</v>
      </c>
      <c r="AA43" s="990" t="n">
        <v>201.41</v>
      </c>
      <c r="AB43" s="990" t="n">
        <v>186.46</v>
      </c>
      <c r="AC43" s="990" t="n">
        <v>185.85</v>
      </c>
      <c r="AD43" s="990" t="n">
        <v>218.34</v>
      </c>
      <c r="AE43" s="990" t="n">
        <v>218.31</v>
      </c>
      <c r="AF43" s="990" t="n">
        <v>217.92</v>
      </c>
      <c r="AG43" s="990" t="n">
        <v>213.93</v>
      </c>
      <c r="AH43" s="990" t="n">
        <v>208.48</v>
      </c>
      <c r="AI43" s="990" t="n">
        <v>206.73</v>
      </c>
      <c r="AJ43" s="990" t="n">
        <v>194.977432059594</v>
      </c>
      <c r="AK43" s="990" t="n">
        <v>193.43</v>
      </c>
      <c r="AL43" s="990" t="n">
        <v>194.876806047818</v>
      </c>
      <c r="AM43" s="990" t="n">
        <v>192.74</v>
      </c>
      <c r="AN43" s="990" t="n">
        <v>192.447070840349</v>
      </c>
      <c r="AO43" s="990" t="n">
        <v>191.638762047275</v>
      </c>
      <c r="AP43" s="990" t="n">
        <v>193.71269640322</v>
      </c>
      <c r="AQ43" s="990" t="n">
        <v>314.947965241686</v>
      </c>
      <c r="AR43" s="990" t="n">
        <v>287.75</v>
      </c>
      <c r="AS43" s="948"/>
      <c r="AT43" s="948"/>
      <c r="BC43" s="12"/>
      <c r="BD43" s="12"/>
      <c r="BE43" s="12"/>
      <c r="BF43" s="12"/>
    </row>
    <row r="44" customFormat="false" ht="22.5" hidden="false" customHeight="true" outlineLevel="0" collapsed="false">
      <c r="A44" s="41"/>
      <c r="B44" s="61"/>
      <c r="D44" s="934" t="s">
        <v>534</v>
      </c>
      <c r="E44" s="101"/>
      <c r="F44" s="944"/>
      <c r="G44" s="944"/>
      <c r="H44" s="934"/>
      <c r="I44" s="775" t="n">
        <v>3.19</v>
      </c>
      <c r="J44" s="775" t="n">
        <v>9.49</v>
      </c>
      <c r="K44" s="775" t="n">
        <v>13.91</v>
      </c>
      <c r="L44" s="775" t="n">
        <v>18.96</v>
      </c>
      <c r="M44" s="775" t="n">
        <v>9.92</v>
      </c>
      <c r="N44" s="775" t="n">
        <v>17.41</v>
      </c>
      <c r="O44" s="775" t="n">
        <v>22</v>
      </c>
      <c r="P44" s="775" t="n">
        <v>26.15</v>
      </c>
      <c r="Q44" s="775" t="n">
        <v>9.68</v>
      </c>
      <c r="R44" s="775" t="n">
        <v>17.31</v>
      </c>
      <c r="S44" s="775" t="n">
        <v>21.97</v>
      </c>
      <c r="T44" s="775" t="n">
        <v>26.67</v>
      </c>
      <c r="U44" s="775" t="n">
        <v>8</v>
      </c>
      <c r="V44" s="775" t="n">
        <v>13.95</v>
      </c>
      <c r="W44" s="775" t="n">
        <v>17.63</v>
      </c>
      <c r="X44" s="775" t="n">
        <v>20.9</v>
      </c>
      <c r="Y44" s="775" t="n">
        <v>6.79</v>
      </c>
      <c r="Z44" s="775" t="n">
        <v>11.54</v>
      </c>
      <c r="AA44" s="775" t="n">
        <v>14.44</v>
      </c>
      <c r="AB44" s="775" t="n">
        <v>17.2</v>
      </c>
      <c r="AC44" s="775" t="n">
        <v>5.75</v>
      </c>
      <c r="AD44" s="775" t="n">
        <v>9.98</v>
      </c>
      <c r="AE44" s="775" t="n">
        <v>12.38</v>
      </c>
      <c r="AF44" s="775" t="n">
        <v>14.28</v>
      </c>
      <c r="AG44" s="775" t="n">
        <v>5.18</v>
      </c>
      <c r="AH44" s="775" t="n">
        <v>9.6</v>
      </c>
      <c r="AI44" s="775" t="n">
        <v>12.06</v>
      </c>
      <c r="AJ44" s="775" t="n">
        <v>14.26</v>
      </c>
      <c r="AK44" s="775" t="n">
        <v>5.94</v>
      </c>
      <c r="AL44" s="775" t="n">
        <v>10.43</v>
      </c>
      <c r="AM44" s="775" t="n">
        <v>12.95</v>
      </c>
      <c r="AN44" s="775" t="n">
        <v>15.08</v>
      </c>
      <c r="AO44" s="775" t="n">
        <v>5.79520128524122</v>
      </c>
      <c r="AP44" s="775" t="n">
        <v>9.46679118883506</v>
      </c>
      <c r="AQ44" s="775" t="n">
        <v>11.4916284524026</v>
      </c>
      <c r="AR44" s="775" t="n">
        <v>12.7431471287097</v>
      </c>
      <c r="BC44" s="12"/>
      <c r="BD44" s="12"/>
      <c r="BE44" s="12"/>
      <c r="BF44" s="12"/>
    </row>
    <row r="45" customFormat="false" ht="20.25" hidden="false" customHeight="true" outlineLevel="0" collapsed="false">
      <c r="A45" s="41"/>
      <c r="B45" s="61"/>
      <c r="D45" s="934" t="s">
        <v>535</v>
      </c>
      <c r="E45" s="101"/>
      <c r="F45" s="944"/>
      <c r="G45" s="944"/>
      <c r="H45" s="934"/>
      <c r="I45" s="775" t="n">
        <v>5.01</v>
      </c>
      <c r="J45" s="775" t="n">
        <v>5.48</v>
      </c>
      <c r="K45" s="775" t="n">
        <v>5.23</v>
      </c>
      <c r="L45" s="775" t="n">
        <v>5.28</v>
      </c>
      <c r="M45" s="775" t="n">
        <v>4.97</v>
      </c>
      <c r="N45" s="775" t="n">
        <v>5.31</v>
      </c>
      <c r="O45" s="775" t="n">
        <v>5.5</v>
      </c>
      <c r="P45" s="775" t="n">
        <v>5.72</v>
      </c>
      <c r="Q45" s="775" t="n">
        <v>6.25</v>
      </c>
      <c r="R45" s="775" t="n">
        <v>6.27</v>
      </c>
      <c r="S45" s="775" t="n">
        <v>6.35</v>
      </c>
      <c r="T45" s="775" t="n">
        <v>6.44</v>
      </c>
      <c r="U45" s="775" t="n">
        <v>6.57</v>
      </c>
      <c r="V45" s="775" t="n">
        <v>6.36</v>
      </c>
      <c r="W45" s="775" t="n">
        <v>6.28</v>
      </c>
      <c r="X45" s="775" t="n">
        <v>6.28</v>
      </c>
      <c r="Y45" s="775" t="n">
        <v>6.18</v>
      </c>
      <c r="Z45" s="775" t="n">
        <v>6.34</v>
      </c>
      <c r="AA45" s="775" t="n">
        <v>6.45</v>
      </c>
      <c r="AB45" s="775" t="n">
        <v>6.66</v>
      </c>
      <c r="AC45" s="775" t="n">
        <v>6.69</v>
      </c>
      <c r="AD45" s="775" t="n">
        <v>6.93</v>
      </c>
      <c r="AE45" s="775" t="n">
        <v>7.09</v>
      </c>
      <c r="AF45" s="775" t="n">
        <v>7.35</v>
      </c>
      <c r="AG45" s="775" t="n">
        <v>7.59</v>
      </c>
      <c r="AH45" s="775" t="n">
        <v>7.29</v>
      </c>
      <c r="AI45" s="775" t="n">
        <v>7.46</v>
      </c>
      <c r="AJ45" s="775" t="n">
        <v>7.73</v>
      </c>
      <c r="AK45" s="775" t="n">
        <v>8.57</v>
      </c>
      <c r="AL45" s="775" t="n">
        <v>8.59</v>
      </c>
      <c r="AM45" s="775" t="n">
        <v>8.72</v>
      </c>
      <c r="AN45" s="775" t="n">
        <v>8.83</v>
      </c>
      <c r="AO45" s="775" t="n">
        <v>8.71</v>
      </c>
      <c r="AP45" s="775" t="n">
        <v>8.5</v>
      </c>
      <c r="AQ45" s="775" t="n">
        <v>8.6</v>
      </c>
      <c r="AR45" s="775" t="n">
        <v>8.65505797943477</v>
      </c>
      <c r="BC45" s="12"/>
      <c r="BD45" s="12"/>
      <c r="BE45" s="12"/>
      <c r="BF45" s="12"/>
    </row>
    <row r="46" customFormat="false" ht="22.5" hidden="false" customHeight="true" outlineLevel="0" collapsed="false">
      <c r="A46" s="41"/>
      <c r="B46" s="61"/>
      <c r="D46" s="934" t="s">
        <v>536</v>
      </c>
      <c r="E46" s="101"/>
      <c r="F46" s="944"/>
      <c r="G46" s="944"/>
      <c r="H46" s="934"/>
      <c r="I46" s="456" t="n">
        <v>96.2073510674509</v>
      </c>
      <c r="J46" s="456" t="n">
        <v>96.0768741444959</v>
      </c>
      <c r="K46" s="456" t="n">
        <v>96.1461155783962</v>
      </c>
      <c r="L46" s="456" t="n">
        <v>95.8207173982017</v>
      </c>
      <c r="M46" s="456" t="n">
        <v>96.1957097542489</v>
      </c>
      <c r="N46" s="456" t="n">
        <v>95.5170006217216</v>
      </c>
      <c r="O46" s="456" t="n">
        <v>95.9118323441976</v>
      </c>
      <c r="P46" s="456" t="n">
        <v>96.1220729889435</v>
      </c>
      <c r="Q46" s="456" t="n">
        <v>96.1281158888328</v>
      </c>
      <c r="R46" s="456" t="n">
        <v>96.256224944289</v>
      </c>
      <c r="S46" s="456" t="n">
        <v>96.055831400639</v>
      </c>
      <c r="T46" s="456" t="n">
        <v>96.263335665019</v>
      </c>
      <c r="U46" s="456" t="n">
        <v>96.4769002079308</v>
      </c>
      <c r="V46" s="456" t="n">
        <v>96.597984354457</v>
      </c>
      <c r="W46" s="456" t="n">
        <v>96.3078707892585</v>
      </c>
      <c r="X46" s="456" t="n">
        <v>96.7542657004196</v>
      </c>
      <c r="Y46" s="456" t="n">
        <v>96.365202480401</v>
      </c>
      <c r="Z46" s="456" t="n">
        <v>96.7090342108821</v>
      </c>
      <c r="AA46" s="456" t="n">
        <v>96.154070592245</v>
      </c>
      <c r="AB46" s="456" t="n">
        <v>97.1081926906735</v>
      </c>
      <c r="AC46" s="456" t="n">
        <v>96.0826459633863</v>
      </c>
      <c r="AD46" s="456" t="n">
        <v>96.9991597564171</v>
      </c>
      <c r="AE46" s="456" t="n">
        <v>97.1641975715258</v>
      </c>
      <c r="AF46" s="456" t="n">
        <v>96.2091602492027</v>
      </c>
      <c r="AG46" s="456" t="n">
        <v>96.43</v>
      </c>
      <c r="AH46" s="456" t="n">
        <v>97.05</v>
      </c>
      <c r="AI46" s="456" t="n">
        <v>97.04</v>
      </c>
      <c r="AJ46" s="456" t="n">
        <v>96.84</v>
      </c>
      <c r="AK46" s="456" t="n">
        <v>96.81</v>
      </c>
      <c r="AL46" s="456" t="n">
        <v>96.87</v>
      </c>
      <c r="AM46" s="456" t="n">
        <v>96.93</v>
      </c>
      <c r="AN46" s="456" t="n">
        <v>96.68</v>
      </c>
      <c r="AO46" s="456" t="n">
        <v>96.96</v>
      </c>
      <c r="AP46" s="456" t="n">
        <v>97.11</v>
      </c>
      <c r="AQ46" s="456" t="n">
        <v>97.34</v>
      </c>
      <c r="AR46" s="456" t="n">
        <v>96.6803037733252</v>
      </c>
      <c r="BC46" s="12"/>
      <c r="BD46" s="12"/>
      <c r="BE46" s="12"/>
      <c r="BF46" s="12"/>
    </row>
    <row r="47" customFormat="false" ht="22.5" hidden="false" customHeight="true" outlineLevel="0" collapsed="false">
      <c r="A47" s="41"/>
      <c r="B47" s="61"/>
      <c r="D47" s="982" t="s">
        <v>537</v>
      </c>
      <c r="E47" s="914"/>
      <c r="F47" s="991"/>
      <c r="G47" s="991"/>
      <c r="H47" s="982"/>
      <c r="I47" s="916" t="n">
        <v>0.42</v>
      </c>
      <c r="J47" s="916" t="n">
        <v>4.89</v>
      </c>
      <c r="K47" s="916" t="n">
        <v>4.73</v>
      </c>
      <c r="L47" s="916" t="n">
        <v>4.55</v>
      </c>
      <c r="M47" s="916" t="n">
        <v>4.45</v>
      </c>
      <c r="N47" s="916" t="n">
        <v>4.43</v>
      </c>
      <c r="O47" s="916" t="n">
        <v>4.37</v>
      </c>
      <c r="P47" s="916" t="n">
        <v>4.28</v>
      </c>
      <c r="Q47" s="916" t="n">
        <v>4.17</v>
      </c>
      <c r="R47" s="916" t="n">
        <v>4.14</v>
      </c>
      <c r="S47" s="916" t="n">
        <v>4.11</v>
      </c>
      <c r="T47" s="916" t="n">
        <v>4.11</v>
      </c>
      <c r="U47" s="916" t="n">
        <v>3.99</v>
      </c>
      <c r="V47" s="916" t="n">
        <v>3.97</v>
      </c>
      <c r="W47" s="916" t="n">
        <v>3.77</v>
      </c>
      <c r="X47" s="916" t="n">
        <v>3.6</v>
      </c>
      <c r="Y47" s="916" t="n">
        <v>3.54</v>
      </c>
      <c r="Z47" s="916" t="n">
        <v>3.44</v>
      </c>
      <c r="AA47" s="916" t="n">
        <v>3.41</v>
      </c>
      <c r="AB47" s="916" t="n">
        <v>3.32</v>
      </c>
      <c r="AC47" s="916" t="n">
        <v>3.31</v>
      </c>
      <c r="AD47" s="916" t="n">
        <v>3.23</v>
      </c>
      <c r="AE47" s="916" t="n">
        <v>3.19</v>
      </c>
      <c r="AF47" s="916" t="n">
        <v>3.16</v>
      </c>
      <c r="AG47" s="916" t="n">
        <v>3.17</v>
      </c>
      <c r="AH47" s="916" t="n">
        <v>3.09</v>
      </c>
      <c r="AI47" s="916" t="n">
        <v>2.95</v>
      </c>
      <c r="AJ47" s="916" t="n">
        <v>2.63</v>
      </c>
      <c r="AK47" s="917" t="n">
        <v>2.56</v>
      </c>
      <c r="AL47" s="917" t="n">
        <v>2.54</v>
      </c>
      <c r="AM47" s="917" t="n">
        <v>2.61</v>
      </c>
      <c r="AN47" s="917" t="n">
        <v>2.87</v>
      </c>
      <c r="AO47" s="917" t="n">
        <v>2.79</v>
      </c>
      <c r="AP47" s="917" t="n">
        <v>2.77</v>
      </c>
      <c r="AQ47" s="917" t="n">
        <v>2.7</v>
      </c>
      <c r="AR47" s="917" t="n">
        <v>2.72</v>
      </c>
      <c r="BC47" s="12"/>
      <c r="BD47" s="12"/>
      <c r="BE47" s="12"/>
      <c r="BF47" s="12"/>
    </row>
    <row r="48" customFormat="false" ht="22.5" hidden="false" customHeight="true" outlineLevel="0" collapsed="false">
      <c r="A48" s="41"/>
      <c r="B48" s="61"/>
      <c r="D48" s="934"/>
      <c r="E48" s="66"/>
      <c r="F48" s="66"/>
      <c r="G48" s="66"/>
      <c r="H48" s="66"/>
      <c r="I48" s="775"/>
      <c r="J48" s="775"/>
      <c r="K48" s="775"/>
      <c r="L48" s="775"/>
      <c r="M48" s="775"/>
      <c r="N48" s="775"/>
      <c r="O48" s="775"/>
      <c r="P48" s="775"/>
      <c r="Q48" s="775"/>
      <c r="R48" s="775"/>
      <c r="S48" s="775"/>
      <c r="T48" s="775"/>
      <c r="U48" s="775"/>
      <c r="V48" s="775"/>
      <c r="W48" s="775"/>
      <c r="X48" s="775"/>
      <c r="Y48" s="775"/>
      <c r="Z48" s="775"/>
      <c r="AA48" s="775"/>
      <c r="AB48" s="775"/>
      <c r="AC48" s="775"/>
      <c r="AD48" s="775"/>
      <c r="AE48" s="775"/>
      <c r="AF48" s="775"/>
      <c r="AG48" s="775"/>
      <c r="AH48" s="775"/>
      <c r="AI48" s="775"/>
      <c r="AJ48" s="775"/>
      <c r="AK48" s="775"/>
      <c r="AL48" s="775"/>
      <c r="AM48" s="775"/>
      <c r="AN48" s="775"/>
      <c r="AO48" s="775"/>
      <c r="AP48" s="775"/>
      <c r="AQ48" s="775"/>
      <c r="AR48" s="775"/>
      <c r="BC48" s="12"/>
      <c r="BD48" s="12"/>
      <c r="BE48" s="12"/>
      <c r="BF48" s="12"/>
    </row>
    <row r="49" customFormat="false" ht="22.5" hidden="true" customHeight="true" outlineLevel="0" collapsed="false">
      <c r="A49" s="41"/>
      <c r="B49" s="61"/>
      <c r="I49" s="11" t="n">
        <v>0</v>
      </c>
      <c r="J49" s="11" t="n">
        <v>0</v>
      </c>
      <c r="K49" s="11" t="n">
        <v>0</v>
      </c>
      <c r="L49" s="11" t="n">
        <v>0</v>
      </c>
      <c r="M49" s="11" t="n">
        <v>0</v>
      </c>
      <c r="N49" s="11" t="n">
        <v>0</v>
      </c>
      <c r="O49" s="11" t="n">
        <v>0</v>
      </c>
      <c r="P49" s="11" t="n">
        <v>-30.66</v>
      </c>
      <c r="Q49" s="11" t="n">
        <v>0</v>
      </c>
      <c r="R49" s="11" t="n">
        <v>0</v>
      </c>
      <c r="S49" s="11" t="n">
        <v>0</v>
      </c>
      <c r="T49" s="11" t="n">
        <v>0</v>
      </c>
      <c r="U49" s="11" t="n">
        <v>0</v>
      </c>
      <c r="V49" s="11" t="n">
        <v>0</v>
      </c>
      <c r="W49" s="11" t="n">
        <v>0</v>
      </c>
      <c r="X49" s="11" t="n">
        <v>0</v>
      </c>
      <c r="Y49" s="11" t="n">
        <v>0</v>
      </c>
      <c r="Z49" s="11" t="n">
        <v>0</v>
      </c>
      <c r="AA49" s="11" t="n">
        <v>0</v>
      </c>
      <c r="AB49" s="11" t="n">
        <v>0</v>
      </c>
      <c r="AC49" s="11" t="n">
        <v>-0.0900000000000034</v>
      </c>
      <c r="AD49" s="11" t="n">
        <v>0</v>
      </c>
      <c r="AE49" s="11" t="n">
        <v>0</v>
      </c>
      <c r="AF49" s="11" t="n">
        <v>0</v>
      </c>
      <c r="AG49" s="11" t="n">
        <v>0</v>
      </c>
      <c r="AH49" s="11" t="n">
        <v>0</v>
      </c>
      <c r="AI49" s="11" t="n">
        <v>0</v>
      </c>
      <c r="AJ49" s="11" t="n">
        <v>0</v>
      </c>
      <c r="AK49" s="11" t="n">
        <v>0</v>
      </c>
      <c r="AL49" s="11" t="n">
        <v>0</v>
      </c>
      <c r="AM49" s="11" t="n">
        <v>0</v>
      </c>
      <c r="AN49" s="11" t="n">
        <v>0</v>
      </c>
      <c r="AO49" s="11" t="n">
        <v>0</v>
      </c>
      <c r="AP49" s="11" t="n">
        <v>0</v>
      </c>
      <c r="AQ49" s="11" t="n">
        <v>0</v>
      </c>
      <c r="AR49" s="11" t="n">
        <v>0</v>
      </c>
      <c r="BC49" s="12"/>
      <c r="BD49" s="12"/>
      <c r="BE49" s="12"/>
      <c r="BF49" s="12"/>
    </row>
    <row r="50" customFormat="false" ht="22.5" hidden="false" customHeight="true" outlineLevel="0" collapsed="false">
      <c r="A50" s="41"/>
      <c r="B50" s="6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BC50" s="12"/>
      <c r="BD50" s="12"/>
      <c r="BE50" s="12"/>
      <c r="BF50" s="12"/>
    </row>
    <row r="51" customFormat="false" ht="22.5" hidden="false" customHeight="true" outlineLevel="0" collapsed="false">
      <c r="A51" s="41"/>
      <c r="B51" s="6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BC51" s="12"/>
      <c r="BD51" s="12"/>
      <c r="BE51" s="12"/>
      <c r="BF51" s="12"/>
    </row>
    <row r="52" customFormat="false" ht="22.5" hidden="false" customHeight="true" outlineLevel="0" collapsed="false">
      <c r="A52" s="41"/>
      <c r="B52" s="6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BC52" s="12"/>
      <c r="BD52" s="12"/>
      <c r="BE52" s="12"/>
      <c r="BF52" s="12"/>
    </row>
    <row r="53" customFormat="false" ht="22.5" hidden="true" customHeight="true" outlineLevel="0" collapsed="false">
      <c r="A53" s="41"/>
      <c r="B53" s="61"/>
      <c r="D53" s="10" t="s">
        <v>262</v>
      </c>
      <c r="E53" s="3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BC53" s="12"/>
      <c r="BD53" s="12"/>
      <c r="BE53" s="12"/>
      <c r="BF53" s="12"/>
    </row>
    <row r="54" customFormat="false" ht="22.5" hidden="true" customHeight="true" outlineLevel="0" collapsed="false">
      <c r="A54" s="41"/>
      <c r="B54" s="61"/>
      <c r="C54" s="983"/>
      <c r="D54" s="296" t="s">
        <v>247</v>
      </c>
      <c r="E54" s="3"/>
      <c r="I54" s="11" t="n">
        <v>31256.95</v>
      </c>
      <c r="J54" s="11" t="n">
        <v>31199.09</v>
      </c>
      <c r="K54" s="11" t="n">
        <v>31435.57</v>
      </c>
      <c r="L54" s="11" t="n">
        <v>32403.76</v>
      </c>
      <c r="M54" s="11" t="n">
        <v>35480.04</v>
      </c>
      <c r="N54" s="11" t="n">
        <v>35590.0133333333</v>
      </c>
      <c r="O54" s="11" t="n">
        <v>35750.8625</v>
      </c>
      <c r="P54" s="11" t="n">
        <v>35894.15</v>
      </c>
      <c r="Q54" s="11" t="n">
        <v>36205.64</v>
      </c>
      <c r="R54" s="11" t="n">
        <v>36167.7966666667</v>
      </c>
      <c r="S54" s="11" t="n">
        <v>36360.2525</v>
      </c>
      <c r="T54" s="11" t="n">
        <v>36595.118</v>
      </c>
      <c r="U54" s="11" t="n">
        <v>37327.31</v>
      </c>
      <c r="V54" s="11" t="n">
        <v>37344.8366666667</v>
      </c>
      <c r="W54" s="11" t="n">
        <v>37406.255</v>
      </c>
      <c r="X54" s="11" t="n">
        <v>37493.272</v>
      </c>
      <c r="Y54" s="11" t="n">
        <v>37777.93</v>
      </c>
      <c r="Z54" s="11" t="n">
        <v>37933.0733333333</v>
      </c>
      <c r="AA54" s="11" t="n">
        <v>38091.76</v>
      </c>
      <c r="AB54" s="11" t="n">
        <v>38119.122</v>
      </c>
      <c r="AC54" s="11" t="n">
        <v>38384.96</v>
      </c>
      <c r="AD54" s="11" t="n">
        <v>38562.6266666667</v>
      </c>
      <c r="AE54" s="11" t="n">
        <v>38665.79</v>
      </c>
      <c r="AF54" s="11" t="n">
        <v>38666.234</v>
      </c>
      <c r="AG54" s="11" t="n">
        <v>38642.091078</v>
      </c>
      <c r="AH54" s="11" t="n">
        <v>38625.07376629</v>
      </c>
      <c r="AI54" s="11" t="n">
        <v>38530.936739765</v>
      </c>
      <c r="AJ54" s="11" t="n">
        <v>38091.518532664</v>
      </c>
      <c r="AK54" s="11" t="n">
        <v>36503.35184118</v>
      </c>
      <c r="AL54" s="11" t="n">
        <v>36732.3911590533</v>
      </c>
      <c r="AM54" s="11" t="n">
        <v>36984.8258411375</v>
      </c>
      <c r="AN54" s="11" t="n">
        <v>37090.004533312</v>
      </c>
      <c r="AO54" s="11" t="n">
        <v>37558.12541558</v>
      </c>
      <c r="AP54" s="11" t="n">
        <v>37870.64357514</v>
      </c>
      <c r="AQ54" s="11" t="n">
        <v>42177.5625869025</v>
      </c>
      <c r="AR54" s="11" t="n">
        <v>43872.627647182</v>
      </c>
      <c r="AS54" s="11" t="n">
        <v>43872.627647182</v>
      </c>
      <c r="BC54" s="12"/>
      <c r="BD54" s="12"/>
      <c r="BE54" s="12"/>
      <c r="BF54" s="12"/>
    </row>
    <row r="55" customFormat="false" ht="22.5" hidden="true" customHeight="true" outlineLevel="0" collapsed="false">
      <c r="A55" s="41"/>
      <c r="B55" s="61"/>
      <c r="C55" s="983"/>
      <c r="D55" s="296" t="s">
        <v>248</v>
      </c>
      <c r="E55" s="3"/>
      <c r="I55" s="11" t="n">
        <v>386010.91</v>
      </c>
      <c r="J55" s="11" t="n">
        <v>388233.56</v>
      </c>
      <c r="K55" s="11" t="n">
        <v>392895.786666667</v>
      </c>
      <c r="L55" s="11" t="n">
        <v>400359.0325</v>
      </c>
      <c r="M55" s="11" t="n">
        <v>432951.215</v>
      </c>
      <c r="N55" s="11" t="n">
        <v>439156.106666667</v>
      </c>
      <c r="O55" s="11" t="n">
        <v>444884.8725</v>
      </c>
      <c r="P55" s="11" t="n">
        <v>450308.892</v>
      </c>
      <c r="Q55" s="11" t="n">
        <v>477367.835</v>
      </c>
      <c r="R55" s="11" t="n">
        <v>467174.13</v>
      </c>
      <c r="S55" s="11" t="n">
        <v>476417.4675</v>
      </c>
      <c r="T55" s="11" t="n">
        <v>484605.33</v>
      </c>
      <c r="U55" s="11" t="n">
        <v>526249.765</v>
      </c>
      <c r="V55" s="11" t="n">
        <v>532280.766666667</v>
      </c>
      <c r="W55" s="11" t="n">
        <v>539403.715</v>
      </c>
      <c r="X55" s="11" t="n">
        <v>545943.226</v>
      </c>
      <c r="Y55" s="11" t="n">
        <v>577473.415</v>
      </c>
      <c r="Z55" s="11" t="n">
        <v>582927.696666667</v>
      </c>
      <c r="AA55" s="11" t="n">
        <v>588493.69</v>
      </c>
      <c r="AB55" s="11" t="n">
        <v>594308.964</v>
      </c>
      <c r="AC55" s="11" t="n">
        <v>617816.035</v>
      </c>
      <c r="AD55" s="11" t="n">
        <v>621438.383333333</v>
      </c>
      <c r="AE55" s="11" t="n">
        <v>624615.25</v>
      </c>
      <c r="AF55" s="11" t="n">
        <v>627096.632</v>
      </c>
      <c r="AG55" s="11" t="n">
        <v>637902.177636385</v>
      </c>
      <c r="AH55" s="11" t="n">
        <v>640084.062555083</v>
      </c>
      <c r="AI55" s="11" t="n">
        <v>641402.153613408</v>
      </c>
      <c r="AJ55" s="11" t="n">
        <v>642520.743061238</v>
      </c>
      <c r="AK55" s="11" t="n">
        <v>648214.30032154</v>
      </c>
      <c r="AL55" s="11" t="n">
        <v>648853.03800165</v>
      </c>
      <c r="AM55" s="11" t="n">
        <v>649859.573773102</v>
      </c>
      <c r="AN55" s="11" t="n">
        <v>649519.501475836</v>
      </c>
      <c r="AO55" s="11" t="n">
        <v>649321.1309289</v>
      </c>
      <c r="AP55" s="11" t="n">
        <v>649284.19594913</v>
      </c>
      <c r="AQ55" s="11" t="n">
        <v>657128.018381875</v>
      </c>
      <c r="AR55" s="11" t="n">
        <v>659988.29049437</v>
      </c>
      <c r="AS55" s="11" t="n">
        <v>659988.29049437</v>
      </c>
    </row>
    <row r="56" customFormat="false" ht="22.5" hidden="true" customHeight="true" outlineLevel="0" collapsed="false">
      <c r="A56" s="41"/>
      <c r="B56" s="61"/>
      <c r="D56" s="296"/>
      <c r="E56" s="3" t="s">
        <v>249</v>
      </c>
      <c r="I56" s="297" t="n">
        <v>0.161508388454617</v>
      </c>
      <c r="J56" s="297" t="n">
        <v>0.188067203669872</v>
      </c>
      <c r="K56" s="297" t="n">
        <v>0.242059098690943</v>
      </c>
      <c r="L56" s="297" t="n">
        <v>0.301064769907495</v>
      </c>
      <c r="M56" s="297" t="n">
        <v>0.444613603867588</v>
      </c>
      <c r="N56" s="297" t="n">
        <v>0.319535577143898</v>
      </c>
      <c r="O56" s="297" t="n">
        <v>0.188015683390836</v>
      </c>
      <c r="P56" s="297" t="n">
        <v>0.224141698716444</v>
      </c>
      <c r="Q56" s="297" t="n">
        <v>0.295562435621579</v>
      </c>
      <c r="R56" s="297" t="n">
        <v>0.306125683800171</v>
      </c>
      <c r="S56" s="297" t="n">
        <v>0.309344940912212</v>
      </c>
      <c r="T56" s="297" t="n">
        <v>0.325320400417386</v>
      </c>
      <c r="U56" s="297" t="n">
        <v>0.118886513897068</v>
      </c>
      <c r="V56" s="297" t="n">
        <v>0.287077816012268</v>
      </c>
      <c r="W56" s="297" t="n">
        <v>0.292189311302759</v>
      </c>
      <c r="X56" s="297" t="n">
        <v>0.307022767235508</v>
      </c>
      <c r="Y56" s="297" t="n">
        <v>0.223068277524083</v>
      </c>
      <c r="Z56" s="297" t="n">
        <v>0.270108970461282</v>
      </c>
      <c r="AA56" s="297" t="n">
        <v>0.261687314494965</v>
      </c>
      <c r="AB56" s="297" t="n">
        <v>0.259965791126785</v>
      </c>
      <c r="AC56" s="297" t="n">
        <v>0.207272056316894</v>
      </c>
      <c r="AD56" s="297" t="n">
        <v>0.211692749479615</v>
      </c>
      <c r="AE56" s="297" t="n">
        <v>0.203062605339846</v>
      </c>
      <c r="AF56" s="297" t="n">
        <v>0.136200699607649</v>
      </c>
      <c r="AG56" s="297" t="n">
        <v>0.145801803474978</v>
      </c>
      <c r="AH56" s="297" t="n">
        <v>0.156632602458169</v>
      </c>
      <c r="AI56" s="297" t="n">
        <v>0.0557276930902604</v>
      </c>
      <c r="AJ56" s="297" t="n">
        <v>-0.177600390093747</v>
      </c>
      <c r="AK56" s="297" t="n">
        <v>0.00372755412955475</v>
      </c>
      <c r="AL56" s="297" t="n">
        <v>0.037278709534128</v>
      </c>
      <c r="AM56" s="297" t="n">
        <v>0.0507068202473517</v>
      </c>
      <c r="AN56" s="297" t="n">
        <v>0.0616684212421452</v>
      </c>
      <c r="AO56" s="297" t="n">
        <v>0.0312328512934544</v>
      </c>
      <c r="AP56" s="297" t="n">
        <v>0.124342307167947</v>
      </c>
      <c r="AQ56" s="297" t="n">
        <v>0.130511024335638</v>
      </c>
      <c r="AR56" s="297" t="n">
        <v>0.092727795314608</v>
      </c>
      <c r="AS56" s="297"/>
    </row>
    <row r="57" customFormat="false" ht="22.5" hidden="true" customHeight="true" outlineLevel="0" collapsed="false">
      <c r="A57" s="41"/>
      <c r="B57" s="61"/>
      <c r="D57" s="296"/>
      <c r="E57" s="3" t="s">
        <v>250</v>
      </c>
      <c r="I57" s="297" t="n">
        <v>1.99456440887547</v>
      </c>
      <c r="J57" s="297" t="n">
        <v>2.34026056529211</v>
      </c>
      <c r="K57" s="297" t="n">
        <v>3.02536267037634</v>
      </c>
      <c r="L57" s="297" t="n">
        <v>3.71975351008647</v>
      </c>
      <c r="M57" s="297" t="n">
        <v>5.42547302652423</v>
      </c>
      <c r="N57" s="297" t="n">
        <v>3.94284763778305</v>
      </c>
      <c r="O57" s="297" t="n">
        <v>2.33967315706949</v>
      </c>
      <c r="P57" s="297" t="n">
        <v>2.81196239498637</v>
      </c>
      <c r="Q57" s="297" t="n">
        <v>3.89696190980189</v>
      </c>
      <c r="R57" s="297" t="n">
        <v>3.95418060209916</v>
      </c>
      <c r="S57" s="297" t="n">
        <v>4.05325384726999</v>
      </c>
      <c r="T57" s="297" t="n">
        <v>4.30800633024327</v>
      </c>
      <c r="U57" s="297" t="n">
        <v>1.67609184803302</v>
      </c>
      <c r="V57" s="297" t="n">
        <v>4.09175708449126</v>
      </c>
      <c r="W57" s="297" t="n">
        <v>4.2134129706382</v>
      </c>
      <c r="X57" s="297" t="n">
        <v>4.47058874989625</v>
      </c>
      <c r="Y57" s="297" t="n">
        <v>3.40982155454256</v>
      </c>
      <c r="Z57" s="297" t="n">
        <v>4.15083688622821</v>
      </c>
      <c r="AA57" s="297" t="n">
        <v>4.04290411714587</v>
      </c>
      <c r="AB57" s="297" t="n">
        <v>4.0530839089106</v>
      </c>
      <c r="AC57" s="297" t="n">
        <v>3.33609830516952</v>
      </c>
      <c r="AD57" s="297" t="n">
        <v>3.41143774092844</v>
      </c>
      <c r="AE57" s="297" t="n">
        <v>3.28031575198642</v>
      </c>
      <c r="AF57" s="297" t="n">
        <v>2.20892988957757</v>
      </c>
      <c r="AG57" s="297" t="n">
        <v>2.40689065589807</v>
      </c>
      <c r="AH57" s="297" t="n">
        <v>2.59567225985469</v>
      </c>
      <c r="AI57" s="297" t="n">
        <v>0.927666581412523</v>
      </c>
      <c r="AJ57" s="297" t="n">
        <v>-2.99573078225137</v>
      </c>
      <c r="AK57" s="297" t="n">
        <v>0.0661926582115724</v>
      </c>
      <c r="AL57" s="297" t="n">
        <v>0.658503385452443</v>
      </c>
      <c r="AM57" s="297" t="n">
        <v>0.890968440269931</v>
      </c>
      <c r="AN57" s="297" t="n">
        <v>1.07993629890299</v>
      </c>
      <c r="AO57" s="297" t="n">
        <v>0.539967053722743</v>
      </c>
      <c r="AP57" s="297" t="n">
        <v>2.1318226285702</v>
      </c>
      <c r="AQ57" s="297" t="n">
        <v>2.03336668926665</v>
      </c>
      <c r="AR57" s="297" t="n">
        <v>1.3949303333996</v>
      </c>
    </row>
    <row r="58" customFormat="false" ht="15.75" hidden="true" customHeight="false" outlineLevel="0" collapsed="false">
      <c r="A58" s="41"/>
      <c r="B58" s="61"/>
      <c r="D58" s="296" t="s">
        <v>251</v>
      </c>
      <c r="E58" s="3"/>
      <c r="I58" s="297" t="n">
        <v>0.179362122174215</v>
      </c>
      <c r="J58" s="297" t="n">
        <v>0.223567751329895</v>
      </c>
      <c r="K58" s="297" t="n">
        <v>0.28299809713748</v>
      </c>
      <c r="L58" s="297" t="n">
        <v>0.344107138054071</v>
      </c>
      <c r="M58" s="297" t="n">
        <v>0.491191846802901</v>
      </c>
      <c r="N58" s="297" t="n">
        <v>0.36543749349072</v>
      </c>
      <c r="O58" s="297" t="n">
        <v>0.233344504661132</v>
      </c>
      <c r="P58" s="297" t="n">
        <v>0.268924529412601</v>
      </c>
      <c r="Q58" s="297" t="n">
        <v>0.341293160776113</v>
      </c>
      <c r="R58" s="297" t="n">
        <v>0.352854249998817</v>
      </c>
      <c r="S58" s="297" t="n">
        <v>0.355166890671013</v>
      </c>
      <c r="T58" s="297" t="n">
        <v>0.370368145269884</v>
      </c>
      <c r="U58" s="297" t="n">
        <v>0.162448979879354</v>
      </c>
      <c r="V58" s="297" t="n">
        <v>0.330146697928785</v>
      </c>
      <c r="W58" s="297" t="n">
        <v>0.334689458870338</v>
      </c>
      <c r="X58" s="297" t="n">
        <v>0.349013832229507</v>
      </c>
      <c r="Y58" s="297" t="n">
        <v>0.288208379313877</v>
      </c>
      <c r="Z58" s="297" t="n">
        <v>0.334639575627415</v>
      </c>
      <c r="AA58" s="297" t="n">
        <v>0.325607587002901</v>
      </c>
      <c r="AB58" s="297" t="n">
        <v>0.323260607985714</v>
      </c>
      <c r="AC58" s="297" t="n">
        <v>0.271820257355412</v>
      </c>
      <c r="AD58" s="297" t="n">
        <v>0.275864700716507</v>
      </c>
      <c r="AE58" s="297" t="n">
        <v>0.266908170480948</v>
      </c>
      <c r="AF58" s="297" t="n">
        <v>0.19979314016791</v>
      </c>
      <c r="AG58" s="297" t="n">
        <v>0.217188936825159</v>
      </c>
      <c r="AH58" s="297" t="n">
        <v>0.227776395099282</v>
      </c>
      <c r="AI58" s="297" t="n">
        <v>0.126725284168063</v>
      </c>
      <c r="AJ58" s="297" t="n">
        <v>-0.106726401491001</v>
      </c>
      <c r="AK58" s="297" t="n">
        <v>0.088873706683613</v>
      </c>
      <c r="AL58" s="297" t="n">
        <v>0.122341043329904</v>
      </c>
      <c r="AM58" s="297" t="n">
        <v>0.135637405142098</v>
      </c>
      <c r="AN58" s="297" t="n">
        <v>0.146643473684128</v>
      </c>
      <c r="AO58" s="297" t="n">
        <v>0.120395976659753</v>
      </c>
      <c r="AP58" s="297" t="n">
        <v>0.213510504640192</v>
      </c>
      <c r="AQ58" s="297" t="n">
        <v>0.218614863740573</v>
      </c>
      <c r="AR58" s="297" t="n">
        <v>0.180449810852085</v>
      </c>
    </row>
    <row r="59" customFormat="false" ht="15.75" hidden="true" customHeight="false" outlineLevel="0" collapsed="false">
      <c r="A59" s="41"/>
      <c r="B59" s="61"/>
      <c r="D59" s="296" t="s">
        <v>252</v>
      </c>
      <c r="E59" s="3"/>
      <c r="I59" s="297" t="n">
        <v>2.21505092467435</v>
      </c>
      <c r="J59" s="297" t="n">
        <v>2.78202037303011</v>
      </c>
      <c r="K59" s="297" t="n">
        <v>3.53703654808868</v>
      </c>
      <c r="L59" s="297" t="n">
        <v>4.25155601904446</v>
      </c>
      <c r="M59" s="297" t="n">
        <v>5.9938519480646</v>
      </c>
      <c r="N59" s="297" t="n">
        <v>4.50924548322947</v>
      </c>
      <c r="O59" s="297" t="n">
        <v>2.90374645380215</v>
      </c>
      <c r="P59" s="297" t="n">
        <v>3.37378394171223</v>
      </c>
      <c r="Q59" s="297" t="n">
        <v>4.49991706430269</v>
      </c>
      <c r="R59" s="297" t="n">
        <v>4.55776664471036</v>
      </c>
      <c r="S59" s="297" t="n">
        <v>4.65364509207777</v>
      </c>
      <c r="T59" s="297" t="n">
        <v>4.90454429631843</v>
      </c>
      <c r="U59" s="297" t="n">
        <v>2.29024640366531</v>
      </c>
      <c r="V59" s="297" t="n">
        <v>4.70562340530616</v>
      </c>
      <c r="W59" s="297" t="n">
        <v>4.82627136787684</v>
      </c>
      <c r="X59" s="297" t="n">
        <v>5.082024782633</v>
      </c>
      <c r="Y59" s="297" t="n">
        <v>4.40555311087717</v>
      </c>
      <c r="Z59" s="297" t="n">
        <v>5.14249597758227</v>
      </c>
      <c r="AA59" s="297" t="n">
        <v>5.03043205058872</v>
      </c>
      <c r="AB59" s="297" t="n">
        <v>5.03990299236168</v>
      </c>
      <c r="AC59" s="297" t="n">
        <v>4.37501859144832</v>
      </c>
      <c r="AD59" s="297" t="n">
        <v>4.44557148852585</v>
      </c>
      <c r="AE59" s="297" t="n">
        <v>4.31169035035881</v>
      </c>
      <c r="AF59" s="297" t="n">
        <v>3.24028467049571</v>
      </c>
      <c r="AG59" s="297" t="n">
        <v>3.58534675257721</v>
      </c>
      <c r="AH59" s="297" t="n">
        <v>3.77464755695932</v>
      </c>
      <c r="AI59" s="297" t="n">
        <v>2.10952229715146</v>
      </c>
      <c r="AJ59" s="297" t="n">
        <v>-1.80024135114086</v>
      </c>
      <c r="AK59" s="297" t="n">
        <v>1.57818952751375</v>
      </c>
      <c r="AL59" s="297" t="n">
        <v>2.16107242496613</v>
      </c>
      <c r="AM59" s="297" t="n">
        <v>2.38328190788156</v>
      </c>
      <c r="AN59" s="297" t="n">
        <v>2.56801790995885</v>
      </c>
      <c r="AO59" s="297" t="n">
        <v>2.08145776337311</v>
      </c>
      <c r="AP59" s="297" t="n">
        <v>3.66059256576781</v>
      </c>
      <c r="AQ59" s="297" t="n">
        <v>3.40602783536091</v>
      </c>
      <c r="AR59" s="297" t="n">
        <v>2.71455731218209</v>
      </c>
    </row>
    <row r="60" customFormat="false" ht="16.5" hidden="true" customHeight="false" outlineLevel="0" collapsed="false">
      <c r="A60" s="41"/>
      <c r="B60" s="6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</row>
    <row r="61" customFormat="false" ht="16.5" hidden="true" customHeight="false" outlineLevel="0" collapsed="false">
      <c r="A61" s="41"/>
      <c r="B61" s="6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</row>
    <row r="62" customFormat="false" ht="16.5" hidden="true" customHeight="false" outlineLevel="0" collapsed="false">
      <c r="A62" s="41"/>
      <c r="B62" s="61"/>
      <c r="I62" s="343" t="n">
        <v>0</v>
      </c>
      <c r="J62" s="343" t="n">
        <v>0</v>
      </c>
      <c r="K62" s="343" t="n">
        <v>0</v>
      </c>
      <c r="L62" s="343" t="n">
        <v>0</v>
      </c>
      <c r="M62" s="343" t="n">
        <v>0.000199485384943299</v>
      </c>
      <c r="N62" s="343" t="n">
        <v>9.42417031015719E-005</v>
      </c>
      <c r="O62" s="343" t="n">
        <v>4.10566769221965E-005</v>
      </c>
      <c r="P62" s="343" t="n">
        <v>3.86864929111663E-005</v>
      </c>
      <c r="Q62" s="343" t="n">
        <v>0</v>
      </c>
      <c r="R62" s="343" t="n">
        <v>0</v>
      </c>
      <c r="S62" s="343" t="n">
        <v>0</v>
      </c>
      <c r="T62" s="343" t="n">
        <v>0</v>
      </c>
      <c r="U62" s="343" t="n">
        <v>0</v>
      </c>
      <c r="V62" s="343" t="n">
        <v>0</v>
      </c>
      <c r="W62" s="343" t="n">
        <v>0</v>
      </c>
      <c r="X62" s="343" t="n">
        <v>0</v>
      </c>
      <c r="Y62" s="343" t="n">
        <v>0</v>
      </c>
      <c r="Z62" s="343" t="n">
        <v>0</v>
      </c>
      <c r="AA62" s="343" t="n">
        <v>0</v>
      </c>
      <c r="AB62" s="343" t="n">
        <v>0</v>
      </c>
      <c r="AC62" s="343" t="n">
        <v>0</v>
      </c>
      <c r="AD62" s="343" t="n">
        <v>0</v>
      </c>
      <c r="AE62" s="343" t="n">
        <v>0</v>
      </c>
      <c r="AF62" s="343" t="n">
        <v>0</v>
      </c>
      <c r="AG62" s="343" t="n">
        <v>0</v>
      </c>
      <c r="AH62" s="343" t="n">
        <v>0</v>
      </c>
      <c r="AI62" s="343" t="n">
        <v>0</v>
      </c>
      <c r="AJ62" s="343" t="n">
        <v>0</v>
      </c>
      <c r="AK62" s="343" t="n">
        <v>0</v>
      </c>
      <c r="AL62" s="343" t="n">
        <v>0</v>
      </c>
      <c r="AM62" s="343" t="n">
        <v>0</v>
      </c>
      <c r="AN62" s="343" t="n">
        <v>0</v>
      </c>
      <c r="AO62" s="343" t="n">
        <v>0</v>
      </c>
      <c r="AP62" s="343" t="n">
        <v>0</v>
      </c>
      <c r="AQ62" s="343" t="n">
        <v>0</v>
      </c>
      <c r="AR62" s="343" t="n">
        <v>0</v>
      </c>
      <c r="AS62" s="343"/>
    </row>
    <row r="63" customFormat="false" ht="16.5" hidden="true" customHeight="false" outlineLevel="0" collapsed="false">
      <c r="A63" s="41"/>
      <c r="B63" s="61"/>
      <c r="I63" s="343" t="n">
        <v>0</v>
      </c>
      <c r="J63" s="343" t="n">
        <v>0</v>
      </c>
      <c r="K63" s="343" t="n">
        <v>0</v>
      </c>
      <c r="L63" s="343" t="n">
        <v>0</v>
      </c>
      <c r="M63" s="343" t="n">
        <v>-0.0035430869894304</v>
      </c>
      <c r="N63" s="343" t="n">
        <v>-0.00171089666849023</v>
      </c>
      <c r="O63" s="343" t="n">
        <v>-0.000757921317563692</v>
      </c>
      <c r="P63" s="343" t="n">
        <v>-0.000725776145723778</v>
      </c>
      <c r="Q63" s="343" t="n">
        <v>0</v>
      </c>
      <c r="R63" s="343" t="n">
        <v>0</v>
      </c>
      <c r="S63" s="343" t="n">
        <v>0</v>
      </c>
      <c r="T63" s="343" t="n">
        <v>0</v>
      </c>
      <c r="U63" s="343" t="n">
        <v>0</v>
      </c>
      <c r="V63" s="343" t="n">
        <v>0</v>
      </c>
      <c r="W63" s="343" t="n">
        <v>0</v>
      </c>
      <c r="X63" s="343" t="n">
        <v>0</v>
      </c>
      <c r="Y63" s="343" t="n">
        <v>0</v>
      </c>
      <c r="Z63" s="343" t="n">
        <v>0</v>
      </c>
      <c r="AA63" s="343" t="n">
        <v>0</v>
      </c>
      <c r="AB63" s="343" t="n">
        <v>0</v>
      </c>
      <c r="AC63" s="343" t="n">
        <v>0</v>
      </c>
      <c r="AD63" s="343" t="n">
        <v>0</v>
      </c>
      <c r="AE63" s="343" t="n">
        <v>0</v>
      </c>
      <c r="AF63" s="343" t="n">
        <v>0</v>
      </c>
      <c r="AG63" s="343" t="n">
        <v>0</v>
      </c>
      <c r="AH63" s="343" t="n">
        <v>0</v>
      </c>
      <c r="AI63" s="343" t="n">
        <v>0</v>
      </c>
      <c r="AJ63" s="343" t="n">
        <v>0</v>
      </c>
      <c r="AK63" s="343" t="n">
        <v>0</v>
      </c>
      <c r="AL63" s="343" t="n">
        <v>0</v>
      </c>
      <c r="AM63" s="343" t="n">
        <v>0</v>
      </c>
      <c r="AN63" s="343" t="n">
        <v>0</v>
      </c>
      <c r="AO63" s="343" t="n">
        <v>0</v>
      </c>
      <c r="AP63" s="343" t="n">
        <v>0</v>
      </c>
      <c r="AQ63" s="343" t="n">
        <v>0</v>
      </c>
      <c r="AR63" s="343" t="n">
        <v>0</v>
      </c>
      <c r="AS63" s="343"/>
    </row>
    <row r="64" customFormat="false" ht="16.5" hidden="true" customHeight="false" outlineLevel="0" collapsed="false">
      <c r="A64" s="41"/>
      <c r="B64" s="61"/>
      <c r="I64" s="343" t="n">
        <v>0</v>
      </c>
      <c r="J64" s="343" t="n">
        <v>0</v>
      </c>
      <c r="K64" s="343" t="n">
        <v>0</v>
      </c>
      <c r="L64" s="343" t="n">
        <v>0</v>
      </c>
      <c r="M64" s="343" t="n">
        <v>0.000220383707984051</v>
      </c>
      <c r="N64" s="343" t="n">
        <v>0.000107779709763611</v>
      </c>
      <c r="O64" s="343" t="n">
        <v>5.09550574008255E-005</v>
      </c>
      <c r="P64" s="343" t="n">
        <v>4.64159367057904E-005</v>
      </c>
      <c r="Q64" s="343" t="n">
        <v>0</v>
      </c>
      <c r="R64" s="343" t="n">
        <v>0</v>
      </c>
      <c r="S64" s="343" t="n">
        <v>0</v>
      </c>
      <c r="T64" s="343" t="n">
        <v>0</v>
      </c>
      <c r="U64" s="343" t="n">
        <v>0</v>
      </c>
      <c r="V64" s="343" t="n">
        <v>0</v>
      </c>
      <c r="W64" s="343" t="n">
        <v>0</v>
      </c>
      <c r="X64" s="343" t="n">
        <v>0</v>
      </c>
      <c r="Y64" s="343" t="n">
        <v>0</v>
      </c>
      <c r="Z64" s="343" t="n">
        <v>0</v>
      </c>
      <c r="AA64" s="343" t="n">
        <v>0</v>
      </c>
      <c r="AB64" s="343" t="n">
        <v>0</v>
      </c>
      <c r="AC64" s="343" t="n">
        <v>0</v>
      </c>
      <c r="AD64" s="343" t="n">
        <v>0</v>
      </c>
      <c r="AE64" s="343" t="n">
        <v>0</v>
      </c>
      <c r="AF64" s="343" t="n">
        <v>0</v>
      </c>
      <c r="AG64" s="343" t="n">
        <v>0</v>
      </c>
      <c r="AH64" s="343" t="n">
        <v>0</v>
      </c>
      <c r="AI64" s="343" t="n">
        <v>0</v>
      </c>
      <c r="AJ64" s="343" t="n">
        <v>0</v>
      </c>
      <c r="AK64" s="343" t="n">
        <v>0</v>
      </c>
      <c r="AL64" s="343" t="n">
        <v>0</v>
      </c>
      <c r="AM64" s="343" t="n">
        <v>0</v>
      </c>
      <c r="AN64" s="343" t="n">
        <v>0</v>
      </c>
      <c r="AO64" s="343" t="n">
        <v>0</v>
      </c>
      <c r="AP64" s="343" t="n">
        <v>0</v>
      </c>
      <c r="AQ64" s="343" t="n">
        <v>0</v>
      </c>
      <c r="AR64" s="343" t="n">
        <v>0</v>
      </c>
      <c r="AS64" s="343"/>
    </row>
    <row r="65" customFormat="false" ht="16.5" hidden="true" customHeight="false" outlineLevel="0" collapsed="false">
      <c r="A65" s="41"/>
      <c r="B65" s="61"/>
      <c r="I65" s="343" t="n">
        <v>0</v>
      </c>
      <c r="J65" s="343" t="n">
        <v>0</v>
      </c>
      <c r="K65" s="343" t="n">
        <v>0</v>
      </c>
      <c r="L65" s="343" t="n">
        <v>0</v>
      </c>
      <c r="M65" s="343" t="n">
        <v>-0.00391426494057434</v>
      </c>
      <c r="N65" s="343" t="n">
        <v>-0.001956670351837</v>
      </c>
      <c r="O65" s="343" t="n">
        <v>-0.000940649052405984</v>
      </c>
      <c r="P65" s="343" t="n">
        <v>-0.000870784015492898</v>
      </c>
      <c r="Q65" s="343" t="n">
        <v>0</v>
      </c>
      <c r="R65" s="343" t="n">
        <v>0</v>
      </c>
      <c r="S65" s="343" t="n">
        <v>0</v>
      </c>
      <c r="T65" s="343" t="n">
        <v>0</v>
      </c>
      <c r="U65" s="343" t="n">
        <v>0</v>
      </c>
      <c r="V65" s="343" t="n">
        <v>0</v>
      </c>
      <c r="W65" s="343" t="n">
        <v>0</v>
      </c>
      <c r="X65" s="343" t="n">
        <v>0</v>
      </c>
      <c r="Y65" s="343" t="n">
        <v>0</v>
      </c>
      <c r="Z65" s="343" t="n">
        <v>0</v>
      </c>
      <c r="AA65" s="343" t="n">
        <v>0</v>
      </c>
      <c r="AB65" s="343" t="n">
        <v>0</v>
      </c>
      <c r="AC65" s="343" t="n">
        <v>0</v>
      </c>
      <c r="AD65" s="343" t="n">
        <v>0</v>
      </c>
      <c r="AE65" s="343" t="n">
        <v>0</v>
      </c>
      <c r="AF65" s="343" t="n">
        <v>0</v>
      </c>
      <c r="AG65" s="343" t="n">
        <v>0</v>
      </c>
      <c r="AH65" s="343" t="n">
        <v>0</v>
      </c>
      <c r="AI65" s="343" t="n">
        <v>0</v>
      </c>
      <c r="AJ65" s="343" t="n">
        <v>0</v>
      </c>
      <c r="AK65" s="343" t="n">
        <v>0</v>
      </c>
      <c r="AL65" s="343" t="n">
        <v>0</v>
      </c>
      <c r="AM65" s="343" t="n">
        <v>0</v>
      </c>
      <c r="AN65" s="343" t="n">
        <v>0</v>
      </c>
      <c r="AO65" s="343" t="n">
        <v>0</v>
      </c>
      <c r="AP65" s="343" t="n">
        <v>0</v>
      </c>
      <c r="AQ65" s="343" t="n">
        <v>0</v>
      </c>
      <c r="AR65" s="343" t="n">
        <v>0</v>
      </c>
      <c r="AS65" s="343"/>
    </row>
    <row r="66" customFormat="false" ht="16.5" hidden="true" customHeight="false" outlineLevel="0" collapsed="false">
      <c r="A66" s="41"/>
      <c r="B66" s="61"/>
    </row>
    <row r="67" customFormat="false" ht="16.5" hidden="true" customHeight="false" outlineLevel="0" collapsed="false">
      <c r="A67" s="41"/>
      <c r="B67" s="61"/>
    </row>
    <row r="68" customFormat="false" ht="16.5" hidden="false" customHeight="false" outlineLevel="0" collapsed="false">
      <c r="A68" s="41"/>
      <c r="B68" s="61"/>
    </row>
    <row r="69" customFormat="false" ht="16.5" hidden="false" customHeight="false" outlineLevel="0" collapsed="false">
      <c r="A69" s="41"/>
      <c r="B69" s="61"/>
    </row>
    <row r="70" customFormat="false" ht="16.5" hidden="false" customHeight="false" outlineLevel="0" collapsed="false">
      <c r="A70" s="41"/>
      <c r="B70" s="61"/>
    </row>
    <row r="71" customFormat="false" ht="16.5" hidden="false" customHeight="false" outlineLevel="0" collapsed="false">
      <c r="A71" s="41"/>
      <c r="B71" s="61"/>
    </row>
    <row r="72" customFormat="false" ht="16.5" hidden="false" customHeight="false" outlineLevel="0" collapsed="false">
      <c r="A72" s="41"/>
      <c r="B72" s="61"/>
    </row>
    <row r="73" customFormat="false" ht="16.5" hidden="false" customHeight="false" outlineLevel="0" collapsed="false">
      <c r="A73" s="41"/>
      <c r="B73" s="61"/>
    </row>
    <row r="74" customFormat="false" ht="16.5" hidden="false" customHeight="false" outlineLevel="0" collapsed="false">
      <c r="A74" s="41"/>
      <c r="B74" s="61"/>
    </row>
    <row r="75" customFormat="false" ht="16.5" hidden="false" customHeight="false" outlineLevel="0" collapsed="false">
      <c r="A75" s="41"/>
      <c r="B75" s="61"/>
    </row>
    <row r="76" customFormat="false" ht="16.5" hidden="false" customHeight="false" outlineLevel="0" collapsed="false">
      <c r="A76" s="41"/>
      <c r="B76" s="61"/>
    </row>
    <row r="77" customFormat="false" ht="16.5" hidden="false" customHeight="false" outlineLevel="0" collapsed="false">
      <c r="A77" s="41"/>
      <c r="B77" s="61"/>
    </row>
    <row r="78" customFormat="false" ht="16.5" hidden="false" customHeight="false" outlineLevel="0" collapsed="false">
      <c r="A78" s="41"/>
      <c r="B78" s="61"/>
    </row>
    <row r="79" customFormat="false" ht="16.5" hidden="false" customHeight="false" outlineLevel="0" collapsed="false">
      <c r="A79" s="41"/>
      <c r="B79" s="61"/>
    </row>
    <row r="80" customFormat="false" ht="16.5" hidden="false" customHeight="false" outlineLevel="0" collapsed="false">
      <c r="A80" s="41"/>
      <c r="B80" s="61"/>
    </row>
    <row r="81" customFormat="false" ht="16.5" hidden="false" customHeight="false" outlineLevel="0" collapsed="false">
      <c r="A81" s="41"/>
      <c r="B81" s="61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BG86"/>
  <sheetViews>
    <sheetView showFormulas="false" showGridLines="false" showRowColHeaders="true" showZeros="true" rightToLeft="false" tabSelected="false" showOutlineSymbols="false" defaultGridColor="true" view="pageBreakPreview" topLeftCell="A1" colorId="64" zoomScale="85" zoomScaleNormal="85" zoomScalePageLayoutView="85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1.89"/>
    <col collapsed="false" customWidth="true" hidden="true" outlineLevel="0" max="32" min="9" style="11" width="9.22"/>
    <col collapsed="false" customWidth="true" hidden="false" outlineLevel="0" max="44" min="33" style="11" width="9.22"/>
    <col collapsed="false" customWidth="true" hidden="false" outlineLevel="0" max="45" min="45" style="3" width="3.22"/>
    <col collapsed="false" customWidth="true" hidden="false" outlineLevel="0" max="46" min="46" style="966" width="9.56"/>
    <col collapsed="false" customWidth="false" hidden="false" outlineLevel="0" max="59" min="47" style="3" width="7.1"/>
    <col collapsed="false" customWidth="false" hidden="false" outlineLevel="0" max="1024" min="60" style="12" width="7.1"/>
  </cols>
  <sheetData>
    <row r="1" s="13" customFormat="true" ht="36" hidden="false" customHeight="true" outlineLevel="0" collapsed="false">
      <c r="B1" s="14"/>
      <c r="C1" s="14"/>
      <c r="D1" s="16" t="s">
        <v>39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  <c r="AT1" s="967"/>
    </row>
    <row r="2" s="18" customFormat="true" ht="7.5" hidden="false" customHeight="true" outlineLevel="0" collapsed="false">
      <c r="B2" s="19"/>
      <c r="C2" s="20"/>
      <c r="D2" s="21"/>
      <c r="E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T2" s="968"/>
    </row>
    <row r="3" s="27" customFormat="true" ht="20.25" hidden="false" customHeight="true" outlineLevel="0" collapsed="false">
      <c r="A3" s="22"/>
      <c r="B3" s="23"/>
      <c r="C3" s="24"/>
      <c r="D3" s="64" t="s">
        <v>538</v>
      </c>
      <c r="E3" s="911"/>
      <c r="F3" s="911"/>
      <c r="G3" s="911"/>
      <c r="H3" s="911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26" t="s">
        <v>75</v>
      </c>
      <c r="AL3" s="26" t="s">
        <v>76</v>
      </c>
      <c r="AM3" s="26" t="s">
        <v>77</v>
      </c>
      <c r="AN3" s="26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  <c r="AT3" s="266" t="s">
        <v>505</v>
      </c>
    </row>
    <row r="4" customFormat="false" ht="20.1" hidden="false" customHeight="true" outlineLevel="0" collapsed="false">
      <c r="A4" s="28" t="s">
        <v>2</v>
      </c>
      <c r="B4" s="62"/>
      <c r="D4" s="649"/>
      <c r="E4" s="1" t="s">
        <v>83</v>
      </c>
      <c r="F4" s="1"/>
      <c r="G4" s="1"/>
      <c r="H4" s="1"/>
      <c r="I4" s="252" t="n">
        <v>3059.53</v>
      </c>
      <c r="J4" s="252" t="n">
        <v>7970.53</v>
      </c>
      <c r="K4" s="252" t="n">
        <v>12709.87</v>
      </c>
      <c r="L4" s="252" t="n">
        <v>21287.59</v>
      </c>
      <c r="M4" s="252" t="n">
        <v>7127.04</v>
      </c>
      <c r="N4" s="252" t="n">
        <v>13306.77</v>
      </c>
      <c r="O4" s="252" t="n">
        <v>18933.13</v>
      </c>
      <c r="P4" s="252" t="n">
        <v>25006.839</v>
      </c>
      <c r="Q4" s="252" t="n">
        <v>10692.36</v>
      </c>
      <c r="R4" s="252" t="n">
        <v>17883.433</v>
      </c>
      <c r="S4" s="252" t="n">
        <v>24247.549</v>
      </c>
      <c r="T4" s="252" t="n">
        <v>31978.819</v>
      </c>
      <c r="U4" s="252" t="n">
        <v>9594.568</v>
      </c>
      <c r="V4" s="252" t="n">
        <v>17761.647</v>
      </c>
      <c r="W4" s="252" t="n">
        <v>24867.795</v>
      </c>
      <c r="X4" s="252" t="n">
        <v>32667.8</v>
      </c>
      <c r="Y4" s="252" t="n">
        <v>11025.427</v>
      </c>
      <c r="Z4" s="252" t="n">
        <v>20792.461</v>
      </c>
      <c r="AA4" s="252" t="n">
        <v>27786.338</v>
      </c>
      <c r="AB4" s="252" t="n">
        <v>36709.189</v>
      </c>
      <c r="AC4" s="252" t="n">
        <v>11129.008</v>
      </c>
      <c r="AD4" s="252" t="n">
        <v>21339.897</v>
      </c>
      <c r="AE4" s="252" t="n">
        <v>30018.542</v>
      </c>
      <c r="AF4" s="252" t="n">
        <v>40932.407</v>
      </c>
      <c r="AG4" s="252" t="n">
        <v>10861.341</v>
      </c>
      <c r="AH4" s="252" t="n">
        <v>21764.585</v>
      </c>
      <c r="AI4" s="252" t="n">
        <v>32161.58330231</v>
      </c>
      <c r="AJ4" s="252" t="n">
        <v>46517.04299927</v>
      </c>
      <c r="AK4" s="252" t="n">
        <v>11321.28728539</v>
      </c>
      <c r="AL4" s="252" t="n">
        <v>22376.23717016</v>
      </c>
      <c r="AM4" s="252" t="n">
        <v>34149.57397724</v>
      </c>
      <c r="AN4" s="269" t="n">
        <v>49133.30132469</v>
      </c>
      <c r="AO4" s="992" t="n">
        <v>14432.97734654</v>
      </c>
      <c r="AP4" s="992" t="n">
        <v>26248.10016045</v>
      </c>
      <c r="AQ4" s="992" t="n">
        <v>38913.09539986</v>
      </c>
      <c r="AR4" s="993" t="n">
        <v>55936.17567596</v>
      </c>
      <c r="AT4" s="270" t="n">
        <v>0.138457505762013</v>
      </c>
    </row>
    <row r="5" customFormat="false" ht="20.1" hidden="false" customHeight="true" outlineLevel="0" collapsed="false">
      <c r="A5" s="34"/>
      <c r="B5" s="35"/>
      <c r="D5" s="649"/>
      <c r="E5" s="1" t="s">
        <v>84</v>
      </c>
      <c r="F5" s="1"/>
      <c r="G5" s="1"/>
      <c r="H5" s="1"/>
      <c r="I5" s="252" t="n">
        <v>2947.01</v>
      </c>
      <c r="J5" s="252" t="n">
        <v>7815.24</v>
      </c>
      <c r="K5" s="252" t="n">
        <v>12662.76</v>
      </c>
      <c r="L5" s="252" t="n">
        <v>21101.03</v>
      </c>
      <c r="M5" s="252" t="n">
        <v>6968.16</v>
      </c>
      <c r="N5" s="252" t="n">
        <v>12933.6</v>
      </c>
      <c r="O5" s="252" t="n">
        <v>18423.77</v>
      </c>
      <c r="P5" s="252" t="n">
        <v>24201.784</v>
      </c>
      <c r="Q5" s="252" t="n">
        <v>10493.19</v>
      </c>
      <c r="R5" s="252" t="n">
        <v>17614.703</v>
      </c>
      <c r="S5" s="252" t="n">
        <v>23875.941</v>
      </c>
      <c r="T5" s="252" t="n">
        <v>31477.898</v>
      </c>
      <c r="U5" s="252" t="n">
        <v>9475.685</v>
      </c>
      <c r="V5" s="252" t="n">
        <v>17524.931</v>
      </c>
      <c r="W5" s="252" t="n">
        <v>24570.513</v>
      </c>
      <c r="X5" s="252" t="n">
        <v>32164.941</v>
      </c>
      <c r="Y5" s="252" t="n">
        <v>10919.209</v>
      </c>
      <c r="Z5" s="252" t="n">
        <v>20508.475</v>
      </c>
      <c r="AA5" s="252" t="n">
        <v>27493.554</v>
      </c>
      <c r="AB5" s="252" t="n">
        <v>36228.015</v>
      </c>
      <c r="AC5" s="252" t="n">
        <v>11027.417</v>
      </c>
      <c r="AD5" s="252" t="n">
        <v>21107.054</v>
      </c>
      <c r="AE5" s="252" t="n">
        <v>29786.523</v>
      </c>
      <c r="AF5" s="252" t="n">
        <v>40563.736</v>
      </c>
      <c r="AG5" s="252" t="n">
        <v>10733.881</v>
      </c>
      <c r="AH5" s="252" t="n">
        <v>21443.933</v>
      </c>
      <c r="AI5" s="252" t="n">
        <v>32064.58409989</v>
      </c>
      <c r="AJ5" s="252" t="n">
        <v>46404.9710973</v>
      </c>
      <c r="AK5" s="252" t="n">
        <v>11271.05434421</v>
      </c>
      <c r="AL5" s="252" t="n">
        <v>22246.91626423</v>
      </c>
      <c r="AM5" s="252" t="n">
        <v>34017.54291951</v>
      </c>
      <c r="AN5" s="269" t="n">
        <v>48936.11949243</v>
      </c>
      <c r="AO5" s="994" t="n">
        <v>14281.71133588</v>
      </c>
      <c r="AP5" s="994" t="n">
        <v>25607.07500428</v>
      </c>
      <c r="AQ5" s="995" t="n">
        <v>38116.80671848</v>
      </c>
      <c r="AR5" s="996" t="n">
        <v>55146.8655004</v>
      </c>
      <c r="AT5" s="270" t="n">
        <v>0.12691537605328</v>
      </c>
    </row>
    <row r="6" customFormat="false" ht="20.1" hidden="false" customHeight="true" outlineLevel="0" collapsed="false">
      <c r="A6" s="37" t="s">
        <v>4</v>
      </c>
      <c r="B6" s="38"/>
      <c r="D6" s="969" t="s">
        <v>85</v>
      </c>
      <c r="E6" s="970"/>
      <c r="F6" s="971"/>
      <c r="G6" s="971"/>
      <c r="H6" s="971"/>
      <c r="I6" s="866" t="n">
        <v>112.52</v>
      </c>
      <c r="J6" s="866" t="n">
        <v>155.29</v>
      </c>
      <c r="K6" s="866" t="n">
        <v>47.1100000000006</v>
      </c>
      <c r="L6" s="866" t="n">
        <v>186.560000000001</v>
      </c>
      <c r="M6" s="866" t="n">
        <v>158.88</v>
      </c>
      <c r="N6" s="866" t="n">
        <v>373.17</v>
      </c>
      <c r="O6" s="866" t="n">
        <v>509.360000000001</v>
      </c>
      <c r="P6" s="866" t="n">
        <v>805.055</v>
      </c>
      <c r="Q6" s="866" t="n">
        <v>199.17</v>
      </c>
      <c r="R6" s="866" t="n">
        <v>268.73</v>
      </c>
      <c r="S6" s="866" t="n">
        <v>371.609</v>
      </c>
      <c r="T6" s="866" t="n">
        <v>500.92</v>
      </c>
      <c r="U6" s="866" t="n">
        <v>118.884</v>
      </c>
      <c r="V6" s="866" t="n">
        <v>236.715</v>
      </c>
      <c r="W6" s="866" t="n">
        <v>297.282</v>
      </c>
      <c r="X6" s="866" t="n">
        <v>502.859</v>
      </c>
      <c r="Y6" s="866" t="n">
        <v>106.218</v>
      </c>
      <c r="Z6" s="866" t="n">
        <v>283.985</v>
      </c>
      <c r="AA6" s="866" t="n">
        <v>292.783</v>
      </c>
      <c r="AB6" s="866" t="n">
        <v>481.174</v>
      </c>
      <c r="AC6" s="866" t="n">
        <v>101.591</v>
      </c>
      <c r="AD6" s="866" t="n">
        <v>232.842</v>
      </c>
      <c r="AE6" s="866" t="n">
        <v>232.018</v>
      </c>
      <c r="AF6" s="866" t="n">
        <v>368.671</v>
      </c>
      <c r="AG6" s="866" t="n">
        <v>127.458</v>
      </c>
      <c r="AH6" s="866" t="n">
        <v>320.652</v>
      </c>
      <c r="AI6" s="866" t="n">
        <v>96.99920242</v>
      </c>
      <c r="AJ6" s="866" t="n">
        <v>112.07190197</v>
      </c>
      <c r="AK6" s="866" t="n">
        <v>50.23294118</v>
      </c>
      <c r="AL6" s="866" t="n">
        <v>129.32090593</v>
      </c>
      <c r="AM6" s="866" t="n">
        <v>132.03105773</v>
      </c>
      <c r="AN6" s="317" t="n">
        <v>197.18183226</v>
      </c>
      <c r="AO6" s="992" t="n">
        <v>151.26601066</v>
      </c>
      <c r="AP6" s="992" t="n">
        <v>641.02515617</v>
      </c>
      <c r="AQ6" s="992" t="n">
        <v>796.28868138</v>
      </c>
      <c r="AR6" s="993" t="n">
        <v>789.31017556</v>
      </c>
      <c r="AT6" s="270" t="n">
        <v>3.00295588347729</v>
      </c>
    </row>
    <row r="7" customFormat="false" ht="20.1" hidden="false" customHeight="true" outlineLevel="0" collapsed="false">
      <c r="A7" s="42"/>
      <c r="B7" s="42" t="s">
        <v>1</v>
      </c>
      <c r="D7" s="1"/>
      <c r="E7" s="1" t="s">
        <v>27</v>
      </c>
      <c r="F7" s="1"/>
      <c r="G7" s="1"/>
      <c r="H7" s="1"/>
      <c r="I7" s="252" t="n">
        <v>0.29</v>
      </c>
      <c r="J7" s="252" t="n">
        <v>1.2</v>
      </c>
      <c r="K7" s="252" t="n">
        <v>2.09</v>
      </c>
      <c r="L7" s="252" t="n">
        <v>2.99</v>
      </c>
      <c r="M7" s="252" t="n">
        <v>1.13</v>
      </c>
      <c r="N7" s="252" t="n">
        <v>2.27</v>
      </c>
      <c r="O7" s="252" t="n">
        <v>3.398</v>
      </c>
      <c r="P7" s="252" t="n">
        <v>4.531</v>
      </c>
      <c r="Q7" s="252" t="n">
        <v>2.622</v>
      </c>
      <c r="R7" s="252" t="n">
        <v>5.244</v>
      </c>
      <c r="S7" s="252" t="n">
        <v>7.865</v>
      </c>
      <c r="T7" s="252" t="n">
        <v>10.487</v>
      </c>
      <c r="U7" s="252" t="n">
        <v>3.058</v>
      </c>
      <c r="V7" s="252" t="n">
        <v>6.115</v>
      </c>
      <c r="W7" s="252" t="n">
        <v>9.173</v>
      </c>
      <c r="X7" s="252" t="n">
        <v>12.231</v>
      </c>
      <c r="Y7" s="252" t="n">
        <v>3.718</v>
      </c>
      <c r="Z7" s="252" t="n">
        <v>7.435</v>
      </c>
      <c r="AA7" s="252" t="n">
        <v>11.153</v>
      </c>
      <c r="AB7" s="252" t="n">
        <v>14.87</v>
      </c>
      <c r="AC7" s="252" t="n">
        <v>3.207</v>
      </c>
      <c r="AD7" s="252" t="n">
        <v>6.414</v>
      </c>
      <c r="AE7" s="252" t="n">
        <v>9.621</v>
      </c>
      <c r="AF7" s="252" t="n">
        <v>12.828</v>
      </c>
      <c r="AG7" s="252" t="n">
        <v>20.82</v>
      </c>
      <c r="AH7" s="252" t="n">
        <v>41.64</v>
      </c>
      <c r="AI7" s="252" t="n">
        <v>62.46084</v>
      </c>
      <c r="AJ7" s="252" t="n">
        <v>83.28113345</v>
      </c>
      <c r="AK7" s="252" t="n">
        <v>26.92318</v>
      </c>
      <c r="AL7" s="252" t="n">
        <v>53.84636</v>
      </c>
      <c r="AM7" s="252" t="n">
        <v>80.76954</v>
      </c>
      <c r="AN7" s="269" t="n">
        <v>107.69272</v>
      </c>
      <c r="AO7" s="992" t="n">
        <v>37.19341</v>
      </c>
      <c r="AP7" s="992" t="n">
        <v>74.38682</v>
      </c>
      <c r="AQ7" s="992" t="n">
        <v>111.58023</v>
      </c>
      <c r="AR7" s="993" t="n">
        <v>148.77367027</v>
      </c>
      <c r="AT7" s="270" t="n">
        <v>0.381464506328747</v>
      </c>
    </row>
    <row r="8" customFormat="false" ht="20.1" hidden="false" customHeight="true" outlineLevel="0" collapsed="false">
      <c r="A8" s="41"/>
      <c r="B8" s="42" t="s">
        <v>5</v>
      </c>
      <c r="D8" s="813"/>
      <c r="E8" s="814" t="s">
        <v>279</v>
      </c>
      <c r="F8" s="815"/>
      <c r="G8" s="815"/>
      <c r="H8" s="815"/>
      <c r="I8" s="972" t="n">
        <v>-28.13</v>
      </c>
      <c r="J8" s="972" t="n">
        <v>-9.96999999999997</v>
      </c>
      <c r="K8" s="972" t="n">
        <v>0.239999999999419</v>
      </c>
      <c r="L8" s="972" t="n">
        <v>-2.2900000000013</v>
      </c>
      <c r="M8" s="972" t="n">
        <v>-1.63000000000011</v>
      </c>
      <c r="N8" s="972" t="n">
        <v>-1.69000000000011</v>
      </c>
      <c r="O8" s="972" t="n">
        <v>-3.35200000000054</v>
      </c>
      <c r="P8" s="972" t="n">
        <v>-4.76400000000035</v>
      </c>
      <c r="Q8" s="972" t="n">
        <v>-0.141999999999996</v>
      </c>
      <c r="R8" s="972" t="n">
        <v>-0.289999999999964</v>
      </c>
      <c r="S8" s="972" t="n">
        <v>-0.380999999999972</v>
      </c>
      <c r="T8" s="972" t="n">
        <v>-1.59199999999998</v>
      </c>
      <c r="U8" s="972" t="n">
        <v>-0.388999999999996</v>
      </c>
      <c r="V8" s="972" t="n">
        <v>-2.28100000000001</v>
      </c>
      <c r="W8" s="972" t="n">
        <v>-2.476</v>
      </c>
      <c r="X8" s="972" t="n">
        <v>-3.21899999999999</v>
      </c>
      <c r="Y8" s="972" t="n">
        <v>0.0370000000000061</v>
      </c>
      <c r="Z8" s="972" t="n">
        <v>3.03699999999998</v>
      </c>
      <c r="AA8" s="972" t="n">
        <v>-0.00499999999999545</v>
      </c>
      <c r="AB8" s="972" t="n">
        <v>-2.97899999999998</v>
      </c>
      <c r="AC8" s="972" t="n">
        <v>2.054</v>
      </c>
      <c r="AD8" s="972" t="n">
        <v>-3.37000000000003</v>
      </c>
      <c r="AE8" s="972" t="n">
        <v>-6.209</v>
      </c>
      <c r="AF8" s="972" t="n">
        <v>-6.767</v>
      </c>
      <c r="AG8" s="972" t="n">
        <v>0.896000000000001</v>
      </c>
      <c r="AH8" s="972" t="n">
        <v>0.132999999999981</v>
      </c>
      <c r="AI8" s="972" t="n">
        <v>-4.0370679</v>
      </c>
      <c r="AJ8" s="972" t="n">
        <v>-4.53734256</v>
      </c>
      <c r="AK8" s="972" t="n">
        <v>2.61846902</v>
      </c>
      <c r="AL8" s="972" t="n">
        <v>2.36393517</v>
      </c>
      <c r="AM8" s="972" t="n">
        <v>1.68984182</v>
      </c>
      <c r="AN8" s="997" t="n">
        <v>1.38896422</v>
      </c>
      <c r="AO8" s="994" t="n">
        <v>1.87326353</v>
      </c>
      <c r="AP8" s="994" t="n">
        <v>1.21556518</v>
      </c>
      <c r="AQ8" s="995" t="n">
        <v>-1.42472502</v>
      </c>
      <c r="AR8" s="996" t="n">
        <v>-2.75395435</v>
      </c>
      <c r="AT8" s="270"/>
    </row>
    <row r="9" customFormat="false" ht="20.1" hidden="false" customHeight="true" outlineLevel="0" collapsed="false">
      <c r="A9" s="41"/>
      <c r="B9" s="44" t="s">
        <v>7</v>
      </c>
      <c r="C9" s="649"/>
      <c r="D9" s="649" t="s">
        <v>522</v>
      </c>
      <c r="E9" s="1"/>
      <c r="F9" s="1"/>
      <c r="G9" s="1"/>
      <c r="H9" s="1"/>
      <c r="I9" s="252" t="n">
        <v>84.1</v>
      </c>
      <c r="J9" s="252" t="n">
        <v>144.12</v>
      </c>
      <c r="K9" s="252" t="n">
        <v>45.26</v>
      </c>
      <c r="L9" s="252" t="n">
        <v>181.28</v>
      </c>
      <c r="M9" s="252" t="n">
        <v>156.12</v>
      </c>
      <c r="N9" s="252" t="n">
        <v>369.21</v>
      </c>
      <c r="O9" s="252" t="n">
        <v>502.61</v>
      </c>
      <c r="P9" s="252" t="n">
        <v>795.76</v>
      </c>
      <c r="Q9" s="252" t="n">
        <v>196.406</v>
      </c>
      <c r="R9" s="252" t="n">
        <v>263.196</v>
      </c>
      <c r="S9" s="252" t="n">
        <v>363.363</v>
      </c>
      <c r="T9" s="252" t="n">
        <v>488.841</v>
      </c>
      <c r="U9" s="252" t="n">
        <v>115.437</v>
      </c>
      <c r="V9" s="252" t="n">
        <v>228.319</v>
      </c>
      <c r="W9" s="252" t="n">
        <v>285.633</v>
      </c>
      <c r="X9" s="252" t="n">
        <v>487.409</v>
      </c>
      <c r="Y9" s="252" t="n">
        <v>102.537</v>
      </c>
      <c r="Z9" s="252" t="n">
        <v>279.587</v>
      </c>
      <c r="AA9" s="252" t="n">
        <v>281.625</v>
      </c>
      <c r="AB9" s="252" t="n">
        <v>463.325</v>
      </c>
      <c r="AC9" s="252" t="n">
        <v>100.438</v>
      </c>
      <c r="AD9" s="252" t="n">
        <v>223.058</v>
      </c>
      <c r="AE9" s="252" t="n">
        <v>216.188</v>
      </c>
      <c r="AF9" s="252" t="n">
        <v>349.076</v>
      </c>
      <c r="AG9" s="252" t="n">
        <v>107.534</v>
      </c>
      <c r="AH9" s="252" t="n">
        <v>279.145</v>
      </c>
      <c r="AI9" s="252" t="n">
        <v>30.50129452</v>
      </c>
      <c r="AJ9" s="252" t="n">
        <v>24.25342596</v>
      </c>
      <c r="AK9" s="252" t="n">
        <v>25.9282302</v>
      </c>
      <c r="AL9" s="252" t="n">
        <v>77.8384811</v>
      </c>
      <c r="AM9" s="252" t="n">
        <v>52.95135955</v>
      </c>
      <c r="AN9" s="269" t="n">
        <v>90.87807648</v>
      </c>
      <c r="AO9" s="992" t="n">
        <v>115.94586419</v>
      </c>
      <c r="AP9" s="992" t="n">
        <v>567.85390135</v>
      </c>
      <c r="AQ9" s="992" t="n">
        <v>683.28372636</v>
      </c>
      <c r="AR9" s="993" t="n">
        <v>637.78255094</v>
      </c>
      <c r="AT9" s="270" t="n">
        <v>6.01800231302607</v>
      </c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281</v>
      </c>
      <c r="F10" s="1"/>
      <c r="G10" s="1"/>
      <c r="H10" s="1"/>
      <c r="I10" s="252" t="n">
        <v>18.19</v>
      </c>
      <c r="J10" s="252" t="n">
        <v>31.02</v>
      </c>
      <c r="K10" s="252" t="n">
        <v>5.75</v>
      </c>
      <c r="L10" s="252" t="n">
        <v>38.81</v>
      </c>
      <c r="M10" s="252" t="n">
        <v>33.7</v>
      </c>
      <c r="N10" s="252" t="n">
        <v>83.84</v>
      </c>
      <c r="O10" s="252" t="n">
        <v>146.8</v>
      </c>
      <c r="P10" s="252" t="n">
        <v>216.422</v>
      </c>
      <c r="Q10" s="252" t="n">
        <v>48.358</v>
      </c>
      <c r="R10" s="252" t="n">
        <v>66.066</v>
      </c>
      <c r="S10" s="252" t="n">
        <v>90.645</v>
      </c>
      <c r="T10" s="252" t="n">
        <v>118.108</v>
      </c>
      <c r="U10" s="252" t="n">
        <v>27.885</v>
      </c>
      <c r="V10" s="252" t="n">
        <v>51.657</v>
      </c>
      <c r="W10" s="252" t="n">
        <v>66.101</v>
      </c>
      <c r="X10" s="252" t="n">
        <v>110.543</v>
      </c>
      <c r="Y10" s="252" t="n">
        <v>24.058</v>
      </c>
      <c r="Z10" s="252" t="n">
        <v>65.978</v>
      </c>
      <c r="AA10" s="252" t="n">
        <v>65.706</v>
      </c>
      <c r="AB10" s="252" t="n">
        <v>110.215</v>
      </c>
      <c r="AC10" s="252" t="n">
        <v>23.82</v>
      </c>
      <c r="AD10" s="252" t="n">
        <v>51.252</v>
      </c>
      <c r="AE10" s="252" t="n">
        <v>48.97</v>
      </c>
      <c r="AF10" s="252" t="n">
        <v>84.231</v>
      </c>
      <c r="AG10" s="252" t="n">
        <v>20.554</v>
      </c>
      <c r="AH10" s="252" t="n">
        <v>74.065</v>
      </c>
      <c r="AI10" s="252" t="n">
        <v>2.06228127</v>
      </c>
      <c r="AJ10" s="252" t="n">
        <v>4.58413565</v>
      </c>
      <c r="AK10" s="252" t="n">
        <v>6.26940867</v>
      </c>
      <c r="AL10" s="252" t="n">
        <v>19.11029118</v>
      </c>
      <c r="AM10" s="252" t="n">
        <v>13.19420877</v>
      </c>
      <c r="AN10" s="269" t="n">
        <v>22.41518897</v>
      </c>
      <c r="AO10" s="994" t="n">
        <v>26.72413263</v>
      </c>
      <c r="AP10" s="994" t="n">
        <v>148.84955521</v>
      </c>
      <c r="AQ10" s="995" t="n">
        <v>191.71151082</v>
      </c>
      <c r="AR10" s="996" t="n">
        <v>174.35896985</v>
      </c>
      <c r="AT10" s="270" t="n">
        <v>6.77860807166775</v>
      </c>
    </row>
    <row r="11" customFormat="false" ht="20.1" hidden="false" customHeight="true" outlineLevel="0" collapsed="false">
      <c r="A11" s="41"/>
      <c r="B11" s="44" t="s">
        <v>11</v>
      </c>
      <c r="D11" s="969" t="s">
        <v>86</v>
      </c>
      <c r="E11" s="970"/>
      <c r="F11" s="971"/>
      <c r="G11" s="971"/>
      <c r="H11" s="971"/>
      <c r="I11" s="973" t="n">
        <v>65.91</v>
      </c>
      <c r="J11" s="973" t="n">
        <v>113.1</v>
      </c>
      <c r="K11" s="973" t="n">
        <v>39.51</v>
      </c>
      <c r="L11" s="973" t="n">
        <v>142.47</v>
      </c>
      <c r="M11" s="973" t="n">
        <v>122.42</v>
      </c>
      <c r="N11" s="973" t="n">
        <v>285.37</v>
      </c>
      <c r="O11" s="973" t="n">
        <v>355.81</v>
      </c>
      <c r="P11" s="973" t="n">
        <v>579.338</v>
      </c>
      <c r="Q11" s="973" t="n">
        <v>148.048</v>
      </c>
      <c r="R11" s="973" t="n">
        <v>197.13</v>
      </c>
      <c r="S11" s="973" t="n">
        <v>272.719</v>
      </c>
      <c r="T11" s="973" t="n">
        <v>370.733</v>
      </c>
      <c r="U11" s="973" t="n">
        <v>87.552</v>
      </c>
      <c r="V11" s="973" t="n">
        <v>176.661</v>
      </c>
      <c r="W11" s="973" t="n">
        <v>219.532</v>
      </c>
      <c r="X11" s="973" t="n">
        <v>376.865</v>
      </c>
      <c r="Y11" s="973" t="n">
        <v>78.478</v>
      </c>
      <c r="Z11" s="973" t="n">
        <v>213.61</v>
      </c>
      <c r="AA11" s="973" t="n">
        <v>215.919</v>
      </c>
      <c r="AB11" s="973" t="n">
        <v>353.11</v>
      </c>
      <c r="AC11" s="973" t="n">
        <v>76.619</v>
      </c>
      <c r="AD11" s="973" t="n">
        <v>171.806</v>
      </c>
      <c r="AE11" s="973" t="n">
        <v>167.218</v>
      </c>
      <c r="AF11" s="973" t="n">
        <v>264.844</v>
      </c>
      <c r="AG11" s="973" t="n">
        <v>86.979</v>
      </c>
      <c r="AH11" s="973" t="n">
        <v>205.08</v>
      </c>
      <c r="AI11" s="973" t="n">
        <v>28.43901325</v>
      </c>
      <c r="AJ11" s="973" t="n">
        <v>19.66929031</v>
      </c>
      <c r="AK11" s="973" t="n">
        <v>19.65882153</v>
      </c>
      <c r="AL11" s="973" t="n">
        <v>58.72818992</v>
      </c>
      <c r="AM11" s="973" t="n">
        <v>39.75715078</v>
      </c>
      <c r="AN11" s="998" t="n">
        <v>68.46288751</v>
      </c>
      <c r="AO11" s="255" t="n">
        <v>89.22173156</v>
      </c>
      <c r="AP11" s="255" t="n">
        <v>419.00434614</v>
      </c>
      <c r="AQ11" s="255" t="n">
        <v>491.57221554</v>
      </c>
      <c r="AR11" s="999" t="n">
        <v>463.42358109</v>
      </c>
      <c r="AT11" s="270" t="n">
        <v>5.76897510380803</v>
      </c>
    </row>
    <row r="12" customFormat="false" ht="20.1" hidden="false" customHeight="true" outlineLevel="0" collapsed="false">
      <c r="A12" s="41"/>
      <c r="B12" s="44" t="s">
        <v>13</v>
      </c>
      <c r="D12" s="974" t="s">
        <v>523</v>
      </c>
      <c r="E12" s="915"/>
      <c r="F12" s="915"/>
      <c r="G12" s="915"/>
      <c r="H12" s="915"/>
      <c r="I12" s="212" t="n">
        <v>66.12982</v>
      </c>
      <c r="J12" s="212" t="n">
        <v>114.0096</v>
      </c>
      <c r="K12" s="212" t="n">
        <v>41.09422</v>
      </c>
      <c r="L12" s="212" t="n">
        <v>144.73642</v>
      </c>
      <c r="M12" s="212" t="n">
        <v>123.27654</v>
      </c>
      <c r="N12" s="212" t="n">
        <v>287.09066</v>
      </c>
      <c r="O12" s="212" t="n">
        <v>358.385684</v>
      </c>
      <c r="P12" s="212" t="n">
        <v>582.772498</v>
      </c>
      <c r="Q12" s="212" t="n">
        <v>150.035476</v>
      </c>
      <c r="R12" s="212" t="n">
        <v>201.104952</v>
      </c>
      <c r="S12" s="212" t="n">
        <v>278.68067</v>
      </c>
      <c r="T12" s="212" t="n">
        <v>378.682146</v>
      </c>
      <c r="U12" s="212" t="n">
        <v>89.869964</v>
      </c>
      <c r="V12" s="212" t="n">
        <v>181.29617</v>
      </c>
      <c r="W12" s="212" t="n">
        <v>226.485134</v>
      </c>
      <c r="X12" s="212" t="n">
        <v>386.136098</v>
      </c>
      <c r="Y12" s="212" t="n">
        <v>81.296244</v>
      </c>
      <c r="Z12" s="212" t="n">
        <v>219.24573</v>
      </c>
      <c r="AA12" s="212" t="n">
        <v>224.372974</v>
      </c>
      <c r="AB12" s="212" t="n">
        <v>364.38146</v>
      </c>
      <c r="AC12" s="212" t="n">
        <v>79.049906</v>
      </c>
      <c r="AD12" s="212" t="n">
        <v>176.667812</v>
      </c>
      <c r="AE12" s="212" t="n">
        <v>174.510718</v>
      </c>
      <c r="AF12" s="212" t="n">
        <v>274.567624</v>
      </c>
      <c r="AG12" s="212" t="n">
        <v>102.0735</v>
      </c>
      <c r="AH12" s="212" t="n">
        <v>235.269</v>
      </c>
      <c r="AI12" s="212" t="n">
        <v>73.72312225</v>
      </c>
      <c r="AJ12" s="212" t="n">
        <v>80.04811206125</v>
      </c>
      <c r="AK12" s="212" t="n">
        <v>39.17812703</v>
      </c>
      <c r="AL12" s="212" t="n">
        <v>97.76680092</v>
      </c>
      <c r="AM12" s="212" t="n">
        <v>98.31506728</v>
      </c>
      <c r="AN12" s="975" t="n">
        <v>146.54010951</v>
      </c>
      <c r="AO12" s="1000" t="n">
        <v>116.18695381</v>
      </c>
      <c r="AP12" s="1000" t="n">
        <v>472.93479064</v>
      </c>
      <c r="AQ12" s="1000" t="n">
        <v>572.46788229</v>
      </c>
      <c r="AR12" s="1001" t="n">
        <v>571.28449203575</v>
      </c>
      <c r="AT12" s="270" t="n">
        <v>2.89848549960832</v>
      </c>
    </row>
    <row r="13" customFormat="false" ht="20.1" hidden="false" customHeight="true" outlineLevel="0" collapsed="false">
      <c r="A13" s="41"/>
      <c r="B13" s="44" t="s">
        <v>15</v>
      </c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976"/>
      <c r="AH13" s="976"/>
      <c r="AI13" s="976"/>
      <c r="AJ13" s="976"/>
      <c r="AK13" s="976"/>
      <c r="AL13" s="976"/>
      <c r="AM13" s="976"/>
      <c r="AN13" s="976"/>
      <c r="AO13" s="976"/>
      <c r="AP13" s="976"/>
      <c r="AQ13" s="976"/>
      <c r="AR13" s="976"/>
    </row>
    <row r="14" customFormat="false" ht="20.1" hidden="false" customHeight="true" outlineLevel="0" collapsed="false">
      <c r="A14" s="41"/>
      <c r="B14" s="44" t="s">
        <v>17</v>
      </c>
      <c r="D14" s="64" t="s">
        <v>539</v>
      </c>
      <c r="E14" s="911"/>
      <c r="F14" s="911"/>
      <c r="G14" s="911"/>
      <c r="H14" s="911"/>
      <c r="I14" s="147" t="s">
        <v>49</v>
      </c>
      <c r="J14" s="147" t="s">
        <v>50</v>
      </c>
      <c r="K14" s="147" t="s">
        <v>51</v>
      </c>
      <c r="L14" s="147" t="s">
        <v>52</v>
      </c>
      <c r="M14" s="147" t="s">
        <v>53</v>
      </c>
      <c r="N14" s="147" t="s">
        <v>54</v>
      </c>
      <c r="O14" s="147" t="s">
        <v>55</v>
      </c>
      <c r="P14" s="147" t="s">
        <v>56</v>
      </c>
      <c r="Q14" s="147" t="s">
        <v>57</v>
      </c>
      <c r="R14" s="147" t="s">
        <v>58</v>
      </c>
      <c r="S14" s="147" t="s">
        <v>59</v>
      </c>
      <c r="T14" s="147" t="s">
        <v>60</v>
      </c>
      <c r="U14" s="147" t="s">
        <v>61</v>
      </c>
      <c r="V14" s="147" t="s">
        <v>62</v>
      </c>
      <c r="W14" s="147" t="s">
        <v>63</v>
      </c>
      <c r="X14" s="147" t="s">
        <v>161</v>
      </c>
      <c r="Y14" s="147" t="s">
        <v>64</v>
      </c>
      <c r="Z14" s="65" t="s">
        <v>65</v>
      </c>
      <c r="AA14" s="147" t="s">
        <v>66</v>
      </c>
      <c r="AB14" s="65" t="s">
        <v>67</v>
      </c>
      <c r="AC14" s="65" t="s">
        <v>68</v>
      </c>
      <c r="AD14" s="65" t="s">
        <v>69</v>
      </c>
      <c r="AE14" s="65" t="s">
        <v>70</v>
      </c>
      <c r="AF14" s="65" t="s">
        <v>114</v>
      </c>
      <c r="AG14" s="65" t="s">
        <v>71</v>
      </c>
      <c r="AH14" s="65" t="s">
        <v>72</v>
      </c>
      <c r="AI14" s="65" t="s">
        <v>73</v>
      </c>
      <c r="AJ14" s="65" t="s">
        <v>74</v>
      </c>
      <c r="AK14" s="26" t="s">
        <v>75</v>
      </c>
      <c r="AL14" s="26" t="s">
        <v>76</v>
      </c>
      <c r="AM14" s="26" t="s">
        <v>77</v>
      </c>
      <c r="AN14" s="26" t="s">
        <v>78</v>
      </c>
      <c r="AO14" s="65" t="s">
        <v>79</v>
      </c>
      <c r="AP14" s="65" t="s">
        <v>80</v>
      </c>
      <c r="AQ14" s="65" t="s">
        <v>81</v>
      </c>
      <c r="AR14" s="65" t="s">
        <v>82</v>
      </c>
      <c r="AS14" s="12"/>
      <c r="AT14" s="266" t="s">
        <v>540</v>
      </c>
    </row>
    <row r="15" customFormat="false" ht="20.1" hidden="false" customHeight="true" outlineLevel="0" collapsed="false">
      <c r="A15" s="41"/>
      <c r="B15" s="44" t="s">
        <v>19</v>
      </c>
      <c r="D15" s="649"/>
      <c r="E15" s="1" t="s">
        <v>83</v>
      </c>
      <c r="F15" s="1"/>
      <c r="G15" s="1"/>
      <c r="H15" s="1"/>
      <c r="I15" s="252" t="n">
        <v>3059.53</v>
      </c>
      <c r="J15" s="252" t="n">
        <v>4911</v>
      </c>
      <c r="K15" s="252" t="n">
        <v>4739.34</v>
      </c>
      <c r="L15" s="252" t="n">
        <v>8577.72</v>
      </c>
      <c r="M15" s="252" t="n">
        <v>7127.04</v>
      </c>
      <c r="N15" s="252" t="n">
        <v>6179.73</v>
      </c>
      <c r="O15" s="252" t="n">
        <v>5626.36</v>
      </c>
      <c r="P15" s="252" t="n">
        <v>6073.709</v>
      </c>
      <c r="Q15" s="252" t="n">
        <v>10692.36</v>
      </c>
      <c r="R15" s="252" t="n">
        <v>7191.073</v>
      </c>
      <c r="S15" s="252" t="n">
        <v>6364.116</v>
      </c>
      <c r="T15" s="252" t="n">
        <v>7731.27</v>
      </c>
      <c r="U15" s="252" t="n">
        <v>9594.568</v>
      </c>
      <c r="V15" s="252" t="n">
        <v>8167.079</v>
      </c>
      <c r="W15" s="252" t="n">
        <v>7106.148</v>
      </c>
      <c r="X15" s="252" t="n">
        <v>7800.005</v>
      </c>
      <c r="Y15" s="252" t="n">
        <v>11025.427</v>
      </c>
      <c r="Z15" s="252" t="n">
        <v>9767.034</v>
      </c>
      <c r="AA15" s="252" t="n">
        <v>6993.877</v>
      </c>
      <c r="AB15" s="252" t="n">
        <v>8922.851</v>
      </c>
      <c r="AC15" s="252" t="n">
        <v>11129.008</v>
      </c>
      <c r="AD15" s="252" t="n">
        <v>10210.889</v>
      </c>
      <c r="AE15" s="252" t="n">
        <v>8678.645</v>
      </c>
      <c r="AF15" s="252" t="n">
        <v>10913.865</v>
      </c>
      <c r="AG15" s="252" t="n">
        <v>10861.341</v>
      </c>
      <c r="AH15" s="252" t="n">
        <v>10903.244</v>
      </c>
      <c r="AI15" s="252" t="n">
        <v>10396.99830231</v>
      </c>
      <c r="AJ15" s="252" t="n">
        <v>14355.45969696</v>
      </c>
      <c r="AK15" s="252" t="n">
        <v>11321.28728539</v>
      </c>
      <c r="AL15" s="252" t="n">
        <v>11054.94988477</v>
      </c>
      <c r="AM15" s="252" t="n">
        <v>11773.33680708</v>
      </c>
      <c r="AN15" s="252" t="n">
        <v>14983.72734745</v>
      </c>
      <c r="AO15" s="252" t="n">
        <v>14432.97734654</v>
      </c>
      <c r="AP15" s="252" t="n">
        <v>11815.12281391</v>
      </c>
      <c r="AQ15" s="269" t="n">
        <v>12664.99523941</v>
      </c>
      <c r="AR15" s="269" t="n">
        <v>17023.0802761</v>
      </c>
      <c r="AT15" s="270" t="n">
        <v>0.34410475126977</v>
      </c>
    </row>
    <row r="16" s="12" customFormat="true" ht="20.1" hidden="false" customHeight="true" outlineLevel="0" collapsed="false">
      <c r="A16" s="41"/>
      <c r="B16" s="44" t="s">
        <v>21</v>
      </c>
      <c r="C16" s="9"/>
      <c r="D16" s="649"/>
      <c r="E16" s="1" t="s">
        <v>84</v>
      </c>
      <c r="F16" s="1"/>
      <c r="G16" s="1"/>
      <c r="H16" s="1"/>
      <c r="I16" s="252" t="n">
        <v>2947.01</v>
      </c>
      <c r="J16" s="252" t="n">
        <v>4868.23</v>
      </c>
      <c r="K16" s="252" t="n">
        <v>4847.52</v>
      </c>
      <c r="L16" s="252" t="n">
        <v>8438.27</v>
      </c>
      <c r="M16" s="252" t="n">
        <v>6968.16</v>
      </c>
      <c r="N16" s="252" t="n">
        <v>5965.44</v>
      </c>
      <c r="O16" s="252" t="n">
        <v>5490.17</v>
      </c>
      <c r="P16" s="252" t="n">
        <v>5778.014</v>
      </c>
      <c r="Q16" s="252" t="n">
        <v>10493.19</v>
      </c>
      <c r="R16" s="252" t="n">
        <v>7121.513</v>
      </c>
      <c r="S16" s="252" t="n">
        <v>6261.238</v>
      </c>
      <c r="T16" s="252" t="n">
        <v>7601.957</v>
      </c>
      <c r="U16" s="252" t="n">
        <v>9475.685</v>
      </c>
      <c r="V16" s="252" t="n">
        <v>8049.246</v>
      </c>
      <c r="W16" s="252" t="n">
        <v>7045.582</v>
      </c>
      <c r="X16" s="252" t="n">
        <v>7594.428</v>
      </c>
      <c r="Y16" s="252" t="n">
        <v>10919.209</v>
      </c>
      <c r="Z16" s="252" t="n">
        <v>9589.266</v>
      </c>
      <c r="AA16" s="252" t="n">
        <v>6985.079</v>
      </c>
      <c r="AB16" s="252" t="n">
        <v>8734.461</v>
      </c>
      <c r="AC16" s="252" t="n">
        <v>11027.417</v>
      </c>
      <c r="AD16" s="252" t="n">
        <v>10079.637</v>
      </c>
      <c r="AE16" s="252" t="n">
        <v>8679.469</v>
      </c>
      <c r="AF16" s="252" t="n">
        <v>10777.213</v>
      </c>
      <c r="AG16" s="252" t="n">
        <v>10733.881</v>
      </c>
      <c r="AH16" s="252" t="n">
        <v>10710.052</v>
      </c>
      <c r="AI16" s="252" t="n">
        <v>10620.65109989</v>
      </c>
      <c r="AJ16" s="252" t="n">
        <v>14340.38699741</v>
      </c>
      <c r="AK16" s="252" t="n">
        <v>11271.05434421</v>
      </c>
      <c r="AL16" s="252" t="n">
        <v>10975.86192002</v>
      </c>
      <c r="AM16" s="327" t="n">
        <v>11770.62665528</v>
      </c>
      <c r="AN16" s="327" t="n">
        <v>14918.57657292</v>
      </c>
      <c r="AO16" s="327" t="n">
        <v>14281.71133588</v>
      </c>
      <c r="AP16" s="327" t="n">
        <v>11325.3636684</v>
      </c>
      <c r="AQ16" s="307" t="n">
        <v>12509.7317142</v>
      </c>
      <c r="AR16" s="307" t="n">
        <v>17030.05878192</v>
      </c>
      <c r="AS16" s="3"/>
      <c r="AT16" s="270" t="n">
        <v>0.361344845036836</v>
      </c>
    </row>
    <row r="17" customFormat="false" ht="20.1" hidden="false" customHeight="true" outlineLevel="0" collapsed="false">
      <c r="A17" s="41"/>
      <c r="B17" s="44" t="s">
        <v>23</v>
      </c>
      <c r="D17" s="969" t="s">
        <v>85</v>
      </c>
      <c r="E17" s="970"/>
      <c r="F17" s="971"/>
      <c r="G17" s="971"/>
      <c r="H17" s="971"/>
      <c r="I17" s="866" t="n">
        <v>112.52</v>
      </c>
      <c r="J17" s="866" t="n">
        <v>42.77</v>
      </c>
      <c r="K17" s="866" t="n">
        <v>-108.179999999999</v>
      </c>
      <c r="L17" s="866" t="n">
        <v>139.450000000001</v>
      </c>
      <c r="M17" s="866" t="n">
        <v>158.88</v>
      </c>
      <c r="N17" s="866" t="n">
        <v>214.29</v>
      </c>
      <c r="O17" s="866" t="n">
        <v>136.190000000001</v>
      </c>
      <c r="P17" s="866" t="n">
        <v>295.695</v>
      </c>
      <c r="Q17" s="866" t="n">
        <v>199.17</v>
      </c>
      <c r="R17" s="866" t="n">
        <v>69.56</v>
      </c>
      <c r="S17" s="866" t="n">
        <v>102.879</v>
      </c>
      <c r="T17" s="866" t="n">
        <v>129.311</v>
      </c>
      <c r="U17" s="866" t="n">
        <v>118.884</v>
      </c>
      <c r="V17" s="866" t="n">
        <v>117.831</v>
      </c>
      <c r="W17" s="866" t="n">
        <v>60.567</v>
      </c>
      <c r="X17" s="866" t="n">
        <v>205.577</v>
      </c>
      <c r="Y17" s="866" t="n">
        <v>106.218</v>
      </c>
      <c r="Z17" s="866" t="n">
        <v>177.767</v>
      </c>
      <c r="AA17" s="866" t="n">
        <v>8.798</v>
      </c>
      <c r="AB17" s="866" t="n">
        <v>188.391</v>
      </c>
      <c r="AC17" s="866" t="n">
        <v>101.591</v>
      </c>
      <c r="AD17" s="866" t="n">
        <v>131.251</v>
      </c>
      <c r="AE17" s="866" t="n">
        <v>-0.824000000000012</v>
      </c>
      <c r="AF17" s="866" t="n">
        <v>136.653</v>
      </c>
      <c r="AG17" s="866" t="n">
        <v>127.458</v>
      </c>
      <c r="AH17" s="866" t="n">
        <v>193.194</v>
      </c>
      <c r="AI17" s="866" t="n">
        <v>-223.65279758</v>
      </c>
      <c r="AJ17" s="866" t="n">
        <v>15.07269955</v>
      </c>
      <c r="AK17" s="866" t="n">
        <v>50.23294118</v>
      </c>
      <c r="AL17" s="866" t="n">
        <v>79.08796475</v>
      </c>
      <c r="AM17" s="252" t="n">
        <v>2.71015179999998</v>
      </c>
      <c r="AN17" s="252" t="n">
        <v>65.15077453</v>
      </c>
      <c r="AO17" s="252" t="n">
        <v>151.26601066</v>
      </c>
      <c r="AP17" s="252" t="n">
        <v>489.75914551</v>
      </c>
      <c r="AQ17" s="269" t="n">
        <v>155.26352521</v>
      </c>
      <c r="AR17" s="269" t="n">
        <v>-6.97850582000001</v>
      </c>
      <c r="AT17" s="270" t="n">
        <v>-1.04494620233929</v>
      </c>
    </row>
    <row r="18" customFormat="false" ht="20.1" hidden="false" customHeight="true" outlineLevel="0" collapsed="false">
      <c r="A18" s="41"/>
      <c r="B18" s="44" t="s">
        <v>25</v>
      </c>
      <c r="D18" s="1"/>
      <c r="E18" s="1" t="s">
        <v>27</v>
      </c>
      <c r="F18" s="1"/>
      <c r="G18" s="1"/>
      <c r="H18" s="1"/>
      <c r="I18" s="252" t="n">
        <v>0.29</v>
      </c>
      <c r="J18" s="252" t="n">
        <v>0.91</v>
      </c>
      <c r="K18" s="252" t="n">
        <v>0.89</v>
      </c>
      <c r="L18" s="252" t="n">
        <v>0.9</v>
      </c>
      <c r="M18" s="252" t="n">
        <v>1.13</v>
      </c>
      <c r="N18" s="252" t="n">
        <v>1.14</v>
      </c>
      <c r="O18" s="252" t="n">
        <v>1.128</v>
      </c>
      <c r="P18" s="252" t="n">
        <v>1.133</v>
      </c>
      <c r="Q18" s="252" t="n">
        <v>2.622</v>
      </c>
      <c r="R18" s="252" t="n">
        <v>2.622</v>
      </c>
      <c r="S18" s="252" t="n">
        <v>2.621</v>
      </c>
      <c r="T18" s="252" t="n">
        <v>2.622</v>
      </c>
      <c r="U18" s="252" t="n">
        <v>3.058</v>
      </c>
      <c r="V18" s="252" t="n">
        <v>3.057</v>
      </c>
      <c r="W18" s="252" t="n">
        <v>3.058</v>
      </c>
      <c r="X18" s="252" t="n">
        <v>3.058</v>
      </c>
      <c r="Y18" s="252" t="n">
        <v>3.718</v>
      </c>
      <c r="Z18" s="252" t="n">
        <v>3.717</v>
      </c>
      <c r="AA18" s="252" t="n">
        <v>3.718</v>
      </c>
      <c r="AB18" s="252" t="n">
        <v>3.717</v>
      </c>
      <c r="AC18" s="252" t="n">
        <v>3.207</v>
      </c>
      <c r="AD18" s="252" t="n">
        <v>3.207</v>
      </c>
      <c r="AE18" s="252" t="n">
        <v>3.207</v>
      </c>
      <c r="AF18" s="252" t="n">
        <v>3.207</v>
      </c>
      <c r="AG18" s="252" t="n">
        <v>20.82</v>
      </c>
      <c r="AH18" s="252" t="n">
        <v>20.82</v>
      </c>
      <c r="AI18" s="252" t="n">
        <v>20.82084</v>
      </c>
      <c r="AJ18" s="252" t="n">
        <v>20.82029345</v>
      </c>
      <c r="AK18" s="252" t="n">
        <v>26.92318</v>
      </c>
      <c r="AL18" s="252" t="n">
        <v>26.92318</v>
      </c>
      <c r="AM18" s="252" t="n">
        <v>26.92318</v>
      </c>
      <c r="AN18" s="252" t="n">
        <v>26.92318</v>
      </c>
      <c r="AO18" s="252" t="n">
        <v>37.19341</v>
      </c>
      <c r="AP18" s="252" t="n">
        <v>37.19341</v>
      </c>
      <c r="AQ18" s="269" t="n">
        <v>37.19341</v>
      </c>
      <c r="AR18" s="269" t="n">
        <v>37.19344027</v>
      </c>
      <c r="AT18" s="270" t="n">
        <v>8.1385385196827E-007</v>
      </c>
    </row>
    <row r="19" customFormat="false" ht="20.1" hidden="false" customHeight="true" outlineLevel="0" collapsed="false">
      <c r="A19" s="41"/>
      <c r="B19" s="44" t="s">
        <v>27</v>
      </c>
      <c r="D19" s="813"/>
      <c r="E19" s="814" t="s">
        <v>279</v>
      </c>
      <c r="F19" s="815"/>
      <c r="G19" s="815"/>
      <c r="H19" s="815"/>
      <c r="I19" s="972" t="n">
        <v>-28.13</v>
      </c>
      <c r="J19" s="972" t="n">
        <v>18.16</v>
      </c>
      <c r="K19" s="972" t="n">
        <v>10.2099999999994</v>
      </c>
      <c r="L19" s="972" t="n">
        <v>-2.53000000000072</v>
      </c>
      <c r="M19" s="972" t="n">
        <v>-1.63000000000011</v>
      </c>
      <c r="N19" s="972" t="n">
        <v>-0.0600000000000023</v>
      </c>
      <c r="O19" s="972" t="n">
        <v>-1.66200000000043</v>
      </c>
      <c r="P19" s="972" t="n">
        <v>-1.41199999999981</v>
      </c>
      <c r="Q19" s="972" t="n">
        <v>-0.141999999999996</v>
      </c>
      <c r="R19" s="972" t="n">
        <v>-0.147999999999968</v>
      </c>
      <c r="S19" s="972" t="n">
        <v>-0.0910000000000082</v>
      </c>
      <c r="T19" s="972" t="n">
        <v>-1.21100000000001</v>
      </c>
      <c r="U19" s="972" t="n">
        <v>-0.388999999999996</v>
      </c>
      <c r="V19" s="972" t="n">
        <v>-1.89200000000001</v>
      </c>
      <c r="W19" s="972" t="n">
        <v>-0.194999999999993</v>
      </c>
      <c r="X19" s="972" t="n">
        <v>-0.742999999999995</v>
      </c>
      <c r="Y19" s="972" t="n">
        <v>0.0370000000000061</v>
      </c>
      <c r="Z19" s="972" t="n">
        <v>2.99999999999997</v>
      </c>
      <c r="AA19" s="972" t="n">
        <v>-3.04199999999997</v>
      </c>
      <c r="AB19" s="972" t="n">
        <v>-2.97399999999999</v>
      </c>
      <c r="AC19" s="972" t="n">
        <v>2.054</v>
      </c>
      <c r="AD19" s="972" t="n">
        <v>-5.42400000000004</v>
      </c>
      <c r="AE19" s="972" t="n">
        <v>-2.83899999999997</v>
      </c>
      <c r="AF19" s="972" t="n">
        <v>-0.557999999999993</v>
      </c>
      <c r="AG19" s="972" t="n">
        <v>0.896000000000001</v>
      </c>
      <c r="AH19" s="972" t="n">
        <v>-0.763000000000019</v>
      </c>
      <c r="AI19" s="972" t="n">
        <v>-4.17006789999998</v>
      </c>
      <c r="AJ19" s="972" t="n">
        <v>-0.50027466</v>
      </c>
      <c r="AK19" s="972" t="n">
        <v>2.61846902</v>
      </c>
      <c r="AL19" s="972" t="n">
        <v>-0.25453385</v>
      </c>
      <c r="AM19" s="327" t="n">
        <v>-0.67409335</v>
      </c>
      <c r="AN19" s="327" t="n">
        <v>-0.3008776</v>
      </c>
      <c r="AO19" s="327" t="n">
        <v>1.87326353</v>
      </c>
      <c r="AP19" s="327" t="n">
        <v>-0.65769835</v>
      </c>
      <c r="AQ19" s="307" t="n">
        <v>-2.6402902</v>
      </c>
      <c r="AR19" s="307" t="n">
        <v>-1.32922933</v>
      </c>
      <c r="AT19" s="270"/>
    </row>
    <row r="20" customFormat="false" ht="20.1" hidden="false" customHeight="true" outlineLevel="0" collapsed="false">
      <c r="A20" s="41"/>
      <c r="B20" s="44" t="s">
        <v>29</v>
      </c>
      <c r="D20" s="649" t="s">
        <v>522</v>
      </c>
      <c r="E20" s="1"/>
      <c r="F20" s="1"/>
      <c r="G20" s="1"/>
      <c r="H20" s="1"/>
      <c r="I20" s="252" t="n">
        <v>84.1</v>
      </c>
      <c r="J20" s="252" t="n">
        <v>60.02</v>
      </c>
      <c r="K20" s="252" t="n">
        <v>-98.86</v>
      </c>
      <c r="L20" s="252" t="n">
        <v>136.02</v>
      </c>
      <c r="M20" s="252" t="n">
        <v>156.12</v>
      </c>
      <c r="N20" s="252" t="n">
        <v>213.09</v>
      </c>
      <c r="O20" s="252" t="n">
        <v>133.4</v>
      </c>
      <c r="P20" s="252" t="n">
        <v>293.15</v>
      </c>
      <c r="Q20" s="252" t="n">
        <v>196.406</v>
      </c>
      <c r="R20" s="252" t="n">
        <v>66.79</v>
      </c>
      <c r="S20" s="252" t="n">
        <v>100.167</v>
      </c>
      <c r="T20" s="252" t="n">
        <v>125.478</v>
      </c>
      <c r="U20" s="252" t="n">
        <v>115.437</v>
      </c>
      <c r="V20" s="252" t="n">
        <v>112.882</v>
      </c>
      <c r="W20" s="252" t="n">
        <v>57.314</v>
      </c>
      <c r="X20" s="252" t="n">
        <v>201.776</v>
      </c>
      <c r="Y20" s="252" t="n">
        <v>102.537</v>
      </c>
      <c r="Z20" s="252" t="n">
        <v>177.05</v>
      </c>
      <c r="AA20" s="252" t="n">
        <v>2.03800000000001</v>
      </c>
      <c r="AB20" s="252" t="n">
        <v>181.7</v>
      </c>
      <c r="AC20" s="252" t="n">
        <v>100.438</v>
      </c>
      <c r="AD20" s="252" t="n">
        <v>122.62</v>
      </c>
      <c r="AE20" s="252" t="n">
        <v>-6.87</v>
      </c>
      <c r="AF20" s="252" t="n">
        <v>132.888</v>
      </c>
      <c r="AG20" s="252" t="n">
        <v>107.534</v>
      </c>
      <c r="AH20" s="252" t="n">
        <v>171.611</v>
      </c>
      <c r="AI20" s="252" t="n">
        <v>-248.64370548</v>
      </c>
      <c r="AJ20" s="252" t="n">
        <v>-6.24786856</v>
      </c>
      <c r="AK20" s="252" t="n">
        <v>25.9282302</v>
      </c>
      <c r="AL20" s="252" t="n">
        <v>51.9102509</v>
      </c>
      <c r="AM20" s="252" t="n">
        <v>-24.88712155</v>
      </c>
      <c r="AN20" s="252" t="n">
        <v>37.92671693</v>
      </c>
      <c r="AO20" s="252" t="n">
        <v>115.94586419</v>
      </c>
      <c r="AP20" s="252" t="n">
        <v>451.90803716</v>
      </c>
      <c r="AQ20" s="269" t="n">
        <v>115.42982501</v>
      </c>
      <c r="AR20" s="269" t="n">
        <v>-45.50117542</v>
      </c>
      <c r="AT20" s="270" t="n">
        <v>-1.39418907042489</v>
      </c>
    </row>
    <row r="21" customFormat="false" ht="20.1" hidden="false" customHeight="true" outlineLevel="0" collapsed="false">
      <c r="A21" s="41"/>
      <c r="B21" s="44" t="s">
        <v>31</v>
      </c>
      <c r="D21" s="649"/>
      <c r="E21" s="1" t="s">
        <v>281</v>
      </c>
      <c r="F21" s="1"/>
      <c r="G21" s="1"/>
      <c r="H21" s="1"/>
      <c r="I21" s="252" t="n">
        <v>18.19</v>
      </c>
      <c r="J21" s="252" t="n">
        <v>12.83</v>
      </c>
      <c r="K21" s="252" t="n">
        <v>-25.27</v>
      </c>
      <c r="L21" s="252" t="n">
        <v>33.06</v>
      </c>
      <c r="M21" s="252" t="n">
        <v>33.7</v>
      </c>
      <c r="N21" s="252" t="n">
        <v>50.14</v>
      </c>
      <c r="O21" s="252" t="n">
        <v>62.96</v>
      </c>
      <c r="P21" s="252" t="n">
        <v>69.622</v>
      </c>
      <c r="Q21" s="252" t="n">
        <v>48.358</v>
      </c>
      <c r="R21" s="252" t="n">
        <v>17.708</v>
      </c>
      <c r="S21" s="252" t="n">
        <v>24.579</v>
      </c>
      <c r="T21" s="252" t="n">
        <v>27.463</v>
      </c>
      <c r="U21" s="252" t="n">
        <v>27.885</v>
      </c>
      <c r="V21" s="252" t="n">
        <v>23.772</v>
      </c>
      <c r="W21" s="252" t="n">
        <v>14.444</v>
      </c>
      <c r="X21" s="252" t="n">
        <v>44.442</v>
      </c>
      <c r="Y21" s="252" t="n">
        <v>24.058</v>
      </c>
      <c r="Z21" s="252" t="n">
        <v>41.92</v>
      </c>
      <c r="AA21" s="252" t="n">
        <v>-0.271999999999991</v>
      </c>
      <c r="AB21" s="252" t="n">
        <v>44.509</v>
      </c>
      <c r="AC21" s="252" t="n">
        <v>23.82</v>
      </c>
      <c r="AD21" s="252" t="n">
        <v>27.432</v>
      </c>
      <c r="AE21" s="252" t="n">
        <v>-2.282</v>
      </c>
      <c r="AF21" s="252" t="n">
        <v>35.261</v>
      </c>
      <c r="AG21" s="252" t="n">
        <v>20.554</v>
      </c>
      <c r="AH21" s="252" t="n">
        <v>53.511</v>
      </c>
      <c r="AI21" s="252" t="n">
        <v>-72.00271873</v>
      </c>
      <c r="AJ21" s="252" t="n">
        <v>2.52185438</v>
      </c>
      <c r="AK21" s="252" t="n">
        <v>6.26940867</v>
      </c>
      <c r="AL21" s="252" t="n">
        <v>12.84088251</v>
      </c>
      <c r="AM21" s="327" t="n">
        <v>-5.91608241</v>
      </c>
      <c r="AN21" s="327" t="n">
        <v>9.2209802</v>
      </c>
      <c r="AO21" s="327" t="n">
        <v>26.72413263</v>
      </c>
      <c r="AP21" s="327" t="n">
        <v>122.12542258</v>
      </c>
      <c r="AQ21" s="307" t="n">
        <v>42.86195561</v>
      </c>
      <c r="AR21" s="307" t="n">
        <v>-17.35254097</v>
      </c>
      <c r="AT21" s="270" t="n">
        <v>-1.40484715928247</v>
      </c>
    </row>
    <row r="22" customFormat="false" ht="20.1" hidden="false" customHeight="true" outlineLevel="0" collapsed="false">
      <c r="A22" s="41"/>
      <c r="B22" s="44" t="s">
        <v>32</v>
      </c>
      <c r="C22" s="649"/>
      <c r="D22" s="969" t="s">
        <v>86</v>
      </c>
      <c r="E22" s="970"/>
      <c r="F22" s="971"/>
      <c r="G22" s="971"/>
      <c r="H22" s="971"/>
      <c r="I22" s="973" t="n">
        <v>65.91</v>
      </c>
      <c r="J22" s="973" t="n">
        <v>47.19</v>
      </c>
      <c r="K22" s="973" t="n">
        <v>-73.59</v>
      </c>
      <c r="L22" s="973" t="n">
        <v>102.96</v>
      </c>
      <c r="M22" s="973" t="n">
        <v>122.42</v>
      </c>
      <c r="N22" s="973" t="n">
        <v>162.95</v>
      </c>
      <c r="O22" s="973" t="n">
        <v>70.44</v>
      </c>
      <c r="P22" s="973" t="n">
        <v>223.528</v>
      </c>
      <c r="Q22" s="973" t="n">
        <v>148.048</v>
      </c>
      <c r="R22" s="973" t="n">
        <v>49.082</v>
      </c>
      <c r="S22" s="973" t="n">
        <v>75.589</v>
      </c>
      <c r="T22" s="973" t="n">
        <v>98.014</v>
      </c>
      <c r="U22" s="973" t="n">
        <v>87.552</v>
      </c>
      <c r="V22" s="973" t="n">
        <v>89.109</v>
      </c>
      <c r="W22" s="973" t="n">
        <v>42.871</v>
      </c>
      <c r="X22" s="973" t="n">
        <v>157.333</v>
      </c>
      <c r="Y22" s="973" t="n">
        <v>78.478</v>
      </c>
      <c r="Z22" s="973" t="n">
        <v>135.132</v>
      </c>
      <c r="AA22" s="973" t="n">
        <v>2.309</v>
      </c>
      <c r="AB22" s="973" t="n">
        <v>137.191</v>
      </c>
      <c r="AC22" s="973" t="n">
        <v>76.619</v>
      </c>
      <c r="AD22" s="973" t="n">
        <v>95.187</v>
      </c>
      <c r="AE22" s="973" t="n">
        <v>-4.58800000000002</v>
      </c>
      <c r="AF22" s="973" t="n">
        <v>97.626</v>
      </c>
      <c r="AG22" s="973" t="n">
        <v>86.979</v>
      </c>
      <c r="AH22" s="973" t="n">
        <v>118.101</v>
      </c>
      <c r="AI22" s="973" t="n">
        <v>-176.64098675</v>
      </c>
      <c r="AJ22" s="973" t="n">
        <v>-8.76972294</v>
      </c>
      <c r="AK22" s="973" t="n">
        <v>19.65882153</v>
      </c>
      <c r="AL22" s="973" t="n">
        <v>39.06936839</v>
      </c>
      <c r="AM22" s="252" t="n">
        <v>-18.97103914</v>
      </c>
      <c r="AN22" s="252" t="n">
        <v>28.70573673</v>
      </c>
      <c r="AO22" s="252" t="n">
        <v>89.22173156</v>
      </c>
      <c r="AP22" s="252" t="n">
        <v>329.78261458</v>
      </c>
      <c r="AQ22" s="269" t="n">
        <v>72.5678694</v>
      </c>
      <c r="AR22" s="269" t="n">
        <v>-28.14863445</v>
      </c>
      <c r="AT22" s="270" t="n">
        <v>-1.3878939079063</v>
      </c>
    </row>
    <row r="23" customFormat="false" ht="20.1" hidden="false" customHeight="true" outlineLevel="0" collapsed="false">
      <c r="A23" s="41"/>
      <c r="B23" s="44" t="s">
        <v>33</v>
      </c>
      <c r="D23" s="974" t="s">
        <v>523</v>
      </c>
      <c r="E23" s="915"/>
      <c r="F23" s="915"/>
      <c r="G23" s="915"/>
      <c r="H23" s="915"/>
      <c r="I23" s="212" t="n">
        <v>66.12982</v>
      </c>
      <c r="J23" s="212" t="n">
        <v>47.87978</v>
      </c>
      <c r="K23" s="212" t="n">
        <v>-72.91538</v>
      </c>
      <c r="L23" s="212" t="n">
        <v>103.6422</v>
      </c>
      <c r="M23" s="212" t="n">
        <v>123.27654</v>
      </c>
      <c r="N23" s="212" t="n">
        <v>163.81412</v>
      </c>
      <c r="O23" s="212" t="n">
        <v>71</v>
      </c>
      <c r="P23" s="212" t="n">
        <v>224.386814</v>
      </c>
      <c r="Q23" s="212" t="n">
        <v>150.035476</v>
      </c>
      <c r="R23" s="212" t="n">
        <v>51.069476</v>
      </c>
      <c r="S23" s="212" t="n">
        <v>77.575718</v>
      </c>
      <c r="T23" s="212" t="n">
        <v>100.001476</v>
      </c>
      <c r="U23" s="212" t="n">
        <v>89.869964</v>
      </c>
      <c r="V23" s="212" t="n">
        <v>91.426206</v>
      </c>
      <c r="W23" s="212" t="n">
        <v>45.188964</v>
      </c>
      <c r="X23" s="212" t="n">
        <v>159.650964</v>
      </c>
      <c r="Y23" s="212" t="n">
        <v>81.296244</v>
      </c>
      <c r="Z23" s="212" t="n">
        <v>137.949486</v>
      </c>
      <c r="AA23" s="212" t="n">
        <v>5.12724399999999</v>
      </c>
      <c r="AB23" s="212" t="n">
        <v>140.008486</v>
      </c>
      <c r="AC23" s="212" t="n">
        <v>79.049906</v>
      </c>
      <c r="AD23" s="212" t="n">
        <v>97.617906</v>
      </c>
      <c r="AE23" s="212" t="n">
        <v>-2.157094</v>
      </c>
      <c r="AF23" s="212" t="n">
        <v>100.056906</v>
      </c>
      <c r="AG23" s="212" t="n">
        <v>102.0735</v>
      </c>
      <c r="AH23" s="212" t="n">
        <v>133.1955</v>
      </c>
      <c r="AI23" s="212" t="n">
        <v>-161.54587775</v>
      </c>
      <c r="AJ23" s="212" t="n">
        <v>6.32498981125001</v>
      </c>
      <c r="AK23" s="212" t="n">
        <v>39.17812703</v>
      </c>
      <c r="AL23" s="212" t="n">
        <v>58.58867389</v>
      </c>
      <c r="AM23" s="332" t="n">
        <v>0.54826636</v>
      </c>
      <c r="AN23" s="332" t="n">
        <v>48.22504223</v>
      </c>
      <c r="AO23" s="332" t="n">
        <v>116.18695381</v>
      </c>
      <c r="AP23" s="332" t="n">
        <v>356.74783683</v>
      </c>
      <c r="AQ23" s="333" t="n">
        <v>99.53309165</v>
      </c>
      <c r="AR23" s="333" t="n">
        <v>-1.18339025425007</v>
      </c>
      <c r="AT23" s="270" t="n">
        <v>-1.01188941521491</v>
      </c>
    </row>
    <row r="24" customFormat="false" ht="20.1" hidden="false" customHeight="true" outlineLevel="0" collapsed="false">
      <c r="A24" s="41"/>
      <c r="B24" s="44" t="s">
        <v>34</v>
      </c>
      <c r="D24" s="649"/>
      <c r="E24" s="1"/>
      <c r="F24" s="1"/>
      <c r="G24" s="1"/>
      <c r="H24" s="1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252"/>
      <c r="AP24" s="252"/>
      <c r="AQ24" s="252"/>
      <c r="AR24" s="252"/>
      <c r="AT24" s="948"/>
    </row>
    <row r="25" customFormat="false" ht="20.1" hidden="false" customHeight="true" outlineLevel="0" collapsed="false">
      <c r="A25" s="41"/>
      <c r="B25" s="42" t="s">
        <v>35</v>
      </c>
      <c r="D25" s="64" t="s">
        <v>525</v>
      </c>
      <c r="E25" s="423"/>
      <c r="F25" s="423"/>
      <c r="G25" s="423"/>
      <c r="H25" s="423"/>
      <c r="I25" s="26" t="s">
        <v>49</v>
      </c>
      <c r="J25" s="26" t="s">
        <v>50</v>
      </c>
      <c r="K25" s="26" t="s">
        <v>51</v>
      </c>
      <c r="L25" s="65" t="s">
        <v>52</v>
      </c>
      <c r="M25" s="26" t="s">
        <v>53</v>
      </c>
      <c r="N25" s="26" t="s">
        <v>54</v>
      </c>
      <c r="O25" s="26" t="s">
        <v>55</v>
      </c>
      <c r="P25" s="65" t="s">
        <v>56</v>
      </c>
      <c r="Q25" s="26" t="s">
        <v>57</v>
      </c>
      <c r="R25" s="26" t="s">
        <v>58</v>
      </c>
      <c r="S25" s="26" t="s">
        <v>59</v>
      </c>
      <c r="T25" s="65" t="s">
        <v>60</v>
      </c>
      <c r="U25" s="26" t="s">
        <v>61</v>
      </c>
      <c r="V25" s="26" t="s">
        <v>62</v>
      </c>
      <c r="W25" s="26" t="s">
        <v>63</v>
      </c>
      <c r="X25" s="65" t="n">
        <v>2015</v>
      </c>
      <c r="Y25" s="65" t="s">
        <v>64</v>
      </c>
      <c r="Z25" s="65" t="s">
        <v>65</v>
      </c>
      <c r="AA25" s="65" t="s">
        <v>66</v>
      </c>
      <c r="AB25" s="65" t="s">
        <v>67</v>
      </c>
      <c r="AC25" s="65" t="s">
        <v>68</v>
      </c>
      <c r="AD25" s="65" t="s">
        <v>69</v>
      </c>
      <c r="AE25" s="65" t="s">
        <v>70</v>
      </c>
      <c r="AF25" s="65" t="s">
        <v>114</v>
      </c>
      <c r="AG25" s="65" t="s">
        <v>71</v>
      </c>
      <c r="AH25" s="65" t="s">
        <v>72</v>
      </c>
      <c r="AI25" s="65" t="s">
        <v>73</v>
      </c>
      <c r="AJ25" s="65" t="s">
        <v>74</v>
      </c>
      <c r="AK25" s="26" t="s">
        <v>75</v>
      </c>
      <c r="AL25" s="26" t="s">
        <v>76</v>
      </c>
      <c r="AM25" s="26" t="s">
        <v>77</v>
      </c>
      <c r="AN25" s="26" t="s">
        <v>78</v>
      </c>
      <c r="AO25" s="65" t="s">
        <v>79</v>
      </c>
      <c r="AP25" s="65" t="s">
        <v>80</v>
      </c>
      <c r="AQ25" s="65" t="s">
        <v>81</v>
      </c>
      <c r="AR25" s="65" t="s">
        <v>82</v>
      </c>
      <c r="AT25" s="977"/>
    </row>
    <row r="26" customFormat="false" ht="20.1" hidden="false" customHeight="true" outlineLevel="0" collapsed="false">
      <c r="A26" s="41"/>
      <c r="B26" s="44" t="s">
        <v>13</v>
      </c>
      <c r="D26" s="980" t="s">
        <v>168</v>
      </c>
      <c r="E26" s="981"/>
      <c r="F26" s="981"/>
      <c r="G26" s="981"/>
      <c r="H26" s="934"/>
      <c r="I26" s="660" t="n">
        <v>21120.26</v>
      </c>
      <c r="J26" s="660" t="n">
        <v>22968.44</v>
      </c>
      <c r="K26" s="660" t="n">
        <v>27392.33</v>
      </c>
      <c r="L26" s="660" t="n">
        <v>25964.03</v>
      </c>
      <c r="M26" s="660" t="n">
        <v>32098.2</v>
      </c>
      <c r="N26" s="660" t="n">
        <v>34093.87</v>
      </c>
      <c r="O26" s="660" t="n">
        <v>37173.95</v>
      </c>
      <c r="P26" s="660" t="n">
        <v>38072.87</v>
      </c>
      <c r="Q26" s="660" t="n">
        <v>47297.58</v>
      </c>
      <c r="R26" s="660" t="n">
        <v>50385.41</v>
      </c>
      <c r="S26" s="660" t="n">
        <v>53304.33</v>
      </c>
      <c r="T26" s="660" t="n">
        <v>54310.33</v>
      </c>
      <c r="U26" s="660" t="n">
        <v>61728.328</v>
      </c>
      <c r="V26" s="660" t="n">
        <v>63700.392</v>
      </c>
      <c r="W26" s="660" t="n">
        <v>68050.212</v>
      </c>
      <c r="X26" s="660" t="n">
        <v>68328.664</v>
      </c>
      <c r="Y26" s="660" t="n">
        <v>75407.86</v>
      </c>
      <c r="Z26" s="660" t="n">
        <v>79445.39</v>
      </c>
      <c r="AA26" s="660" t="n">
        <v>82912.77</v>
      </c>
      <c r="AB26" s="660" t="n">
        <v>82554.92</v>
      </c>
      <c r="AC26" s="660" t="n">
        <v>88428.454</v>
      </c>
      <c r="AD26" s="660" t="n">
        <v>94577.251</v>
      </c>
      <c r="AE26" s="660" t="n">
        <v>94310.531</v>
      </c>
      <c r="AF26" s="660" t="n">
        <v>94279.543</v>
      </c>
      <c r="AG26" s="660" t="n">
        <v>98907.064</v>
      </c>
      <c r="AH26" s="660" t="n">
        <v>102739.579</v>
      </c>
      <c r="AI26" s="660" t="n">
        <v>102098.1168507</v>
      </c>
      <c r="AJ26" s="660" t="n">
        <v>104674.85692415</v>
      </c>
      <c r="AK26" s="660" t="n">
        <v>106994.5273535</v>
      </c>
      <c r="AL26" s="660" t="n">
        <v>112544.90580569</v>
      </c>
      <c r="AM26" s="660" t="n">
        <v>110434.9308732</v>
      </c>
      <c r="AN26" s="660" t="n">
        <v>106470.04168723</v>
      </c>
      <c r="AO26" s="1002" t="n">
        <v>115603.22857795</v>
      </c>
      <c r="AP26" s="1002" t="n">
        <v>119874.72155987</v>
      </c>
      <c r="AQ26" s="1002" t="n">
        <v>119366.32696796</v>
      </c>
      <c r="AR26" s="1002" t="n">
        <v>113627.24931788</v>
      </c>
      <c r="AT26" s="948"/>
    </row>
    <row r="27" customFormat="false" ht="20.1" hidden="false" customHeight="true" outlineLevel="0" collapsed="false">
      <c r="A27" s="41"/>
      <c r="B27" s="44" t="s">
        <v>15</v>
      </c>
      <c r="D27" s="934" t="s">
        <v>191</v>
      </c>
      <c r="E27" s="101"/>
      <c r="F27" s="944"/>
      <c r="G27" s="944"/>
      <c r="H27" s="934"/>
      <c r="I27" s="68" t="n">
        <v>17864.32</v>
      </c>
      <c r="J27" s="68" t="n">
        <v>19672.85</v>
      </c>
      <c r="K27" s="68" t="n">
        <v>24113.41</v>
      </c>
      <c r="L27" s="68" t="n">
        <v>22009.29</v>
      </c>
      <c r="M27" s="68" t="n">
        <v>28028</v>
      </c>
      <c r="N27" s="68" t="n">
        <v>29986.35</v>
      </c>
      <c r="O27" s="68" t="n">
        <v>32930.25</v>
      </c>
      <c r="P27" s="68" t="n">
        <v>33597.32</v>
      </c>
      <c r="Q27" s="68" t="n">
        <v>43033.91</v>
      </c>
      <c r="R27" s="68" t="n">
        <v>46037.66</v>
      </c>
      <c r="S27" s="68" t="n">
        <v>48798.17</v>
      </c>
      <c r="T27" s="68" t="n">
        <v>49606.89</v>
      </c>
      <c r="U27" s="68" t="n">
        <v>57029.013</v>
      </c>
      <c r="V27" s="68" t="n">
        <v>59018.046</v>
      </c>
      <c r="W27" s="68" t="n">
        <v>61830.464</v>
      </c>
      <c r="X27" s="68" t="n">
        <v>61997.135</v>
      </c>
      <c r="Y27" s="68" t="n">
        <v>69065.14</v>
      </c>
      <c r="Z27" s="68" t="n">
        <v>72775.73</v>
      </c>
      <c r="AA27" s="68" t="n">
        <v>76182.27</v>
      </c>
      <c r="AB27" s="68" t="n">
        <v>76276.787</v>
      </c>
      <c r="AC27" s="68" t="n">
        <v>81969.849</v>
      </c>
      <c r="AD27" s="68" t="n">
        <v>87902.552</v>
      </c>
      <c r="AE27" s="68" t="n">
        <v>87692.275</v>
      </c>
      <c r="AF27" s="68" t="n">
        <v>87610.545</v>
      </c>
      <c r="AG27" s="68" t="n">
        <v>92282.497</v>
      </c>
      <c r="AH27" s="68" t="n">
        <v>96051.537</v>
      </c>
      <c r="AI27" s="68" t="n">
        <v>95561.95984224</v>
      </c>
      <c r="AJ27" s="68" t="n">
        <v>98133.67384778</v>
      </c>
      <c r="AK27" s="68" t="n">
        <v>100328.60587415</v>
      </c>
      <c r="AL27" s="68" t="n">
        <v>105772.73918023</v>
      </c>
      <c r="AM27" s="68" t="n">
        <v>102037.96091572</v>
      </c>
      <c r="AN27" s="68" t="n">
        <v>97976.10335749</v>
      </c>
      <c r="AO27" s="1002" t="n">
        <v>107010.55363948</v>
      </c>
      <c r="AP27" s="1002" t="n">
        <v>110542.55710951</v>
      </c>
      <c r="AQ27" s="1002" t="n">
        <v>110012.12486008</v>
      </c>
      <c r="AR27" s="1002" t="n">
        <v>104973.57804025</v>
      </c>
      <c r="AT27" s="948"/>
    </row>
    <row r="28" customFormat="false" ht="20.1" hidden="false" customHeight="true" outlineLevel="0" collapsed="false">
      <c r="A28" s="41"/>
      <c r="B28" s="44" t="s">
        <v>36</v>
      </c>
      <c r="D28" s="982" t="s">
        <v>207</v>
      </c>
      <c r="E28" s="940"/>
      <c r="F28" s="940"/>
      <c r="G28" s="940"/>
      <c r="H28" s="940"/>
      <c r="I28" s="924" t="n">
        <v>3255.94</v>
      </c>
      <c r="J28" s="924" t="n">
        <v>3295.59</v>
      </c>
      <c r="K28" s="924" t="n">
        <v>3278.92</v>
      </c>
      <c r="L28" s="924" t="n">
        <v>3954.74</v>
      </c>
      <c r="M28" s="924" t="n">
        <v>4070.2</v>
      </c>
      <c r="N28" s="924" t="n">
        <v>4107.52</v>
      </c>
      <c r="O28" s="924" t="n">
        <v>4243.7</v>
      </c>
      <c r="P28" s="924" t="n">
        <v>4475.55</v>
      </c>
      <c r="Q28" s="924" t="n">
        <v>4263.67</v>
      </c>
      <c r="R28" s="924" t="n">
        <v>4347.75</v>
      </c>
      <c r="S28" s="924" t="n">
        <v>4506.16</v>
      </c>
      <c r="T28" s="924" t="n">
        <v>4703.44</v>
      </c>
      <c r="U28" s="924" t="n">
        <v>4699.315</v>
      </c>
      <c r="V28" s="924" t="n">
        <v>4682.346</v>
      </c>
      <c r="W28" s="924" t="n">
        <v>6219.748</v>
      </c>
      <c r="X28" s="924" t="n">
        <v>6331.529</v>
      </c>
      <c r="Y28" s="924" t="n">
        <v>6342.72</v>
      </c>
      <c r="Z28" s="924" t="n">
        <v>6669.66</v>
      </c>
      <c r="AA28" s="924" t="n">
        <v>6730.5</v>
      </c>
      <c r="AB28" s="924" t="n">
        <v>6278.133</v>
      </c>
      <c r="AC28" s="924" t="n">
        <v>6458.605</v>
      </c>
      <c r="AD28" s="924" t="n">
        <v>6674.69900000001</v>
      </c>
      <c r="AE28" s="924" t="n">
        <v>6618.25600000001</v>
      </c>
      <c r="AF28" s="924" t="n">
        <v>6668.99800000001</v>
      </c>
      <c r="AG28" s="924" t="n">
        <v>6624.567</v>
      </c>
      <c r="AH28" s="924" t="n">
        <v>6688.041</v>
      </c>
      <c r="AI28" s="924" t="n">
        <v>6536.15700846</v>
      </c>
      <c r="AJ28" s="924" t="n">
        <v>6541.18307637</v>
      </c>
      <c r="AK28" s="924" t="n">
        <v>6665.92147935</v>
      </c>
      <c r="AL28" s="924" t="n">
        <v>6772.16662546</v>
      </c>
      <c r="AM28" s="924" t="n">
        <v>8396.96995748</v>
      </c>
      <c r="AN28" s="924" t="n">
        <v>8493.93832974</v>
      </c>
      <c r="AO28" s="1003" t="n">
        <v>8592.67493847</v>
      </c>
      <c r="AP28" s="1003" t="n">
        <v>9332.16445036</v>
      </c>
      <c r="AQ28" s="1003" t="n">
        <v>9354.20210788</v>
      </c>
      <c r="AR28" s="1003" t="n">
        <v>8653.67127763</v>
      </c>
      <c r="AT28" s="948"/>
    </row>
    <row r="29" customFormat="false" ht="20.1" hidden="false" customHeight="true" outlineLevel="0" collapsed="false">
      <c r="A29" s="41"/>
      <c r="B29" s="44" t="s">
        <v>37</v>
      </c>
      <c r="D29" s="934"/>
      <c r="E29" s="66"/>
      <c r="F29" s="66"/>
      <c r="G29" s="66"/>
      <c r="H29" s="66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T29" s="948"/>
      <c r="BE29" s="12"/>
      <c r="BF29" s="12"/>
      <c r="BG29" s="12"/>
    </row>
    <row r="30" customFormat="false" ht="20.1" hidden="false" customHeight="true" outlineLevel="0" collapsed="false">
      <c r="A30" s="41"/>
      <c r="B30" s="42" t="s">
        <v>38</v>
      </c>
      <c r="C30" s="983"/>
      <c r="D30" s="64" t="s">
        <v>526</v>
      </c>
      <c r="E30" s="423"/>
      <c r="F30" s="423"/>
      <c r="G30" s="423"/>
      <c r="H30" s="423"/>
      <c r="I30" s="26" t="s">
        <v>49</v>
      </c>
      <c r="J30" s="26" t="s">
        <v>50</v>
      </c>
      <c r="K30" s="26" t="s">
        <v>51</v>
      </c>
      <c r="L30" s="65" t="s">
        <v>52</v>
      </c>
      <c r="M30" s="26" t="s">
        <v>53</v>
      </c>
      <c r="N30" s="26" t="s">
        <v>54</v>
      </c>
      <c r="O30" s="26" t="s">
        <v>55</v>
      </c>
      <c r="P30" s="65" t="s">
        <v>56</v>
      </c>
      <c r="Q30" s="26" t="s">
        <v>57</v>
      </c>
      <c r="R30" s="26" t="s">
        <v>58</v>
      </c>
      <c r="S30" s="26" t="s">
        <v>59</v>
      </c>
      <c r="T30" s="65" t="s">
        <v>60</v>
      </c>
      <c r="U30" s="26" t="s">
        <v>61</v>
      </c>
      <c r="V30" s="26" t="s">
        <v>62</v>
      </c>
      <c r="W30" s="26" t="s">
        <v>63</v>
      </c>
      <c r="X30" s="65" t="n">
        <v>2015</v>
      </c>
      <c r="Y30" s="65" t="s">
        <v>64</v>
      </c>
      <c r="Z30" s="65" t="s">
        <v>65</v>
      </c>
      <c r="AA30" s="65" t="s">
        <v>66</v>
      </c>
      <c r="AB30" s="65" t="s">
        <v>67</v>
      </c>
      <c r="AC30" s="65" t="s">
        <v>68</v>
      </c>
      <c r="AD30" s="65" t="s">
        <v>69</v>
      </c>
      <c r="AE30" s="65" t="s">
        <v>70</v>
      </c>
      <c r="AF30" s="65" t="s">
        <v>114</v>
      </c>
      <c r="AG30" s="65" t="s">
        <v>71</v>
      </c>
      <c r="AH30" s="65" t="s">
        <v>72</v>
      </c>
      <c r="AI30" s="65" t="s">
        <v>73</v>
      </c>
      <c r="AJ30" s="65" t="s">
        <v>74</v>
      </c>
      <c r="AK30" s="26" t="s">
        <v>75</v>
      </c>
      <c r="AL30" s="26" t="s">
        <v>76</v>
      </c>
      <c r="AM30" s="26" t="s">
        <v>77</v>
      </c>
      <c r="AN30" s="26" t="s">
        <v>78</v>
      </c>
      <c r="AO30" s="65" t="s">
        <v>79</v>
      </c>
      <c r="AP30" s="65" t="s">
        <v>80</v>
      </c>
      <c r="AQ30" s="65" t="s">
        <v>81</v>
      </c>
      <c r="AR30" s="65" t="s">
        <v>82</v>
      </c>
      <c r="AT30" s="977"/>
      <c r="BE30" s="12"/>
      <c r="BF30" s="12"/>
      <c r="BG30" s="12"/>
    </row>
    <row r="31" customFormat="false" ht="20.1" hidden="false" customHeight="true" outlineLevel="0" collapsed="false">
      <c r="A31" s="41"/>
      <c r="B31" s="72" t="s">
        <v>39</v>
      </c>
      <c r="D31" s="980" t="s">
        <v>168</v>
      </c>
      <c r="E31" s="981"/>
      <c r="F31" s="981"/>
      <c r="G31" s="981"/>
      <c r="H31" s="934"/>
      <c r="I31" s="660" t="n">
        <v>21120.26</v>
      </c>
      <c r="J31" s="660" t="n">
        <v>22968</v>
      </c>
      <c r="K31" s="660" t="n">
        <v>27391.81</v>
      </c>
      <c r="L31" s="660" t="n">
        <v>25963.81</v>
      </c>
      <c r="M31" s="660" t="n">
        <v>32094.96</v>
      </c>
      <c r="N31" s="660" t="n">
        <v>34092.95</v>
      </c>
      <c r="O31" s="660" t="n">
        <v>37173.006</v>
      </c>
      <c r="P31" s="660" t="n">
        <v>38070.1</v>
      </c>
      <c r="Q31" s="660" t="n">
        <v>47205.34</v>
      </c>
      <c r="R31" s="660" t="n">
        <v>50091.6</v>
      </c>
      <c r="S31" s="660" t="n">
        <v>52906.52</v>
      </c>
      <c r="T31" s="660" t="n">
        <v>54297.37</v>
      </c>
      <c r="U31" s="660" t="n">
        <v>61724.62</v>
      </c>
      <c r="V31" s="660" t="n">
        <v>63674.71</v>
      </c>
      <c r="W31" s="660" t="n">
        <v>68001.52</v>
      </c>
      <c r="X31" s="660" t="n">
        <v>68329.99979333</v>
      </c>
      <c r="Y31" s="660" t="n">
        <v>75385.49</v>
      </c>
      <c r="Z31" s="660" t="n">
        <v>79444.78</v>
      </c>
      <c r="AA31" s="660" t="n">
        <v>82912.77</v>
      </c>
      <c r="AB31" s="660" t="n">
        <v>82554.92</v>
      </c>
      <c r="AC31" s="660" t="n">
        <v>88428.454</v>
      </c>
      <c r="AD31" s="660" t="n">
        <v>94577.251</v>
      </c>
      <c r="AE31" s="660" t="n">
        <v>94310.531</v>
      </c>
      <c r="AF31" s="660" t="n">
        <v>94279.543</v>
      </c>
      <c r="AG31" s="660" t="n">
        <v>98907.064</v>
      </c>
      <c r="AH31" s="660" t="n">
        <v>102739.579</v>
      </c>
      <c r="AI31" s="660" t="n">
        <v>102098.1168507</v>
      </c>
      <c r="AJ31" s="660" t="n">
        <v>104674.85692415</v>
      </c>
      <c r="AK31" s="660" t="n">
        <v>106994.5273535</v>
      </c>
      <c r="AL31" s="660" t="n">
        <v>112544.90580569</v>
      </c>
      <c r="AM31" s="660" t="n">
        <v>110434.9308732</v>
      </c>
      <c r="AN31" s="660" t="n">
        <v>106470.04168723</v>
      </c>
      <c r="AO31" s="1002" t="n">
        <v>115603.22857795</v>
      </c>
      <c r="AP31" s="1002" t="n">
        <v>119874.72155987</v>
      </c>
      <c r="AQ31" s="1002" t="n">
        <v>119366.32696796</v>
      </c>
      <c r="AR31" s="1002" t="n">
        <v>113627.24931788</v>
      </c>
      <c r="AT31" s="948"/>
      <c r="BE31" s="12"/>
      <c r="BF31" s="12"/>
      <c r="BG31" s="12"/>
    </row>
    <row r="32" customFormat="false" ht="20.1" hidden="false" customHeight="true" outlineLevel="0" collapsed="false">
      <c r="A32" s="41"/>
      <c r="B32" s="42" t="s">
        <v>40</v>
      </c>
      <c r="D32" s="934" t="s">
        <v>191</v>
      </c>
      <c r="E32" s="101"/>
      <c r="F32" s="944"/>
      <c r="G32" s="944"/>
      <c r="H32" s="934"/>
      <c r="I32" s="68" t="n">
        <v>17864.32</v>
      </c>
      <c r="J32" s="68" t="n">
        <v>19672.38</v>
      </c>
      <c r="K32" s="68" t="n">
        <v>24112.84</v>
      </c>
      <c r="L32" s="68" t="n">
        <v>22008.62</v>
      </c>
      <c r="M32" s="68" t="n">
        <v>28024.65</v>
      </c>
      <c r="N32" s="68" t="n">
        <v>29985.41</v>
      </c>
      <c r="O32" s="68" t="n">
        <v>32929.73</v>
      </c>
      <c r="P32" s="68" t="n">
        <v>33594.05</v>
      </c>
      <c r="Q32" s="68" t="n">
        <v>42942.1</v>
      </c>
      <c r="R32" s="68" t="n">
        <v>45743.29</v>
      </c>
      <c r="S32" s="68" t="n">
        <v>48400.78</v>
      </c>
      <c r="T32" s="68" t="n">
        <v>49590.93</v>
      </c>
      <c r="U32" s="68" t="n">
        <v>57064.11</v>
      </c>
      <c r="V32" s="68" t="n">
        <v>58992.53</v>
      </c>
      <c r="W32" s="68" t="n">
        <v>61782.2</v>
      </c>
      <c r="X32" s="68" t="n">
        <v>61995.51</v>
      </c>
      <c r="Y32" s="68" t="n">
        <v>69053.19</v>
      </c>
      <c r="Z32" s="68" t="n">
        <v>72775.398601</v>
      </c>
      <c r="AA32" s="68" t="n">
        <v>76182.27</v>
      </c>
      <c r="AB32" s="68" t="n">
        <v>76276.787</v>
      </c>
      <c r="AC32" s="68" t="n">
        <v>81969.849</v>
      </c>
      <c r="AD32" s="68" t="n">
        <v>87902.552</v>
      </c>
      <c r="AE32" s="68" t="n">
        <v>87692.275</v>
      </c>
      <c r="AF32" s="68" t="n">
        <v>87610.545</v>
      </c>
      <c r="AG32" s="68" t="n">
        <v>92282.497</v>
      </c>
      <c r="AH32" s="68" t="n">
        <v>96051.537</v>
      </c>
      <c r="AI32" s="68" t="n">
        <v>95561.95984224</v>
      </c>
      <c r="AJ32" s="68" t="n">
        <v>98133.67384778</v>
      </c>
      <c r="AK32" s="68" t="n">
        <v>100328.60587415</v>
      </c>
      <c r="AL32" s="68" t="n">
        <v>105772.73918023</v>
      </c>
      <c r="AM32" s="68" t="n">
        <v>102037.96091572</v>
      </c>
      <c r="AN32" s="68" t="n">
        <v>97976.10335749</v>
      </c>
      <c r="AO32" s="1002" t="n">
        <v>107010.55363948</v>
      </c>
      <c r="AP32" s="1002" t="n">
        <v>110542.55710951</v>
      </c>
      <c r="AQ32" s="1002" t="n">
        <v>110012.12486008</v>
      </c>
      <c r="AR32" s="1002" t="n">
        <v>104973.57804025</v>
      </c>
      <c r="AT32" s="948"/>
      <c r="BE32" s="12"/>
      <c r="BF32" s="12"/>
      <c r="BG32" s="12"/>
    </row>
    <row r="33" customFormat="false" ht="20.1" hidden="false" customHeight="true" outlineLevel="0" collapsed="false">
      <c r="A33" s="41"/>
      <c r="B33" s="42" t="s">
        <v>41</v>
      </c>
      <c r="D33" s="934" t="s">
        <v>207</v>
      </c>
      <c r="E33" s="66"/>
      <c r="F33" s="66"/>
      <c r="G33" s="66"/>
      <c r="H33" s="66"/>
      <c r="I33" s="68" t="n">
        <v>3255.94</v>
      </c>
      <c r="J33" s="68" t="n">
        <v>3295.62</v>
      </c>
      <c r="K33" s="68" t="n">
        <v>3278.97</v>
      </c>
      <c r="L33" s="68" t="n">
        <v>3955.19</v>
      </c>
      <c r="M33" s="68" t="n">
        <v>4070.31</v>
      </c>
      <c r="N33" s="68" t="n">
        <v>4107.54</v>
      </c>
      <c r="O33" s="68" t="n">
        <v>4243.276</v>
      </c>
      <c r="P33" s="68" t="n">
        <v>4476.05</v>
      </c>
      <c r="Q33" s="68" t="n">
        <v>4263.24</v>
      </c>
      <c r="R33" s="68" t="n">
        <v>4348.31</v>
      </c>
      <c r="S33" s="68" t="n">
        <v>4505.74</v>
      </c>
      <c r="T33" s="68" t="n">
        <v>4706.44</v>
      </c>
      <c r="U33" s="68" t="n">
        <v>4660.51</v>
      </c>
      <c r="V33" s="68" t="n">
        <v>4682.18</v>
      </c>
      <c r="W33" s="68" t="n">
        <v>6219.32000000001</v>
      </c>
      <c r="X33" s="68" t="n">
        <v>6334.48979333</v>
      </c>
      <c r="Y33" s="68" t="n">
        <v>6332.3</v>
      </c>
      <c r="Z33" s="68" t="n">
        <v>6669.38139900001</v>
      </c>
      <c r="AA33" s="68" t="n">
        <v>6730.5</v>
      </c>
      <c r="AB33" s="68" t="n">
        <v>6278.133</v>
      </c>
      <c r="AC33" s="68" t="n">
        <v>6458.605</v>
      </c>
      <c r="AD33" s="68" t="n">
        <v>6674.69900000001</v>
      </c>
      <c r="AE33" s="68" t="n">
        <v>6618.25600000001</v>
      </c>
      <c r="AF33" s="68" t="n">
        <v>6668.99800000001</v>
      </c>
      <c r="AG33" s="68" t="n">
        <v>6624.567</v>
      </c>
      <c r="AH33" s="68" t="n">
        <v>6688.041</v>
      </c>
      <c r="AI33" s="68" t="n">
        <v>6536.15700846</v>
      </c>
      <c r="AJ33" s="68" t="n">
        <v>6541.18307637</v>
      </c>
      <c r="AK33" s="68" t="n">
        <v>6665.92147935</v>
      </c>
      <c r="AL33" s="68" t="n">
        <v>6772.16662546</v>
      </c>
      <c r="AM33" s="68" t="n">
        <v>8396.96995748</v>
      </c>
      <c r="AN33" s="68" t="n">
        <v>8493.93832974</v>
      </c>
      <c r="AO33" s="1004" t="n">
        <v>8592.67493847</v>
      </c>
      <c r="AP33" s="1004" t="n">
        <v>9332.16445036</v>
      </c>
      <c r="AQ33" s="1004" t="n">
        <v>9354.20210788</v>
      </c>
      <c r="AR33" s="1004" t="n">
        <v>8653.67127763</v>
      </c>
      <c r="AT33" s="948"/>
      <c r="BE33" s="12"/>
      <c r="BF33" s="12"/>
      <c r="BG33" s="12"/>
    </row>
    <row r="34" customFormat="false" ht="20.1" hidden="false" customHeight="true" outlineLevel="0" collapsed="false">
      <c r="A34" s="41"/>
      <c r="B34" s="42" t="s">
        <v>42</v>
      </c>
      <c r="D34" s="935" t="s">
        <v>527</v>
      </c>
      <c r="E34" s="985"/>
      <c r="F34" s="985"/>
      <c r="G34" s="985"/>
      <c r="H34" s="985"/>
      <c r="I34" s="200" t="n">
        <v>65.94</v>
      </c>
      <c r="J34" s="200" t="n">
        <v>110.97</v>
      </c>
      <c r="K34" s="200" t="n">
        <v>32.28</v>
      </c>
      <c r="L34" s="200" t="n">
        <v>127.37</v>
      </c>
      <c r="M34" s="200" t="n">
        <v>107.88</v>
      </c>
      <c r="N34" s="200" t="n">
        <v>290.28</v>
      </c>
      <c r="O34" s="200" t="n">
        <v>349.53</v>
      </c>
      <c r="P34" s="200" t="n">
        <v>557.09</v>
      </c>
      <c r="Q34" s="200" t="n">
        <v>150.65</v>
      </c>
      <c r="R34" s="200" t="n">
        <v>202.41</v>
      </c>
      <c r="S34" s="200" t="n">
        <v>253.37</v>
      </c>
      <c r="T34" s="200" t="n">
        <v>338.26</v>
      </c>
      <c r="U34" s="200" t="n">
        <v>48.01</v>
      </c>
      <c r="V34" s="200" t="n">
        <v>155.8</v>
      </c>
      <c r="W34" s="200" t="n">
        <v>230.17</v>
      </c>
      <c r="X34" s="200" t="n">
        <v>409.97</v>
      </c>
      <c r="Y34" s="200" t="n">
        <v>56.74</v>
      </c>
      <c r="Z34" s="200" t="n">
        <v>219.55</v>
      </c>
      <c r="AA34" s="200" t="n">
        <v>215.92</v>
      </c>
      <c r="AB34" s="200" t="n">
        <v>353.11</v>
      </c>
      <c r="AC34" s="200" t="n">
        <v>76.619</v>
      </c>
      <c r="AD34" s="200" t="n">
        <v>171.81</v>
      </c>
      <c r="AE34" s="200" t="n">
        <v>167.22</v>
      </c>
      <c r="AF34" s="200" t="n">
        <v>264.84</v>
      </c>
      <c r="AG34" s="200" t="n">
        <v>86.979</v>
      </c>
      <c r="AH34" s="200" t="n">
        <v>205.08</v>
      </c>
      <c r="AI34" s="200" t="n">
        <v>28.43901325</v>
      </c>
      <c r="AJ34" s="200" t="n">
        <v>19.66929031</v>
      </c>
      <c r="AK34" s="200" t="n">
        <v>19.65882153</v>
      </c>
      <c r="AL34" s="200" t="n">
        <v>58.72818992</v>
      </c>
      <c r="AM34" s="200" t="n">
        <v>39.7571507882251</v>
      </c>
      <c r="AN34" s="200" t="n">
        <v>68.46288751</v>
      </c>
      <c r="AO34" s="1002" t="n">
        <v>89.22173156</v>
      </c>
      <c r="AP34" s="1002" t="n">
        <v>419.00434614</v>
      </c>
      <c r="AQ34" s="1002" t="n">
        <v>491.57221554</v>
      </c>
      <c r="AR34" s="1002" t="n">
        <v>463.42358109</v>
      </c>
      <c r="AT34" s="948"/>
      <c r="BE34" s="12"/>
      <c r="BF34" s="12"/>
      <c r="BG34" s="12"/>
    </row>
    <row r="35" customFormat="false" ht="20.1" hidden="false" customHeight="true" outlineLevel="0" collapsed="false">
      <c r="A35" s="41"/>
      <c r="B35" s="42" t="s">
        <v>43</v>
      </c>
      <c r="C35" s="983"/>
      <c r="D35" s="986" t="s">
        <v>528</v>
      </c>
      <c r="E35" s="940"/>
      <c r="F35" s="940"/>
      <c r="G35" s="940"/>
      <c r="H35" s="940"/>
      <c r="I35" s="924" t="n">
        <v>66.15982</v>
      </c>
      <c r="J35" s="924" t="n">
        <v>111.8796</v>
      </c>
      <c r="K35" s="924" t="n">
        <v>33.86422</v>
      </c>
      <c r="L35" s="924" t="n">
        <v>129.63642</v>
      </c>
      <c r="M35" s="924" t="n">
        <v>108.73654</v>
      </c>
      <c r="N35" s="924" t="n">
        <v>292.00066</v>
      </c>
      <c r="O35" s="924" t="n">
        <v>352.105684</v>
      </c>
      <c r="P35" s="924" t="n">
        <v>560.524498</v>
      </c>
      <c r="Q35" s="924" t="n">
        <v>152.637476</v>
      </c>
      <c r="R35" s="924" t="n">
        <v>206.384952</v>
      </c>
      <c r="S35" s="924" t="n">
        <v>259.33167</v>
      </c>
      <c r="T35" s="924" t="n">
        <v>346.209146</v>
      </c>
      <c r="U35" s="924" t="n">
        <v>50.327964</v>
      </c>
      <c r="V35" s="924" t="n">
        <v>160.43517</v>
      </c>
      <c r="W35" s="924" t="n">
        <v>237.123134</v>
      </c>
      <c r="X35" s="924" t="n">
        <v>419.241098</v>
      </c>
      <c r="Y35" s="924" t="n">
        <v>59.558244</v>
      </c>
      <c r="Z35" s="924" t="n">
        <v>225.18573</v>
      </c>
      <c r="AA35" s="924" t="n">
        <v>224.373974</v>
      </c>
      <c r="AB35" s="924" t="n">
        <v>364.38146</v>
      </c>
      <c r="AC35" s="924" t="n">
        <v>79.049906</v>
      </c>
      <c r="AD35" s="924" t="n">
        <v>176.671812</v>
      </c>
      <c r="AE35" s="924" t="n">
        <v>174.512718</v>
      </c>
      <c r="AF35" s="924" t="n">
        <v>274.563624</v>
      </c>
      <c r="AG35" s="924" t="n">
        <v>102.0735</v>
      </c>
      <c r="AH35" s="924" t="n">
        <v>235.269</v>
      </c>
      <c r="AI35" s="924" t="n">
        <v>73.72312225</v>
      </c>
      <c r="AJ35" s="924" t="n">
        <v>80.04811206125</v>
      </c>
      <c r="AK35" s="924" t="n">
        <v>39.17812703</v>
      </c>
      <c r="AL35" s="924" t="n">
        <v>97.76680092</v>
      </c>
      <c r="AM35" s="924" t="n">
        <v>98.31506728</v>
      </c>
      <c r="AN35" s="924" t="n">
        <v>146.54010951</v>
      </c>
      <c r="AO35" s="924" t="n">
        <v>116.18695381</v>
      </c>
      <c r="AP35" s="924" t="n">
        <v>472.93479064</v>
      </c>
      <c r="AQ35" s="924" t="n">
        <v>572.46788229</v>
      </c>
      <c r="AR35" s="924" t="n">
        <v>571.28449203575</v>
      </c>
      <c r="AT35" s="948"/>
      <c r="BE35" s="12"/>
      <c r="BF35" s="12"/>
      <c r="BG35" s="12"/>
    </row>
    <row r="36" customFormat="false" ht="20.1" hidden="false" customHeight="true" outlineLevel="0" collapsed="false">
      <c r="A36" s="41"/>
      <c r="B36" s="42" t="s">
        <v>44</v>
      </c>
      <c r="D36" s="1005"/>
      <c r="E36" s="66"/>
      <c r="F36" s="66"/>
      <c r="G36" s="66"/>
      <c r="H36" s="66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T36" s="948"/>
      <c r="BE36" s="12"/>
      <c r="BF36" s="12"/>
      <c r="BG36" s="12"/>
    </row>
    <row r="37" customFormat="false" ht="20.1" hidden="false" customHeight="true" outlineLevel="0" collapsed="false">
      <c r="A37" s="41"/>
      <c r="B37" s="44" t="s">
        <v>45</v>
      </c>
      <c r="D37" s="64" t="s">
        <v>529</v>
      </c>
      <c r="E37" s="423"/>
      <c r="F37" s="423"/>
      <c r="G37" s="423"/>
      <c r="H37" s="423"/>
      <c r="I37" s="26" t="s">
        <v>49</v>
      </c>
      <c r="J37" s="26" t="s">
        <v>50</v>
      </c>
      <c r="K37" s="26" t="s">
        <v>51</v>
      </c>
      <c r="L37" s="65" t="s">
        <v>52</v>
      </c>
      <c r="M37" s="26" t="s">
        <v>53</v>
      </c>
      <c r="N37" s="26" t="s">
        <v>54</v>
      </c>
      <c r="O37" s="26" t="s">
        <v>55</v>
      </c>
      <c r="P37" s="65" t="s">
        <v>56</v>
      </c>
      <c r="Q37" s="26" t="s">
        <v>57</v>
      </c>
      <c r="R37" s="26" t="s">
        <v>58</v>
      </c>
      <c r="S37" s="26" t="s">
        <v>59</v>
      </c>
      <c r="T37" s="65" t="s">
        <v>60</v>
      </c>
      <c r="U37" s="26" t="s">
        <v>61</v>
      </c>
      <c r="V37" s="26" t="s">
        <v>62</v>
      </c>
      <c r="W37" s="26" t="s">
        <v>63</v>
      </c>
      <c r="X37" s="65" t="n">
        <v>2015</v>
      </c>
      <c r="Y37" s="65" t="s">
        <v>64</v>
      </c>
      <c r="Z37" s="65" t="s">
        <v>65</v>
      </c>
      <c r="AA37" s="65" t="s">
        <v>66</v>
      </c>
      <c r="AB37" s="65" t="s">
        <v>67</v>
      </c>
      <c r="AC37" s="65" t="s">
        <v>68</v>
      </c>
      <c r="AD37" s="65" t="s">
        <v>69</v>
      </c>
      <c r="AE37" s="65" t="s">
        <v>70</v>
      </c>
      <c r="AF37" s="65" t="s">
        <v>114</v>
      </c>
      <c r="AG37" s="65" t="s">
        <v>71</v>
      </c>
      <c r="AH37" s="65" t="s">
        <v>72</v>
      </c>
      <c r="AI37" s="65" t="s">
        <v>73</v>
      </c>
      <c r="AJ37" s="65" t="s">
        <v>74</v>
      </c>
      <c r="AK37" s="26" t="s">
        <v>75</v>
      </c>
      <c r="AL37" s="26" t="s">
        <v>76</v>
      </c>
      <c r="AM37" s="26" t="s">
        <v>77</v>
      </c>
      <c r="AN37" s="26" t="s">
        <v>78</v>
      </c>
      <c r="AO37" s="65" t="s">
        <v>79</v>
      </c>
      <c r="AP37" s="65" t="s">
        <v>80</v>
      </c>
      <c r="AQ37" s="65" t="s">
        <v>81</v>
      </c>
      <c r="AR37" s="65" t="s">
        <v>82</v>
      </c>
      <c r="AT37" s="987"/>
      <c r="BE37" s="12"/>
      <c r="BF37" s="12"/>
      <c r="BG37" s="12"/>
    </row>
    <row r="38" customFormat="false" ht="20.1" hidden="false" customHeight="true" outlineLevel="0" collapsed="false">
      <c r="A38" s="41"/>
      <c r="B38" s="44" t="s">
        <v>46</v>
      </c>
      <c r="D38" s="988" t="s">
        <v>530</v>
      </c>
      <c r="E38" s="981"/>
      <c r="F38" s="981"/>
      <c r="G38" s="981"/>
      <c r="H38" s="934"/>
      <c r="I38" s="989" t="n">
        <v>15417.39</v>
      </c>
      <c r="J38" s="989" t="n">
        <v>17318.44</v>
      </c>
      <c r="K38" s="989" t="n">
        <v>17728.58</v>
      </c>
      <c r="L38" s="989" t="n">
        <v>20232.105</v>
      </c>
      <c r="M38" s="989" t="n">
        <v>23873.23</v>
      </c>
      <c r="N38" s="989" t="n">
        <v>26192.33</v>
      </c>
      <c r="O38" s="989" t="n">
        <v>29331.907</v>
      </c>
      <c r="P38" s="989" t="n">
        <v>31726.87</v>
      </c>
      <c r="Q38" s="989" t="n">
        <v>38615.78</v>
      </c>
      <c r="R38" s="989" t="n">
        <v>40612.003</v>
      </c>
      <c r="S38" s="989" t="n">
        <v>43993.65</v>
      </c>
      <c r="T38" s="989" t="n">
        <v>46655.67</v>
      </c>
      <c r="U38" s="989" t="n">
        <v>50402.36</v>
      </c>
      <c r="V38" s="989" t="n">
        <v>52410.84</v>
      </c>
      <c r="W38" s="989" t="n">
        <v>57240.21</v>
      </c>
      <c r="X38" s="989" t="n">
        <v>59716.21</v>
      </c>
      <c r="Y38" s="989" t="n">
        <v>63320.73</v>
      </c>
      <c r="Z38" s="989" t="n">
        <v>65873.91</v>
      </c>
      <c r="AA38" s="989" t="n">
        <v>69852.16</v>
      </c>
      <c r="AB38" s="989" t="n">
        <v>73123.66</v>
      </c>
      <c r="AC38" s="989" t="n">
        <v>76294.63</v>
      </c>
      <c r="AD38" s="989" t="n">
        <v>79858.05</v>
      </c>
      <c r="AE38" s="989" t="n">
        <v>79787.33</v>
      </c>
      <c r="AF38" s="989" t="n">
        <v>82182.61</v>
      </c>
      <c r="AG38" s="989" t="n">
        <v>84550.368</v>
      </c>
      <c r="AH38" s="989" t="n">
        <v>85567.408</v>
      </c>
      <c r="AI38" s="989" t="n">
        <v>85033.23740346</v>
      </c>
      <c r="AJ38" s="989" t="n">
        <v>86499.76599</v>
      </c>
      <c r="AK38" s="989" t="n">
        <v>87747.66486889</v>
      </c>
      <c r="AL38" s="989" t="n">
        <v>89390.05296918</v>
      </c>
      <c r="AM38" s="989" t="n">
        <v>88739.64724833</v>
      </c>
      <c r="AN38" s="989" t="n">
        <v>90570.00030184</v>
      </c>
      <c r="AO38" s="1002" t="n">
        <v>94448.50139149</v>
      </c>
      <c r="AP38" s="1002" t="n">
        <v>95706.43475854</v>
      </c>
      <c r="AQ38" s="1002" t="n">
        <v>93060.64099935</v>
      </c>
      <c r="AR38" s="1002" t="n">
        <v>92589.82939993</v>
      </c>
      <c r="AT38" s="948"/>
      <c r="BE38" s="12"/>
      <c r="BF38" s="12"/>
      <c r="BG38" s="12"/>
    </row>
    <row r="39" customFormat="false" ht="22.5" hidden="false" customHeight="true" outlineLevel="0" collapsed="false">
      <c r="A39" s="41"/>
      <c r="B39" s="44" t="s">
        <v>47</v>
      </c>
      <c r="D39" s="934" t="s">
        <v>541</v>
      </c>
      <c r="E39" s="101"/>
      <c r="F39" s="944"/>
      <c r="G39" s="944"/>
      <c r="H39" s="934"/>
      <c r="I39" s="68" t="n">
        <v>2911.61</v>
      </c>
      <c r="J39" s="68" t="n">
        <v>7300.95</v>
      </c>
      <c r="K39" s="68" t="n">
        <v>10746.1</v>
      </c>
      <c r="L39" s="68" t="n">
        <v>14516.33</v>
      </c>
      <c r="M39" s="68" t="n">
        <v>6262.14</v>
      </c>
      <c r="N39" s="68" t="n">
        <v>11637.09</v>
      </c>
      <c r="O39" s="68" t="n">
        <v>16634.73</v>
      </c>
      <c r="P39" s="68" t="n">
        <v>21723.55</v>
      </c>
      <c r="Q39" s="68" t="n">
        <v>9701.36</v>
      </c>
      <c r="R39" s="68" t="n">
        <v>16078.92</v>
      </c>
      <c r="S39" s="68" t="n">
        <v>21449.69</v>
      </c>
      <c r="T39" s="68" t="n">
        <v>27173.93</v>
      </c>
      <c r="U39" s="68" t="n">
        <v>8345.75</v>
      </c>
      <c r="V39" s="68" t="n">
        <v>15433.14</v>
      </c>
      <c r="W39" s="68" t="n">
        <v>21291.56</v>
      </c>
      <c r="X39" s="68" t="n">
        <v>27519.38</v>
      </c>
      <c r="Y39" s="68" t="n">
        <v>8633.81</v>
      </c>
      <c r="Z39" s="68" t="n">
        <v>16864.91</v>
      </c>
      <c r="AA39" s="68" t="n">
        <v>23071.69</v>
      </c>
      <c r="AB39" s="68" t="n">
        <v>29709.84</v>
      </c>
      <c r="AC39" s="68" t="n">
        <v>8894.53</v>
      </c>
      <c r="AD39" s="68" t="n">
        <v>17629.62</v>
      </c>
      <c r="AE39" s="68" t="n">
        <v>24376.53</v>
      </c>
      <c r="AF39" s="68" t="n">
        <v>31429.24</v>
      </c>
      <c r="AG39" s="68" t="n">
        <v>9066.54</v>
      </c>
      <c r="AH39" s="68" t="n">
        <v>17539.644</v>
      </c>
      <c r="AI39" s="68" t="n">
        <v>24147.5767257</v>
      </c>
      <c r="AJ39" s="68" t="n">
        <v>33272.01861</v>
      </c>
      <c r="AK39" s="68" t="n">
        <v>9302.11859789</v>
      </c>
      <c r="AL39" s="68" t="n">
        <v>18231.70403298</v>
      </c>
      <c r="AM39" s="68" t="n">
        <v>25284.80855815</v>
      </c>
      <c r="AN39" s="68" t="n">
        <v>32635.11006993</v>
      </c>
      <c r="AO39" s="1002" t="n">
        <v>11567.48635688</v>
      </c>
      <c r="AP39" s="1002" t="n">
        <v>21486.22583541</v>
      </c>
      <c r="AQ39" s="1002" t="n">
        <v>29641.81795576</v>
      </c>
      <c r="AR39" s="1002" t="n">
        <v>37732.95579095</v>
      </c>
      <c r="AT39" s="245"/>
      <c r="BE39" s="12"/>
      <c r="BF39" s="12"/>
      <c r="BG39" s="12"/>
    </row>
    <row r="40" customFormat="false" ht="22.5" hidden="false" customHeight="true" outlineLevel="0" collapsed="false">
      <c r="A40" s="41"/>
      <c r="B40" s="60"/>
      <c r="D40" s="982" t="s">
        <v>532</v>
      </c>
      <c r="E40" s="940"/>
      <c r="F40" s="940"/>
      <c r="G40" s="940"/>
      <c r="H40" s="940"/>
      <c r="I40" s="924" t="n">
        <v>2246.98</v>
      </c>
      <c r="J40" s="924" t="n">
        <v>4486.06</v>
      </c>
      <c r="K40" s="924" t="n">
        <v>5567.95</v>
      </c>
      <c r="L40" s="924" t="n">
        <v>6662.55</v>
      </c>
      <c r="M40" s="924" t="n">
        <v>3532.76</v>
      </c>
      <c r="N40" s="924" t="n">
        <v>5588.8</v>
      </c>
      <c r="O40" s="924" t="n">
        <v>6922.37</v>
      </c>
      <c r="P40" s="924" t="n">
        <v>8259.53</v>
      </c>
      <c r="Q40" s="924" t="n">
        <v>5580.37</v>
      </c>
      <c r="R40" s="924" t="n">
        <v>7482.48</v>
      </c>
      <c r="S40" s="924" t="n">
        <v>8416.54</v>
      </c>
      <c r="T40" s="924" t="n">
        <v>9652.55</v>
      </c>
      <c r="U40" s="924" t="n">
        <v>3707.03</v>
      </c>
      <c r="V40" s="924" t="n">
        <v>5991.67</v>
      </c>
      <c r="W40" s="924" t="n">
        <v>7239.9</v>
      </c>
      <c r="X40" s="924" t="n">
        <v>8813.26</v>
      </c>
      <c r="Y40" s="924" t="n">
        <v>3918.97</v>
      </c>
      <c r="Z40" s="924" t="n">
        <v>7131.84</v>
      </c>
      <c r="AA40" s="924" t="n">
        <v>8426.67</v>
      </c>
      <c r="AB40" s="924" t="n">
        <v>10058.79</v>
      </c>
      <c r="AC40" s="924" t="n">
        <v>3681.63</v>
      </c>
      <c r="AD40" s="924" t="n">
        <v>7068.41</v>
      </c>
      <c r="AE40" s="924" t="n">
        <v>8638.95</v>
      </c>
      <c r="AF40" s="924" t="n">
        <v>10564.53</v>
      </c>
      <c r="AG40" s="924" t="n">
        <v>3773.33</v>
      </c>
      <c r="AH40" s="924" t="n">
        <v>6967.92387326</v>
      </c>
      <c r="AI40" s="924" t="n">
        <v>9290.56516434667</v>
      </c>
      <c r="AJ40" s="924" t="n">
        <v>12510.51</v>
      </c>
      <c r="AK40" s="924" t="n">
        <v>4112.82306422</v>
      </c>
      <c r="AL40" s="924" t="n">
        <v>7861.07604923</v>
      </c>
      <c r="AM40" s="924" t="n">
        <v>9925.49659278</v>
      </c>
      <c r="AN40" s="924" t="n">
        <v>12181.23305667</v>
      </c>
      <c r="AO40" s="1006" t="n">
        <v>6313</v>
      </c>
      <c r="AP40" s="1006" t="n">
        <v>10725.95418005</v>
      </c>
      <c r="AQ40" s="1006" t="n">
        <v>13403.78655808</v>
      </c>
      <c r="AR40" s="1006" t="n">
        <v>15832.76402033</v>
      </c>
      <c r="AT40" s="245"/>
      <c r="BE40" s="12"/>
      <c r="BF40" s="12"/>
      <c r="BG40" s="12"/>
    </row>
    <row r="41" customFormat="false" ht="22.5" hidden="false" customHeight="true" outlineLevel="0" collapsed="false">
      <c r="A41" s="41"/>
      <c r="B41" s="60"/>
      <c r="C41" s="12"/>
      <c r="D41" s="934"/>
      <c r="E41" s="66"/>
      <c r="F41" s="66"/>
      <c r="G41" s="66"/>
      <c r="H41" s="66"/>
      <c r="I41" s="638"/>
      <c r="J41" s="638"/>
      <c r="K41" s="638"/>
      <c r="L41" s="68"/>
      <c r="M41" s="638"/>
      <c r="N41" s="638"/>
      <c r="O41" s="63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BD41" s="12"/>
      <c r="BE41" s="12"/>
      <c r="BF41" s="12"/>
      <c r="BG41" s="12"/>
    </row>
    <row r="42" customFormat="false" ht="22.5" hidden="false" customHeight="true" outlineLevel="0" collapsed="false">
      <c r="A42" s="41"/>
      <c r="B42" s="61"/>
      <c r="C42" s="12"/>
      <c r="D42" s="64" t="s">
        <v>533</v>
      </c>
      <c r="E42" s="423"/>
      <c r="F42" s="423"/>
      <c r="G42" s="423"/>
      <c r="H42" s="423"/>
      <c r="I42" s="26" t="s">
        <v>49</v>
      </c>
      <c r="J42" s="26" t="s">
        <v>50</v>
      </c>
      <c r="K42" s="26" t="s">
        <v>51</v>
      </c>
      <c r="L42" s="65" t="s">
        <v>52</v>
      </c>
      <c r="M42" s="26" t="s">
        <v>53</v>
      </c>
      <c r="N42" s="26" t="s">
        <v>54</v>
      </c>
      <c r="O42" s="26" t="s">
        <v>55</v>
      </c>
      <c r="P42" s="65" t="s">
        <v>56</v>
      </c>
      <c r="Q42" s="26" t="s">
        <v>57</v>
      </c>
      <c r="R42" s="26" t="s">
        <v>58</v>
      </c>
      <c r="S42" s="26" t="s">
        <v>59</v>
      </c>
      <c r="T42" s="65" t="s">
        <v>60</v>
      </c>
      <c r="U42" s="26" t="s">
        <v>61</v>
      </c>
      <c r="V42" s="26" t="s">
        <v>62</v>
      </c>
      <c r="W42" s="26" t="s">
        <v>63</v>
      </c>
      <c r="X42" s="26" t="s">
        <v>123</v>
      </c>
      <c r="Y42" s="65" t="s">
        <v>64</v>
      </c>
      <c r="Z42" s="65" t="s">
        <v>65</v>
      </c>
      <c r="AA42" s="26" t="s">
        <v>66</v>
      </c>
      <c r="AB42" s="26" t="s">
        <v>67</v>
      </c>
      <c r="AC42" s="65" t="s">
        <v>68</v>
      </c>
      <c r="AD42" s="65" t="s">
        <v>69</v>
      </c>
      <c r="AE42" s="65" t="s">
        <v>70</v>
      </c>
      <c r="AF42" s="65" t="s">
        <v>114</v>
      </c>
      <c r="AG42" s="65" t="s">
        <v>71</v>
      </c>
      <c r="AH42" s="65" t="s">
        <v>72</v>
      </c>
      <c r="AI42" s="65" t="s">
        <v>73</v>
      </c>
      <c r="AJ42" s="65" t="s">
        <v>74</v>
      </c>
      <c r="AK42" s="26" t="s">
        <v>75</v>
      </c>
      <c r="AL42" s="26" t="s">
        <v>76</v>
      </c>
      <c r="AM42" s="26" t="s">
        <v>77</v>
      </c>
      <c r="AN42" s="26" t="s">
        <v>78</v>
      </c>
      <c r="AO42" s="65" t="s">
        <v>79</v>
      </c>
      <c r="AP42" s="65" t="s">
        <v>80</v>
      </c>
      <c r="AQ42" s="65" t="s">
        <v>81</v>
      </c>
      <c r="AR42" s="65" t="s">
        <v>82</v>
      </c>
      <c r="BD42" s="12"/>
      <c r="BE42" s="12"/>
      <c r="BF42" s="12"/>
      <c r="BG42" s="12"/>
    </row>
    <row r="43" customFormat="false" ht="22.5" hidden="false" customHeight="true" outlineLevel="0" collapsed="false">
      <c r="A43" s="41"/>
      <c r="B43" s="61"/>
      <c r="C43" s="12"/>
      <c r="D43" s="980" t="s">
        <v>421</v>
      </c>
      <c r="E43" s="981"/>
      <c r="F43" s="981"/>
      <c r="G43" s="981"/>
      <c r="H43" s="934"/>
      <c r="I43" s="990" t="n">
        <v>367.58</v>
      </c>
      <c r="J43" s="990" t="n">
        <v>337.7</v>
      </c>
      <c r="K43" s="990" t="n">
        <v>288.69</v>
      </c>
      <c r="L43" s="990" t="n">
        <v>302.56</v>
      </c>
      <c r="M43" s="990" t="n">
        <v>346.77</v>
      </c>
      <c r="N43" s="990" t="n">
        <v>280.94</v>
      </c>
      <c r="O43" s="990" t="n">
        <v>250.2</v>
      </c>
      <c r="P43" s="990" t="n">
        <v>212.66</v>
      </c>
      <c r="Q43" s="990" t="n">
        <v>234.05</v>
      </c>
      <c r="R43" s="990" t="n">
        <v>234.34</v>
      </c>
      <c r="S43" s="990" t="n">
        <v>231.92</v>
      </c>
      <c r="T43" s="990" t="n">
        <v>212.98</v>
      </c>
      <c r="U43" s="990" t="n">
        <v>188.16</v>
      </c>
      <c r="V43" s="990" t="n">
        <v>171.49</v>
      </c>
      <c r="W43" s="990" t="n">
        <v>223.58</v>
      </c>
      <c r="X43" s="990" t="n">
        <v>213.39</v>
      </c>
      <c r="Y43" s="990" t="n">
        <v>194.04</v>
      </c>
      <c r="Z43" s="990" t="n">
        <v>184.58</v>
      </c>
      <c r="AA43" s="990" t="n">
        <v>204.66</v>
      </c>
      <c r="AB43" s="990" t="n">
        <v>188.81</v>
      </c>
      <c r="AC43" s="990" t="n">
        <v>186.1</v>
      </c>
      <c r="AD43" s="990" t="n">
        <v>186.35</v>
      </c>
      <c r="AE43" s="990" t="n">
        <v>180.47</v>
      </c>
      <c r="AF43" s="990" t="n">
        <v>190.59</v>
      </c>
      <c r="AG43" s="990" t="n">
        <v>184.305487712192</v>
      </c>
      <c r="AH43" s="990" t="n">
        <v>187.84</v>
      </c>
      <c r="AI43" s="990" t="n">
        <v>177.5</v>
      </c>
      <c r="AJ43" s="990" t="n">
        <v>176.63</v>
      </c>
      <c r="AK43" s="990" t="n">
        <v>175.21</v>
      </c>
      <c r="AL43" s="990" t="n">
        <v>174.11</v>
      </c>
      <c r="AM43" s="990" t="n">
        <v>200.43</v>
      </c>
      <c r="AN43" s="990" t="n">
        <v>212.133191351872</v>
      </c>
      <c r="AO43" s="990" t="n">
        <v>204.68582261783</v>
      </c>
      <c r="AP43" s="990" t="n">
        <v>210.912594051856</v>
      </c>
      <c r="AQ43" s="990" t="n">
        <v>198.336269095373</v>
      </c>
      <c r="AR43" s="990" t="n">
        <v>188.78</v>
      </c>
      <c r="BD43" s="12"/>
      <c r="BE43" s="12"/>
      <c r="BF43" s="12"/>
      <c r="BG43" s="12"/>
    </row>
    <row r="44" customFormat="false" ht="22.5" hidden="false" customHeight="true" outlineLevel="0" collapsed="false">
      <c r="A44" s="41"/>
      <c r="B44" s="61"/>
      <c r="C44" s="12"/>
      <c r="D44" s="934" t="s">
        <v>542</v>
      </c>
      <c r="E44" s="1007"/>
      <c r="F44" s="1007"/>
      <c r="G44" s="1007"/>
      <c r="H44" s="934"/>
      <c r="I44" s="775" t="n">
        <v>82.45</v>
      </c>
      <c r="J44" s="775" t="n">
        <v>85.45</v>
      </c>
      <c r="K44" s="775" t="n">
        <v>88.25</v>
      </c>
      <c r="L44" s="775" t="n">
        <v>87.85</v>
      </c>
      <c r="M44" s="775" t="n">
        <v>87.81</v>
      </c>
      <c r="N44" s="775" t="n">
        <v>85.99</v>
      </c>
      <c r="O44" s="775" t="n">
        <v>86.65</v>
      </c>
      <c r="P44" s="775" t="n">
        <v>85.63</v>
      </c>
      <c r="Q44" s="775" t="n">
        <v>92.35</v>
      </c>
      <c r="R44" s="775" t="n">
        <v>91.17</v>
      </c>
      <c r="S44" s="775" t="n">
        <v>90.59</v>
      </c>
      <c r="T44" s="775" t="n">
        <v>90.23</v>
      </c>
      <c r="U44" s="775" t="n">
        <v>92.4</v>
      </c>
      <c r="V44" s="775" t="n">
        <v>90.91</v>
      </c>
      <c r="W44" s="775" t="n">
        <v>90.65</v>
      </c>
      <c r="X44" s="775" t="n">
        <v>89.93</v>
      </c>
      <c r="Y44" s="775" t="n">
        <v>92.3953198077351</v>
      </c>
      <c r="Z44" s="775" t="n">
        <v>91.41</v>
      </c>
      <c r="AA44" s="775" t="n">
        <v>91.1695156343698</v>
      </c>
      <c r="AB44" s="775" t="n">
        <v>90.0943543222676</v>
      </c>
      <c r="AC44" s="775" t="n">
        <v>91.68</v>
      </c>
      <c r="AD44" s="775" t="n">
        <v>91.8</v>
      </c>
      <c r="AE44" s="775" t="n">
        <v>91.86</v>
      </c>
      <c r="AF44" s="775" t="n">
        <v>89.69</v>
      </c>
      <c r="AG44" s="775" t="n">
        <v>90.2692781938073</v>
      </c>
      <c r="AH44" s="775" t="n">
        <v>88.1994477904779</v>
      </c>
      <c r="AI44" s="775" t="n">
        <v>90.8228691486815</v>
      </c>
      <c r="AJ44" s="775" t="n">
        <v>93.4579811364069</v>
      </c>
      <c r="AK44" s="775" t="n">
        <v>94.9569008521831</v>
      </c>
      <c r="AL44" s="775" t="n">
        <v>97.03</v>
      </c>
      <c r="AM44" s="775" t="n">
        <v>94.988238230794</v>
      </c>
      <c r="AN44" s="775" t="n">
        <v>96.7740009771032</v>
      </c>
      <c r="AO44" s="1008" t="n">
        <v>92.0573788895232</v>
      </c>
      <c r="AP44" s="1008" t="n">
        <v>91.0902171645356</v>
      </c>
      <c r="AQ44" s="1008" t="n">
        <v>96.0084424185995</v>
      </c>
      <c r="AR44" s="1008" t="n">
        <v>93.1495469122695</v>
      </c>
      <c r="BD44" s="12"/>
      <c r="BE44" s="12"/>
      <c r="BF44" s="12"/>
      <c r="BG44" s="12"/>
    </row>
    <row r="45" customFormat="false" ht="20.25" hidden="false" customHeight="true" outlineLevel="0" collapsed="false">
      <c r="A45" s="41"/>
      <c r="B45" s="61"/>
      <c r="C45" s="12"/>
      <c r="D45" s="934" t="s">
        <v>535</v>
      </c>
      <c r="E45" s="101"/>
      <c r="F45" s="944"/>
      <c r="G45" s="944"/>
      <c r="H45" s="934"/>
      <c r="I45" s="775" t="n">
        <v>14.61</v>
      </c>
      <c r="J45" s="775" t="n">
        <v>16.3</v>
      </c>
      <c r="K45" s="775" t="n">
        <v>17.22</v>
      </c>
      <c r="L45" s="775" t="n">
        <v>16.36</v>
      </c>
      <c r="M45" s="775" t="n">
        <v>12.42</v>
      </c>
      <c r="N45" s="775" t="n">
        <v>14.44</v>
      </c>
      <c r="O45" s="775" t="n">
        <v>15.07</v>
      </c>
      <c r="P45" s="775" t="n">
        <v>15.69</v>
      </c>
      <c r="Q45" s="775" t="n">
        <v>9.57</v>
      </c>
      <c r="R45" s="775" t="n">
        <v>12.17</v>
      </c>
      <c r="S45" s="775" t="n">
        <v>13.41</v>
      </c>
      <c r="T45" s="775" t="n">
        <v>14.08</v>
      </c>
      <c r="U45" s="775" t="n">
        <v>12.4956997896733</v>
      </c>
      <c r="V45" s="775" t="n">
        <v>13.92</v>
      </c>
      <c r="W45" s="775" t="n">
        <v>15.02</v>
      </c>
      <c r="X45" s="775" t="n">
        <v>15.61</v>
      </c>
      <c r="Y45" s="775" t="n">
        <v>12.0840775996773</v>
      </c>
      <c r="Z45" s="775" t="n">
        <v>13.1326792645414</v>
      </c>
      <c r="AA45" s="775" t="n">
        <v>14.7777913286382</v>
      </c>
      <c r="AB45" s="775" t="n">
        <v>15.7711611101623</v>
      </c>
      <c r="AC45" s="775" t="n">
        <v>14.12</v>
      </c>
      <c r="AD45" s="775" t="n">
        <v>13.98</v>
      </c>
      <c r="AE45" s="775" t="n">
        <v>15.19</v>
      </c>
      <c r="AF45" s="775" t="n">
        <v>15.8476530111306</v>
      </c>
      <c r="AG45" s="775" t="n">
        <v>15.91</v>
      </c>
      <c r="AH45" s="775" t="n">
        <v>17.75</v>
      </c>
      <c r="AI45" s="775" t="n">
        <v>18.66</v>
      </c>
      <c r="AJ45" s="775" t="n">
        <v>18.8885344198523</v>
      </c>
      <c r="AK45" s="775" t="n">
        <v>19.0905760331144</v>
      </c>
      <c r="AL45" s="775" t="n">
        <v>22.3263064536599</v>
      </c>
      <c r="AM45" s="775" t="n">
        <v>23.6122243992959</v>
      </c>
      <c r="AN45" s="775" t="n">
        <v>24.1239761603541</v>
      </c>
      <c r="AO45" s="1008" t="n">
        <v>21.2745948311863</v>
      </c>
      <c r="AP45" s="1008" t="n">
        <v>20.7108504447207</v>
      </c>
      <c r="AQ45" s="1008" t="n">
        <v>20.6319340143586</v>
      </c>
      <c r="AR45" s="1008" t="n">
        <v>21.7956951758442</v>
      </c>
      <c r="AT45" s="1009"/>
      <c r="BD45" s="12"/>
      <c r="BE45" s="12"/>
      <c r="BF45" s="12"/>
      <c r="BG45" s="12"/>
    </row>
    <row r="46" customFormat="false" ht="22.5" hidden="false" customHeight="true" outlineLevel="0" collapsed="false">
      <c r="A46" s="41"/>
      <c r="B46" s="61"/>
      <c r="C46" s="12"/>
      <c r="D46" s="934" t="s">
        <v>536</v>
      </c>
      <c r="E46" s="101"/>
      <c r="F46" s="944"/>
      <c r="G46" s="944"/>
      <c r="H46" s="934"/>
      <c r="I46" s="775" t="n">
        <v>73</v>
      </c>
      <c r="J46" s="775" t="n">
        <v>75.42</v>
      </c>
      <c r="K46" s="775" t="n">
        <v>64.74</v>
      </c>
      <c r="L46" s="775" t="n">
        <v>77.94</v>
      </c>
      <c r="M46" s="775" t="n">
        <v>74.42</v>
      </c>
      <c r="N46" s="775" t="n">
        <v>76.84</v>
      </c>
      <c r="O46" s="775" t="n">
        <v>78.93</v>
      </c>
      <c r="P46" s="775" t="n">
        <v>83.37</v>
      </c>
      <c r="Q46" s="775" t="n">
        <v>81.87</v>
      </c>
      <c r="R46" s="775" t="n">
        <v>80.74</v>
      </c>
      <c r="S46" s="775" t="n">
        <v>82.48</v>
      </c>
      <c r="T46" s="775" t="n">
        <v>86</v>
      </c>
      <c r="U46" s="775" t="n">
        <v>81.904749834971</v>
      </c>
      <c r="V46" s="775" t="n">
        <v>82.3189771122812</v>
      </c>
      <c r="W46" s="775" t="n">
        <v>84.2</v>
      </c>
      <c r="X46" s="775" t="n">
        <v>87.43</v>
      </c>
      <c r="Y46" s="775" t="n">
        <v>84.45</v>
      </c>
      <c r="Z46" s="775" t="n">
        <v>82.92873103298</v>
      </c>
      <c r="AA46" s="775" t="n">
        <v>84.2477761486188</v>
      </c>
      <c r="AB46" s="775" t="n">
        <v>88.5757769638987</v>
      </c>
      <c r="AC46" s="775" t="n">
        <v>86.28</v>
      </c>
      <c r="AD46" s="775" t="n">
        <v>84.44</v>
      </c>
      <c r="AE46" s="775" t="n">
        <v>84.6</v>
      </c>
      <c r="AF46" s="775" t="n">
        <v>87.17</v>
      </c>
      <c r="AG46" s="775" t="n">
        <v>85.48</v>
      </c>
      <c r="AH46" s="775" t="n">
        <v>83.2857300031172</v>
      </c>
      <c r="AI46" s="775" t="n">
        <v>83.2858039172316</v>
      </c>
      <c r="AJ46" s="775" t="n">
        <v>82.636622139135</v>
      </c>
      <c r="AK46" s="775" t="n">
        <v>82.0113580005638</v>
      </c>
      <c r="AL46" s="775" t="n">
        <v>79.4261209152486</v>
      </c>
      <c r="AM46" s="775" t="n">
        <v>80.3546908090337</v>
      </c>
      <c r="AN46" s="775" t="n">
        <v>85.0661828121581</v>
      </c>
      <c r="AO46" s="1010" t="n">
        <v>81.6989355377528</v>
      </c>
      <c r="AP46" s="1010" t="n">
        <v>79.8591651134834</v>
      </c>
      <c r="AQ46" s="1010" t="n">
        <v>77.962222146895</v>
      </c>
      <c r="AR46" s="1010" t="n">
        <v>81.4855855050258</v>
      </c>
      <c r="BD46" s="12"/>
      <c r="BE46" s="12"/>
      <c r="BF46" s="12"/>
      <c r="BG46" s="12"/>
    </row>
    <row r="47" customFormat="false" ht="22.5" hidden="false" customHeight="true" outlineLevel="0" collapsed="false">
      <c r="A47" s="41"/>
      <c r="B47" s="61"/>
      <c r="C47" s="12"/>
      <c r="D47" s="982" t="s">
        <v>537</v>
      </c>
      <c r="E47" s="940"/>
      <c r="F47" s="940"/>
      <c r="G47" s="940"/>
      <c r="H47" s="940"/>
      <c r="I47" s="916" t="n">
        <v>5.18</v>
      </c>
      <c r="J47" s="916" t="n">
        <v>5.27</v>
      </c>
      <c r="K47" s="916" t="n">
        <v>5.36</v>
      </c>
      <c r="L47" s="916" t="n">
        <v>4.91</v>
      </c>
      <c r="M47" s="916" t="n">
        <v>4.37</v>
      </c>
      <c r="N47" s="916" t="n">
        <v>4.29</v>
      </c>
      <c r="O47" s="916" t="n">
        <v>4.27</v>
      </c>
      <c r="P47" s="916" t="n">
        <v>3.65</v>
      </c>
      <c r="Q47" s="916" t="n">
        <v>3.92</v>
      </c>
      <c r="R47" s="916" t="n">
        <v>4.06</v>
      </c>
      <c r="S47" s="916" t="n">
        <v>4.01</v>
      </c>
      <c r="T47" s="916" t="n">
        <v>4.14</v>
      </c>
      <c r="U47" s="916" t="n">
        <v>3.72</v>
      </c>
      <c r="V47" s="916" t="n">
        <v>3.72</v>
      </c>
      <c r="W47" s="916" t="n">
        <v>3.67</v>
      </c>
      <c r="X47" s="916" t="n">
        <v>3.72</v>
      </c>
      <c r="Y47" s="916" t="n">
        <v>3.49</v>
      </c>
      <c r="Z47" s="916" t="n">
        <v>3.55</v>
      </c>
      <c r="AA47" s="916" t="n">
        <v>3.32</v>
      </c>
      <c r="AB47" s="916" t="n">
        <v>3.17</v>
      </c>
      <c r="AC47" s="916" t="n">
        <v>3.2</v>
      </c>
      <c r="AD47" s="916" t="n">
        <v>3.09</v>
      </c>
      <c r="AE47" s="916" t="n">
        <v>3.1</v>
      </c>
      <c r="AF47" s="916" t="n">
        <v>3.01</v>
      </c>
      <c r="AG47" s="916" t="n">
        <v>2.98575992384585</v>
      </c>
      <c r="AH47" s="916" t="n">
        <v>3.04</v>
      </c>
      <c r="AI47" s="916" t="n">
        <v>3.00190724898769</v>
      </c>
      <c r="AJ47" s="916" t="n">
        <v>2.96958995260331</v>
      </c>
      <c r="AK47" s="916" t="n">
        <v>2.88833357619393</v>
      </c>
      <c r="AL47" s="917" t="n">
        <v>2.94</v>
      </c>
      <c r="AM47" s="917" t="n">
        <v>3.0401335361286</v>
      </c>
      <c r="AN47" s="917" t="n">
        <v>3.15288087057023</v>
      </c>
      <c r="AO47" s="1011" t="n">
        <v>3.08791834866054</v>
      </c>
      <c r="AP47" s="1011" t="n">
        <v>3.02892016687706</v>
      </c>
      <c r="AQ47" s="1011" t="n">
        <v>3.13658393444757</v>
      </c>
      <c r="AR47" s="1011" t="n">
        <v>2.89877881849854</v>
      </c>
      <c r="BD47" s="12"/>
      <c r="BE47" s="12"/>
      <c r="BF47" s="12"/>
      <c r="BG47" s="12"/>
    </row>
    <row r="48" customFormat="false" ht="22.5" hidden="false" customHeight="true" outlineLevel="0" collapsed="false">
      <c r="A48" s="41"/>
      <c r="B48" s="61"/>
      <c r="C48" s="12"/>
      <c r="AS48" s="831"/>
      <c r="BD48" s="12"/>
      <c r="BE48" s="12"/>
      <c r="BF48" s="12"/>
      <c r="BG48" s="12"/>
    </row>
    <row r="49" customFormat="false" ht="22.5" hidden="false" customHeight="true" outlineLevel="0" collapsed="false">
      <c r="A49" s="41"/>
      <c r="B49" s="61"/>
      <c r="C49" s="12"/>
      <c r="BD49" s="12"/>
      <c r="BE49" s="12"/>
      <c r="BF49" s="12"/>
      <c r="BG49" s="12"/>
    </row>
    <row r="50" customFormat="false" ht="22.5" hidden="false" customHeight="true" outlineLevel="0" collapsed="false">
      <c r="A50" s="41"/>
      <c r="B50" s="61"/>
      <c r="C50" s="12"/>
      <c r="AT50" s="1012"/>
      <c r="BD50" s="12"/>
      <c r="BE50" s="12"/>
      <c r="BF50" s="12"/>
      <c r="BG50" s="12"/>
    </row>
    <row r="51" customFormat="false" ht="22.5" hidden="false" customHeight="true" outlineLevel="0" collapsed="false">
      <c r="A51" s="41"/>
      <c r="B51" s="61"/>
      <c r="C51" s="12"/>
      <c r="AT51" s="1012"/>
      <c r="BD51" s="12"/>
      <c r="BE51" s="12"/>
      <c r="BF51" s="12"/>
      <c r="BG51" s="12"/>
    </row>
    <row r="52" s="500" customFormat="true" ht="22.5" hidden="false" customHeight="true" outlineLevel="0" collapsed="false">
      <c r="A52" s="41"/>
      <c r="B52" s="61"/>
      <c r="C52" s="9"/>
      <c r="D52" s="10"/>
      <c r="E52" s="10"/>
      <c r="F52" s="3"/>
      <c r="G52" s="3"/>
      <c r="H52" s="3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3"/>
      <c r="AT52" s="966"/>
      <c r="AU52" s="831"/>
      <c r="AV52" s="831"/>
      <c r="AW52" s="831"/>
      <c r="AX52" s="831"/>
      <c r="AY52" s="831"/>
      <c r="AZ52" s="831"/>
      <c r="BA52" s="831"/>
      <c r="BB52" s="831"/>
      <c r="BC52" s="831"/>
    </row>
    <row r="53" customFormat="false" ht="22.5" hidden="true" customHeight="true" outlineLevel="0" collapsed="false">
      <c r="A53" s="41"/>
      <c r="B53" s="61"/>
      <c r="C53" s="934"/>
      <c r="D53" s="334" t="s">
        <v>543</v>
      </c>
      <c r="E53" s="3"/>
      <c r="BD53" s="12"/>
      <c r="BE53" s="12"/>
      <c r="BF53" s="12"/>
      <c r="BG53" s="12"/>
    </row>
    <row r="54" customFormat="false" ht="22.5" hidden="true" customHeight="true" outlineLevel="0" collapsed="false">
      <c r="A54" s="41"/>
      <c r="B54" s="61"/>
      <c r="D54" s="296" t="s">
        <v>247</v>
      </c>
      <c r="E54" s="3"/>
      <c r="I54" s="11" t="n">
        <v>3255.94</v>
      </c>
      <c r="J54" s="11" t="n">
        <v>3275.765</v>
      </c>
      <c r="K54" s="11" t="n">
        <v>3276.81666666667</v>
      </c>
      <c r="L54" s="11" t="n">
        <v>3446.2975</v>
      </c>
      <c r="M54" s="11" t="n">
        <v>4012.47</v>
      </c>
      <c r="N54" s="11" t="n">
        <v>4044.15333333333</v>
      </c>
      <c r="O54" s="11" t="n">
        <v>4094.04</v>
      </c>
      <c r="P54" s="11" t="n">
        <v>4170.342</v>
      </c>
      <c r="Q54" s="11" t="n">
        <v>4369.61</v>
      </c>
      <c r="R54" s="11" t="n">
        <v>4362.32333333333</v>
      </c>
      <c r="S54" s="11" t="n">
        <v>4398.2825</v>
      </c>
      <c r="T54" s="11" t="n">
        <v>4459.314</v>
      </c>
      <c r="U54" s="11" t="n">
        <v>4701.3775</v>
      </c>
      <c r="V54" s="11" t="n">
        <v>4695.03366666667</v>
      </c>
      <c r="W54" s="11" t="n">
        <v>5076.21225</v>
      </c>
      <c r="X54" s="11" t="n">
        <v>5327.2756</v>
      </c>
      <c r="Y54" s="11" t="n">
        <v>6337.1245</v>
      </c>
      <c r="Z54" s="11" t="n">
        <v>6447.96966666667</v>
      </c>
      <c r="AA54" s="11" t="n">
        <v>6518.60225</v>
      </c>
      <c r="AB54" s="11" t="n">
        <v>6470.5084</v>
      </c>
      <c r="AC54" s="11" t="n">
        <v>6368.369</v>
      </c>
      <c r="AD54" s="11" t="n">
        <v>6470.479</v>
      </c>
      <c r="AE54" s="11" t="n">
        <v>6507.42325</v>
      </c>
      <c r="AF54" s="11" t="n">
        <v>6539.7382</v>
      </c>
      <c r="AG54" s="11" t="n">
        <v>6646.7825</v>
      </c>
      <c r="AH54" s="11" t="n">
        <v>6660.53533333333</v>
      </c>
      <c r="AI54" s="11" t="n">
        <v>6629.440752115</v>
      </c>
      <c r="AJ54" s="11" t="n">
        <v>6611.789216966</v>
      </c>
      <c r="AK54" s="11" t="n">
        <v>6603.55227786</v>
      </c>
      <c r="AL54" s="11" t="n">
        <v>6659.75706039333</v>
      </c>
      <c r="AM54" s="11" t="n">
        <v>7094.060284665</v>
      </c>
      <c r="AN54" s="11" t="n">
        <v>7374.03589368</v>
      </c>
      <c r="AO54" s="11" t="n">
        <v>8543.306634105</v>
      </c>
      <c r="AP54" s="11" t="n">
        <v>8806.25923952333</v>
      </c>
      <c r="AQ54" s="11" t="n">
        <v>8943.2449566125</v>
      </c>
      <c r="AR54" s="11" t="n">
        <v>8885.330220816</v>
      </c>
      <c r="BD54" s="12"/>
      <c r="BE54" s="12"/>
      <c r="BF54" s="12"/>
      <c r="BG54" s="12"/>
    </row>
    <row r="55" customFormat="false" ht="15.75" hidden="true" customHeight="false" outlineLevel="0" collapsed="false">
      <c r="A55" s="41"/>
      <c r="B55" s="61"/>
      <c r="D55" s="296" t="s">
        <v>248</v>
      </c>
      <c r="E55" s="3"/>
      <c r="I55" s="11" t="n">
        <v>21120.26</v>
      </c>
      <c r="J55" s="11" t="n">
        <v>22044.35</v>
      </c>
      <c r="K55" s="11" t="n">
        <v>23827.01</v>
      </c>
      <c r="L55" s="11" t="n">
        <v>24361.265</v>
      </c>
      <c r="M55" s="11" t="n">
        <v>29031.115</v>
      </c>
      <c r="N55" s="11" t="n">
        <v>30718.7</v>
      </c>
      <c r="O55" s="11" t="n">
        <v>32332.5125</v>
      </c>
      <c r="P55" s="11" t="n">
        <v>33480.584</v>
      </c>
      <c r="Q55" s="11" t="n">
        <v>42685.225</v>
      </c>
      <c r="R55" s="11" t="n">
        <v>45251.9533333333</v>
      </c>
      <c r="S55" s="11" t="n">
        <v>47265.0475</v>
      </c>
      <c r="T55" s="11" t="n">
        <v>48674.104</v>
      </c>
      <c r="U55" s="11" t="n">
        <v>58019.329</v>
      </c>
      <c r="V55" s="11" t="n">
        <v>59913.0166666667</v>
      </c>
      <c r="W55" s="11" t="n">
        <v>61947.3155</v>
      </c>
      <c r="X55" s="11" t="n">
        <v>63223.5852</v>
      </c>
      <c r="Y55" s="11" t="n">
        <v>71868.262</v>
      </c>
      <c r="Z55" s="11" t="n">
        <v>74393.9713333333</v>
      </c>
      <c r="AA55" s="11" t="n">
        <v>76523.671</v>
      </c>
      <c r="AB55" s="11" t="n">
        <v>77729.9208</v>
      </c>
      <c r="AC55" s="11" t="n">
        <v>85491.687</v>
      </c>
      <c r="AD55" s="11" t="n">
        <v>88520.2083333333</v>
      </c>
      <c r="AE55" s="11" t="n">
        <v>89967.789</v>
      </c>
      <c r="AF55" s="11" t="n">
        <v>90830.1398</v>
      </c>
      <c r="AG55" s="11" t="n">
        <v>96593.3035</v>
      </c>
      <c r="AH55" s="11" t="n">
        <v>98642.062</v>
      </c>
      <c r="AI55" s="11" t="n">
        <v>99506.075712675</v>
      </c>
      <c r="AJ55" s="11" t="n">
        <v>100539.83195497</v>
      </c>
      <c r="AK55" s="11" t="n">
        <v>105834.692138825</v>
      </c>
      <c r="AL55" s="11" t="n">
        <v>108071.43002778</v>
      </c>
      <c r="AM55" s="11" t="n">
        <v>108662.305239135</v>
      </c>
      <c r="AN55" s="11" t="n">
        <v>108223.852528754</v>
      </c>
      <c r="AO55" s="11" t="n">
        <v>111036.63513259</v>
      </c>
      <c r="AP55" s="11" t="n">
        <v>113982.663941683</v>
      </c>
      <c r="AQ55" s="11" t="n">
        <v>115328.579698253</v>
      </c>
      <c r="AR55" s="11" t="n">
        <v>114988.313622178</v>
      </c>
      <c r="AS55" s="11"/>
    </row>
    <row r="56" customFormat="false" ht="15.75" hidden="true" customHeight="false" outlineLevel="0" collapsed="false">
      <c r="A56" s="41"/>
      <c r="B56" s="61"/>
      <c r="D56" s="296"/>
      <c r="E56" s="3" t="s">
        <v>249</v>
      </c>
      <c r="I56" s="297" t="n">
        <v>1.24828008746104</v>
      </c>
      <c r="J56" s="297" t="n">
        <v>1.02611326711833</v>
      </c>
      <c r="K56" s="297" t="n">
        <v>0.221093624420353</v>
      </c>
      <c r="L56" s="297" t="n">
        <v>0.584821847305548</v>
      </c>
      <c r="M56" s="297" t="n">
        <v>1.68674196633509</v>
      </c>
      <c r="N56" s="297" t="n">
        <v>1.85795622861645</v>
      </c>
      <c r="O56" s="297" t="n">
        <v>1.46729498158652</v>
      </c>
      <c r="P56" s="297" t="n">
        <v>1.73037005567167</v>
      </c>
      <c r="Q56" s="297" t="n">
        <v>1.3873465584403</v>
      </c>
      <c r="R56" s="297" t="n">
        <v>0.871255207694165</v>
      </c>
      <c r="S56" s="297" t="n">
        <v>0.769332419127122</v>
      </c>
      <c r="T56" s="297" t="n">
        <v>0.761663738073124</v>
      </c>
      <c r="U56" s="297" t="n">
        <v>0.60360573973546</v>
      </c>
      <c r="V56" s="297" t="n">
        <v>0.58972493734667</v>
      </c>
      <c r="W56" s="297" t="n">
        <v>0.4725133461729</v>
      </c>
      <c r="X56" s="297" t="n">
        <v>0.596082931405794</v>
      </c>
      <c r="Y56" s="297" t="n">
        <v>0.436788077607888</v>
      </c>
      <c r="Z56" s="297" t="n">
        <v>0.574266963227137</v>
      </c>
      <c r="AA56" s="297" t="n">
        <v>0.376213002117998</v>
      </c>
      <c r="AB56" s="297" t="n">
        <v>0.454278090554802</v>
      </c>
      <c r="AC56" s="297" t="n">
        <v>0.358486316921083</v>
      </c>
      <c r="AD56" s="297" t="n">
        <v>0.388173510286022</v>
      </c>
      <c r="AE56" s="297" t="n">
        <v>0.247819064813667</v>
      </c>
      <c r="AF56" s="297" t="n">
        <v>0.291581627621804</v>
      </c>
      <c r="AG56" s="297" t="n">
        <v>0.360186459509587</v>
      </c>
      <c r="AH56" s="297" t="n">
        <v>0.41580639301721</v>
      </c>
      <c r="AI56" s="297" t="n">
        <v>0.0381069035852886</v>
      </c>
      <c r="AJ56" s="297" t="n">
        <v>0.0195636793174764</v>
      </c>
      <c r="AK56" s="297" t="n">
        <v>0.0743001038041977</v>
      </c>
      <c r="AL56" s="297" t="n">
        <v>0.108684024824884</v>
      </c>
      <c r="AM56" s="297" t="n">
        <v>0.0487837380742792</v>
      </c>
      <c r="AN56" s="297" t="n">
        <v>0.0632604420470156</v>
      </c>
      <c r="AO56" s="297" t="n">
        <v>0.321413671995587</v>
      </c>
      <c r="AP56" s="297" t="n">
        <v>0.735207147561272</v>
      </c>
      <c r="AQ56" s="297" t="n">
        <v>0.568315002608093</v>
      </c>
      <c r="AR56" s="297" t="n">
        <v>0.403017981994841</v>
      </c>
    </row>
    <row r="57" customFormat="false" ht="15.75" hidden="true" customHeight="false" outlineLevel="0" collapsed="false">
      <c r="A57" s="41"/>
      <c r="B57" s="61"/>
      <c r="D57" s="296"/>
      <c r="E57" s="3" t="s">
        <v>250</v>
      </c>
      <c r="I57" s="297" t="n">
        <v>8.09720080836871</v>
      </c>
      <c r="J57" s="297" t="n">
        <v>6.90525724525416</v>
      </c>
      <c r="K57" s="297" t="n">
        <v>1.60765783865439</v>
      </c>
      <c r="L57" s="297" t="n">
        <v>4.13400178017133</v>
      </c>
      <c r="M57" s="297" t="n">
        <v>12.2039541728661</v>
      </c>
      <c r="N57" s="297" t="n">
        <v>14.112719102309</v>
      </c>
      <c r="O57" s="297" t="n">
        <v>11.5879017628878</v>
      </c>
      <c r="P57" s="297" t="n">
        <v>13.8918582696575</v>
      </c>
      <c r="Q57" s="297" t="n">
        <v>13.5525138399079</v>
      </c>
      <c r="R57" s="297" t="n">
        <v>9.03784451251894</v>
      </c>
      <c r="S57" s="297" t="n">
        <v>8.26743924096129</v>
      </c>
      <c r="T57" s="297" t="n">
        <v>8.31367784372215</v>
      </c>
      <c r="U57" s="297" t="n">
        <v>7.44905083669626</v>
      </c>
      <c r="V57" s="297" t="n">
        <v>7.52544124461727</v>
      </c>
      <c r="W57" s="297" t="n">
        <v>5.7662942154031</v>
      </c>
      <c r="X57" s="297" t="n">
        <v>7.07425386439553</v>
      </c>
      <c r="Y57" s="297" t="n">
        <v>4.95354004801389</v>
      </c>
      <c r="Z57" s="297" t="n">
        <v>6.62565151645409</v>
      </c>
      <c r="AA57" s="297" t="n">
        <v>4.41646826971227</v>
      </c>
      <c r="AB57" s="297" t="n">
        <v>5.45722187765029</v>
      </c>
      <c r="AC57" s="297" t="n">
        <v>4.81247239285287</v>
      </c>
      <c r="AD57" s="297" t="n">
        <v>5.31045692289551</v>
      </c>
      <c r="AE57" s="297" t="n">
        <v>3.42619996837202</v>
      </c>
      <c r="AF57" s="297" t="n">
        <v>4.04976456091163</v>
      </c>
      <c r="AG57" s="297" t="n">
        <v>5.23435210946048</v>
      </c>
      <c r="AH57" s="297" t="n">
        <v>6.15806357106631</v>
      </c>
      <c r="AI57" s="297" t="n">
        <v>0.57197410386745</v>
      </c>
      <c r="AJ57" s="297" t="n">
        <v>0.2974881634086</v>
      </c>
      <c r="AK57" s="297" t="n">
        <v>1.19080281053644</v>
      </c>
      <c r="AL57" s="297" t="n">
        <v>1.76367364116827</v>
      </c>
      <c r="AM57" s="297" t="n">
        <v>0.747238284511373</v>
      </c>
      <c r="AN57" s="297" t="n">
        <v>0.928431709542896</v>
      </c>
      <c r="AO57" s="297" t="n">
        <v>4.17738636250398</v>
      </c>
      <c r="AP57" s="297" t="n">
        <v>9.51605749373056</v>
      </c>
      <c r="AQ57" s="297" t="n">
        <v>7.32876739818454</v>
      </c>
      <c r="AR57" s="297" t="n">
        <v>5.21560335489074</v>
      </c>
    </row>
    <row r="58" customFormat="false" ht="15.75" hidden="true" customHeight="false" outlineLevel="0" collapsed="false">
      <c r="A58" s="41"/>
      <c r="B58" s="61"/>
      <c r="D58" s="296" t="s">
        <v>251</v>
      </c>
      <c r="E58" s="3"/>
      <c r="I58" s="297" t="n">
        <v>1.25244329378521</v>
      </c>
      <c r="J58" s="297" t="n">
        <v>1.03436572182895</v>
      </c>
      <c r="K58" s="297" t="n">
        <v>0.229958745697984</v>
      </c>
      <c r="L58" s="297" t="n">
        <v>0.594125222971796</v>
      </c>
      <c r="M58" s="297" t="n">
        <v>1.69854364877133</v>
      </c>
      <c r="N58" s="297" t="n">
        <v>1.86915891623018</v>
      </c>
      <c r="O58" s="297" t="n">
        <v>1.47791662855359</v>
      </c>
      <c r="P58" s="297" t="n">
        <v>1.7406282339639</v>
      </c>
      <c r="Q58" s="297" t="n">
        <v>1.40597104501616</v>
      </c>
      <c r="R58" s="297" t="n">
        <v>0.888823297940877</v>
      </c>
      <c r="S58" s="297" t="n">
        <v>0.786150117942157</v>
      </c>
      <c r="T58" s="297" t="n">
        <v>0.777995103926309</v>
      </c>
      <c r="U58" s="297" t="n">
        <v>0.619586372672459</v>
      </c>
      <c r="V58" s="297" t="n">
        <v>0.605197935562695</v>
      </c>
      <c r="W58" s="297" t="n">
        <v>0.487479039614988</v>
      </c>
      <c r="X58" s="297" t="n">
        <v>0.610746917908097</v>
      </c>
      <c r="Y58" s="297" t="n">
        <v>0.452473688594278</v>
      </c>
      <c r="Z58" s="297" t="n">
        <v>0.589418002750886</v>
      </c>
      <c r="AA58" s="297" t="n">
        <v>0.390943039485564</v>
      </c>
      <c r="AB58" s="297" t="n">
        <v>0.468778890097621</v>
      </c>
      <c r="AC58" s="297" t="n">
        <v>0.369860082419475</v>
      </c>
      <c r="AD58" s="297" t="n">
        <v>0.399158147786405</v>
      </c>
      <c r="AE58" s="297" t="n">
        <v>0.258626959625887</v>
      </c>
      <c r="AF58" s="297" t="n">
        <v>0.302286911155894</v>
      </c>
      <c r="AG58" s="297" t="n">
        <v>0.422693898236952</v>
      </c>
      <c r="AH58" s="297" t="n">
        <v>0.47701557576929</v>
      </c>
      <c r="AI58" s="297" t="n">
        <v>0.0987854215225697</v>
      </c>
      <c r="AJ58" s="297" t="n">
        <v>0.0796183069980683</v>
      </c>
      <c r="AK58" s="297" t="n">
        <v>0.148072909698115</v>
      </c>
      <c r="AL58" s="297" t="n">
        <v>0.180929966217471</v>
      </c>
      <c r="AM58" s="297" t="n">
        <v>0.120636826252534</v>
      </c>
      <c r="AN58" s="297" t="n">
        <v>0.135404632237672</v>
      </c>
      <c r="AO58" s="297" t="n">
        <v>0.418553583405189</v>
      </c>
      <c r="AP58" s="297" t="n">
        <v>0.829836352801802</v>
      </c>
      <c r="AQ58" s="297" t="n">
        <v>0.661839859397458</v>
      </c>
      <c r="AR58" s="297" t="n">
        <v>0.496819610654387</v>
      </c>
      <c r="AS58" s="297"/>
    </row>
    <row r="59" customFormat="false" ht="15.75" hidden="true" customHeight="false" outlineLevel="0" collapsed="false">
      <c r="A59" s="41"/>
      <c r="B59" s="61"/>
      <c r="D59" s="296" t="s">
        <v>252</v>
      </c>
      <c r="E59" s="3"/>
      <c r="I59" s="297" t="n">
        <v>8.12420622001634</v>
      </c>
      <c r="J59" s="297" t="n">
        <v>6.96079236453164</v>
      </c>
      <c r="K59" s="297" t="n">
        <v>1.67211958760789</v>
      </c>
      <c r="L59" s="297" t="n">
        <v>4.19976569057082</v>
      </c>
      <c r="M59" s="297" t="n">
        <v>12.2893419763886</v>
      </c>
      <c r="N59" s="297" t="n">
        <v>14.1978128096033</v>
      </c>
      <c r="O59" s="297" t="n">
        <v>11.6717857829104</v>
      </c>
      <c r="P59" s="297" t="n">
        <v>13.9742135776874</v>
      </c>
      <c r="Q59" s="297" t="n">
        <v>13.7344500767803</v>
      </c>
      <c r="R59" s="297" t="n">
        <v>9.22008464908225</v>
      </c>
      <c r="S59" s="297" t="n">
        <v>8.44816645285214</v>
      </c>
      <c r="T59" s="297" t="n">
        <v>8.49193723518909</v>
      </c>
      <c r="U59" s="297" t="n">
        <v>7.64626656761768</v>
      </c>
      <c r="V59" s="297" t="n">
        <v>7.72289115995689</v>
      </c>
      <c r="W59" s="297" t="n">
        <v>5.94892734571268</v>
      </c>
      <c r="X59" s="297" t="n">
        <v>7.24828462037894</v>
      </c>
      <c r="Y59" s="297" t="n">
        <v>5.13142792129143</v>
      </c>
      <c r="Z59" s="297" t="n">
        <v>6.80045785988757</v>
      </c>
      <c r="AA59" s="297" t="n">
        <v>4.58938824398027</v>
      </c>
      <c r="AB59" s="297" t="n">
        <v>5.63141931783907</v>
      </c>
      <c r="AC59" s="297" t="n">
        <v>4.96515864580083</v>
      </c>
      <c r="AD59" s="297" t="n">
        <v>5.46073364893078</v>
      </c>
      <c r="AE59" s="297" t="n">
        <v>3.575623536295</v>
      </c>
      <c r="AF59" s="297" t="n">
        <v>4.19844977892234</v>
      </c>
      <c r="AG59" s="297" t="n">
        <v>6.14273146443411</v>
      </c>
      <c r="AH59" s="297" t="n">
        <v>7.06456728252974</v>
      </c>
      <c r="AI59" s="297" t="n">
        <v>1.48274190853841</v>
      </c>
      <c r="AJ59" s="297" t="n">
        <v>1.21068759808381</v>
      </c>
      <c r="AK59" s="297" t="n">
        <v>2.37315465261654</v>
      </c>
      <c r="AL59" s="297" t="n">
        <v>2.93604706698493</v>
      </c>
      <c r="AM59" s="297" t="n">
        <v>1.84783820708007</v>
      </c>
      <c r="AN59" s="297" t="n">
        <v>1.98724432078767</v>
      </c>
      <c r="AO59" s="297" t="n">
        <v>5.43990559094204</v>
      </c>
      <c r="AP59" s="297" t="n">
        <v>10.7408782271006</v>
      </c>
      <c r="AQ59" s="297" t="n">
        <v>8.53482727380328</v>
      </c>
      <c r="AR59" s="297" t="n">
        <v>6.42952459659159</v>
      </c>
    </row>
    <row r="60" customFormat="false" ht="16.5" hidden="true" customHeight="false" outlineLevel="0" collapsed="false">
      <c r="A60" s="41"/>
      <c r="B60" s="61"/>
      <c r="E60" s="334" t="s">
        <v>253</v>
      </c>
      <c r="I60" s="378" t="n">
        <v>0</v>
      </c>
      <c r="J60" s="378" t="n">
        <v>0</v>
      </c>
      <c r="K60" s="378" t="n">
        <v>0</v>
      </c>
      <c r="L60" s="378" t="n">
        <v>0</v>
      </c>
      <c r="M60" s="378" t="n">
        <v>0</v>
      </c>
      <c r="N60" s="378" t="n">
        <v>0</v>
      </c>
      <c r="O60" s="378" t="n">
        <v>0</v>
      </c>
      <c r="P60" s="378" t="n">
        <v>0</v>
      </c>
      <c r="Q60" s="378" t="n">
        <v>0</v>
      </c>
      <c r="R60" s="378" t="n">
        <v>0</v>
      </c>
      <c r="S60" s="378" t="n">
        <v>0</v>
      </c>
      <c r="T60" s="378" t="n">
        <v>0</v>
      </c>
      <c r="U60" s="378" t="n">
        <v>0</v>
      </c>
      <c r="V60" s="378" t="n">
        <v>0</v>
      </c>
      <c r="W60" s="378" t="n">
        <v>0</v>
      </c>
      <c r="X60" s="378" t="n">
        <v>0</v>
      </c>
      <c r="Y60" s="378" t="n">
        <v>0</v>
      </c>
      <c r="Z60" s="378" t="n">
        <v>0</v>
      </c>
      <c r="AA60" s="378" t="n">
        <v>0</v>
      </c>
      <c r="AB60" s="378" t="n">
        <v>0</v>
      </c>
      <c r="AC60" s="378" t="n">
        <v>0</v>
      </c>
      <c r="AD60" s="378" t="n">
        <v>0</v>
      </c>
      <c r="AE60" s="378" t="n">
        <v>0</v>
      </c>
      <c r="AF60" s="378" t="n">
        <v>0</v>
      </c>
      <c r="AG60" s="378" t="n">
        <v>0</v>
      </c>
      <c r="AH60" s="378" t="n">
        <v>0</v>
      </c>
      <c r="AI60" s="378" t="n">
        <v>0</v>
      </c>
      <c r="AJ60" s="378" t="n">
        <v>0</v>
      </c>
      <c r="AK60" s="378" t="n">
        <v>0</v>
      </c>
      <c r="AL60" s="378" t="n">
        <v>0</v>
      </c>
      <c r="AM60" s="378" t="n">
        <v>0</v>
      </c>
      <c r="AN60" s="378" t="n">
        <v>0</v>
      </c>
      <c r="AO60" s="378" t="n">
        <v>0</v>
      </c>
      <c r="AP60" s="378" t="n">
        <v>0</v>
      </c>
      <c r="AQ60" s="378" t="n">
        <v>0</v>
      </c>
      <c r="AR60" s="378" t="n">
        <v>0</v>
      </c>
    </row>
    <row r="61" customFormat="false" ht="16.5" hidden="true" customHeight="false" outlineLevel="0" collapsed="false">
      <c r="A61" s="41"/>
      <c r="B61" s="61"/>
      <c r="E61" s="334" t="s">
        <v>253</v>
      </c>
      <c r="I61" s="378" t="n">
        <v>0</v>
      </c>
      <c r="J61" s="378" t="n">
        <v>0</v>
      </c>
      <c r="K61" s="378" t="n">
        <v>0</v>
      </c>
      <c r="L61" s="378" t="n">
        <v>0</v>
      </c>
      <c r="M61" s="378" t="n">
        <v>0</v>
      </c>
      <c r="N61" s="378" t="n">
        <v>0</v>
      </c>
      <c r="O61" s="378" t="n">
        <v>0</v>
      </c>
      <c r="P61" s="378" t="n">
        <v>0</v>
      </c>
      <c r="Q61" s="378" t="n">
        <v>0</v>
      </c>
      <c r="R61" s="378" t="n">
        <v>0</v>
      </c>
      <c r="S61" s="378" t="n">
        <v>0</v>
      </c>
      <c r="T61" s="378" t="n">
        <v>0</v>
      </c>
      <c r="U61" s="378" t="n">
        <v>0</v>
      </c>
      <c r="V61" s="378" t="n">
        <v>0</v>
      </c>
      <c r="W61" s="378" t="n">
        <v>0</v>
      </c>
      <c r="X61" s="378" t="n">
        <v>0</v>
      </c>
      <c r="Y61" s="378" t="n">
        <v>0</v>
      </c>
      <c r="Z61" s="378" t="n">
        <v>0</v>
      </c>
      <c r="AA61" s="378" t="n">
        <v>0</v>
      </c>
      <c r="AB61" s="378" t="n">
        <v>0</v>
      </c>
      <c r="AC61" s="378" t="n">
        <v>0</v>
      </c>
      <c r="AD61" s="378" t="n">
        <v>0</v>
      </c>
      <c r="AE61" s="378" t="n">
        <v>0</v>
      </c>
      <c r="AF61" s="378" t="n">
        <v>0</v>
      </c>
      <c r="AG61" s="378" t="n">
        <v>0</v>
      </c>
      <c r="AH61" s="378" t="n">
        <v>0</v>
      </c>
      <c r="AI61" s="378" t="n">
        <v>0</v>
      </c>
      <c r="AJ61" s="378" t="n">
        <v>0</v>
      </c>
      <c r="AK61" s="378" t="n">
        <v>0</v>
      </c>
      <c r="AL61" s="378" t="n">
        <v>0</v>
      </c>
      <c r="AM61" s="378" t="n">
        <v>0</v>
      </c>
      <c r="AN61" s="378" t="n">
        <v>0</v>
      </c>
      <c r="AO61" s="378" t="n">
        <v>0</v>
      </c>
      <c r="AP61" s="378" t="n">
        <v>0</v>
      </c>
      <c r="AQ61" s="378" t="n">
        <v>0</v>
      </c>
      <c r="AR61" s="378" t="n">
        <v>0</v>
      </c>
    </row>
    <row r="62" customFormat="false" ht="16.5" hidden="true" customHeight="false" outlineLevel="0" collapsed="false">
      <c r="A62" s="41"/>
      <c r="B62" s="61"/>
      <c r="E62" s="334" t="s">
        <v>253</v>
      </c>
      <c r="I62" s="378" t="n">
        <v>0</v>
      </c>
      <c r="J62" s="378" t="n">
        <v>0</v>
      </c>
      <c r="K62" s="378" t="n">
        <v>0</v>
      </c>
      <c r="L62" s="378" t="n">
        <v>0</v>
      </c>
      <c r="M62" s="378" t="n">
        <v>0</v>
      </c>
      <c r="N62" s="378" t="n">
        <v>0</v>
      </c>
      <c r="O62" s="378" t="n">
        <v>0</v>
      </c>
      <c r="P62" s="378" t="n">
        <v>0</v>
      </c>
      <c r="Q62" s="378" t="n">
        <v>0</v>
      </c>
      <c r="R62" s="378" t="n">
        <v>0</v>
      </c>
      <c r="S62" s="378" t="n">
        <v>0</v>
      </c>
      <c r="T62" s="378" t="n">
        <v>0</v>
      </c>
      <c r="U62" s="378" t="n">
        <v>0</v>
      </c>
      <c r="V62" s="378" t="n">
        <v>0</v>
      </c>
      <c r="W62" s="378" t="n">
        <v>0</v>
      </c>
      <c r="X62" s="378" t="n">
        <v>0</v>
      </c>
      <c r="Y62" s="378" t="n">
        <v>0</v>
      </c>
      <c r="Z62" s="378" t="n">
        <v>0</v>
      </c>
      <c r="AA62" s="378" t="n">
        <v>0</v>
      </c>
      <c r="AB62" s="378" t="n">
        <v>0</v>
      </c>
      <c r="AC62" s="378" t="n">
        <v>0</v>
      </c>
      <c r="AD62" s="378" t="n">
        <v>0</v>
      </c>
      <c r="AE62" s="378" t="n">
        <v>0</v>
      </c>
      <c r="AF62" s="378" t="n">
        <v>0</v>
      </c>
      <c r="AG62" s="378" t="n">
        <v>0</v>
      </c>
      <c r="AH62" s="378" t="n">
        <v>0</v>
      </c>
      <c r="AI62" s="378" t="n">
        <v>0</v>
      </c>
      <c r="AJ62" s="378" t="n">
        <v>0</v>
      </c>
      <c r="AK62" s="378" t="n">
        <v>0</v>
      </c>
      <c r="AL62" s="378" t="n">
        <v>0</v>
      </c>
      <c r="AM62" s="378" t="n">
        <v>0</v>
      </c>
      <c r="AN62" s="378" t="n">
        <v>0</v>
      </c>
      <c r="AO62" s="378" t="n">
        <v>0</v>
      </c>
      <c r="AP62" s="378" t="n">
        <v>0</v>
      </c>
      <c r="AQ62" s="378" t="n">
        <v>0</v>
      </c>
      <c r="AR62" s="378" t="n">
        <v>0</v>
      </c>
    </row>
    <row r="63" customFormat="false" ht="16.5" hidden="true" customHeight="false" outlineLevel="0" collapsed="false">
      <c r="A63" s="41"/>
      <c r="B63" s="61"/>
      <c r="E63" s="334" t="s">
        <v>253</v>
      </c>
      <c r="I63" s="378" t="n">
        <v>0</v>
      </c>
      <c r="J63" s="378" t="n">
        <v>0</v>
      </c>
      <c r="K63" s="378" t="n">
        <v>0</v>
      </c>
      <c r="L63" s="378" t="n">
        <v>0</v>
      </c>
      <c r="M63" s="378" t="n">
        <v>0</v>
      </c>
      <c r="N63" s="378" t="n">
        <v>0</v>
      </c>
      <c r="O63" s="378" t="n">
        <v>0</v>
      </c>
      <c r="P63" s="378" t="n">
        <v>0</v>
      </c>
      <c r="Q63" s="378" t="n">
        <v>0</v>
      </c>
      <c r="R63" s="378" t="n">
        <v>0</v>
      </c>
      <c r="S63" s="378" t="n">
        <v>0</v>
      </c>
      <c r="T63" s="378" t="n">
        <v>0</v>
      </c>
      <c r="U63" s="378" t="n">
        <v>0</v>
      </c>
      <c r="V63" s="378" t="n">
        <v>0</v>
      </c>
      <c r="W63" s="378" t="n">
        <v>0</v>
      </c>
      <c r="X63" s="378" t="n">
        <v>0</v>
      </c>
      <c r="Y63" s="378" t="n">
        <v>0</v>
      </c>
      <c r="Z63" s="378" t="n">
        <v>0</v>
      </c>
      <c r="AA63" s="378" t="n">
        <v>0</v>
      </c>
      <c r="AB63" s="378" t="n">
        <v>0</v>
      </c>
      <c r="AC63" s="378" t="n">
        <v>0</v>
      </c>
      <c r="AD63" s="378" t="n">
        <v>0</v>
      </c>
      <c r="AE63" s="378" t="n">
        <v>0</v>
      </c>
      <c r="AF63" s="378" t="n">
        <v>0</v>
      </c>
      <c r="AG63" s="378" t="n">
        <v>0</v>
      </c>
      <c r="AH63" s="378" t="n">
        <v>0</v>
      </c>
      <c r="AI63" s="378" t="n">
        <v>0</v>
      </c>
      <c r="AJ63" s="378" t="n">
        <v>0</v>
      </c>
      <c r="AK63" s="378" t="n">
        <v>0</v>
      </c>
      <c r="AL63" s="378" t="n">
        <v>0</v>
      </c>
      <c r="AM63" s="378" t="n">
        <v>0</v>
      </c>
      <c r="AN63" s="378" t="n">
        <v>0</v>
      </c>
      <c r="AO63" s="378" t="n">
        <v>0</v>
      </c>
      <c r="AP63" s="378" t="n">
        <v>0</v>
      </c>
      <c r="AQ63" s="378" t="n">
        <v>0</v>
      </c>
      <c r="AR63" s="378" t="n">
        <v>0</v>
      </c>
    </row>
    <row r="64" customFormat="false" ht="16.5" hidden="true" customHeight="false" outlineLevel="0" collapsed="false">
      <c r="A64" s="41"/>
      <c r="B64" s="61"/>
    </row>
    <row r="65" customFormat="false" ht="16.5" hidden="false" customHeight="false" outlineLevel="0" collapsed="false">
      <c r="A65" s="41"/>
      <c r="B65" s="61"/>
    </row>
    <row r="66" customFormat="false" ht="16.5" hidden="false" customHeight="false" outlineLevel="0" collapsed="false">
      <c r="A66" s="41"/>
      <c r="B66" s="61"/>
    </row>
    <row r="67" customFormat="false" ht="16.5" hidden="false" customHeight="false" outlineLevel="0" collapsed="false">
      <c r="A67" s="41"/>
      <c r="B67" s="61"/>
    </row>
    <row r="68" customFormat="false" ht="16.5" hidden="false" customHeight="false" outlineLevel="0" collapsed="false">
      <c r="A68" s="41"/>
      <c r="B68" s="61"/>
    </row>
    <row r="69" customFormat="false" ht="16.5" hidden="false" customHeight="false" outlineLevel="0" collapsed="false">
      <c r="A69" s="41"/>
      <c r="B69" s="61"/>
    </row>
    <row r="70" customFormat="false" ht="16.5" hidden="false" customHeight="false" outlineLevel="0" collapsed="false">
      <c r="A70" s="41"/>
      <c r="B70" s="61"/>
    </row>
    <row r="71" customFormat="false" ht="16.5" hidden="false" customHeight="false" outlineLevel="0" collapsed="false">
      <c r="A71" s="41"/>
      <c r="B71" s="61"/>
    </row>
    <row r="72" customFormat="false" ht="16.5" hidden="false" customHeight="false" outlineLevel="0" collapsed="false">
      <c r="A72" s="41"/>
      <c r="B72" s="61"/>
    </row>
    <row r="73" customFormat="false" ht="16.5" hidden="false" customHeight="false" outlineLevel="0" collapsed="false">
      <c r="A73" s="41"/>
      <c r="B73" s="61"/>
    </row>
    <row r="74" customFormat="false" ht="16.5" hidden="false" customHeight="false" outlineLevel="0" collapsed="false">
      <c r="A74" s="41"/>
      <c r="B74" s="61"/>
    </row>
    <row r="75" customFormat="false" ht="16.5" hidden="false" customHeight="false" outlineLevel="0" collapsed="false">
      <c r="A75" s="41"/>
      <c r="B75" s="61"/>
    </row>
    <row r="76" customFormat="false" ht="16.5" hidden="false" customHeight="false" outlineLevel="0" collapsed="false">
      <c r="A76" s="41"/>
      <c r="B76" s="61"/>
    </row>
    <row r="77" customFormat="false" ht="16.5" hidden="false" customHeight="false" outlineLevel="0" collapsed="false">
      <c r="A77" s="41"/>
      <c r="B77" s="61"/>
    </row>
    <row r="78" customFormat="false" ht="16.5" hidden="false" customHeight="false" outlineLevel="0" collapsed="false">
      <c r="A78" s="41"/>
      <c r="B78" s="61"/>
    </row>
    <row r="79" customFormat="false" ht="16.5" hidden="false" customHeight="false" outlineLevel="0" collapsed="false">
      <c r="A79" s="41"/>
      <c r="B79" s="61"/>
    </row>
    <row r="80" customFormat="false" ht="16.5" hidden="false" customHeight="false" outlineLevel="0" collapsed="false">
      <c r="A80" s="41"/>
      <c r="B80" s="61"/>
    </row>
    <row r="81" customFormat="false" ht="16.5" hidden="false" customHeight="false" outlineLevel="0" collapsed="false">
      <c r="A81" s="41"/>
      <c r="B81" s="61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R86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100" zoomScalePageLayoutView="80" workbookViewId="0">
      <pane xSplit="8" ySplit="3" topLeftCell="X4" activePane="bottomRight" state="frozen"/>
      <selection pane="topLeft" activeCell="A1" activeCellId="0" sqref="A1"/>
      <selection pane="topRight" activeCell="X1" activeCellId="0" sqref="X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19.1"/>
    <col collapsed="false" customWidth="true" hidden="true" outlineLevel="0" max="10" min="9" style="3" width="9.56"/>
    <col collapsed="false" customWidth="true" hidden="true" outlineLevel="0" max="23" min="11" style="11" width="9.56"/>
    <col collapsed="false" customWidth="true" hidden="false" outlineLevel="0" max="24" min="24" style="11" width="9.56"/>
    <col collapsed="false" customWidth="true" hidden="false" outlineLevel="0" max="25" min="25" style="11" width="10.89"/>
    <col collapsed="false" customWidth="true" hidden="false" outlineLevel="0" max="26" min="26" style="11" width="9.66"/>
    <col collapsed="false" customWidth="true" hidden="false" outlineLevel="0" max="27" min="27" style="11" width="10.33"/>
    <col collapsed="false" customWidth="true" hidden="false" outlineLevel="0" max="28" min="28" style="11" width="10.11"/>
    <col collapsed="false" customWidth="true" hidden="false" outlineLevel="0" max="29" min="29" style="11" width="9.89"/>
    <col collapsed="false" customWidth="true" hidden="false" outlineLevel="0" max="30" min="30" style="11" width="10.11"/>
    <col collapsed="false" customWidth="true" hidden="false" outlineLevel="0" max="35" min="31" style="11" width="12.23"/>
    <col collapsed="false" customWidth="true" hidden="false" outlineLevel="0" max="36" min="36" style="12" width="2.66"/>
    <col collapsed="false" customWidth="true" hidden="false" outlineLevel="0" max="37" min="37" style="12" width="9.44"/>
    <col collapsed="false" customWidth="false" hidden="false" outlineLevel="0" max="1024" min="38" style="12" width="7.1"/>
  </cols>
  <sheetData>
    <row r="1" s="13" customFormat="true" ht="36" hidden="false" customHeight="true" outlineLevel="0" collapsed="false">
      <c r="B1" s="14"/>
      <c r="C1" s="14"/>
      <c r="D1" s="16" t="s">
        <v>40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</row>
    <row r="2" s="18" customFormat="true" ht="7.5" hidden="false" customHeight="true" outlineLevel="0" collapsed="false">
      <c r="B2" s="19"/>
      <c r="C2" s="20"/>
      <c r="D2" s="21"/>
      <c r="E2" s="21"/>
    </row>
    <row r="3" s="27" customFormat="true" ht="20.25" hidden="false" customHeight="true" outlineLevel="0" collapsed="false">
      <c r="A3" s="22"/>
      <c r="B3" s="23"/>
      <c r="C3" s="24"/>
      <c r="D3" s="64" t="s">
        <v>544</v>
      </c>
      <c r="E3" s="911"/>
      <c r="F3" s="911"/>
      <c r="G3" s="911"/>
      <c r="H3" s="911"/>
      <c r="I3" s="26" t="s">
        <v>58</v>
      </c>
      <c r="J3" s="26" t="s">
        <v>59</v>
      </c>
      <c r="K3" s="65" t="s">
        <v>60</v>
      </c>
      <c r="L3" s="26" t="s">
        <v>61</v>
      </c>
      <c r="M3" s="26" t="s">
        <v>62</v>
      </c>
      <c r="N3" s="26" t="s">
        <v>63</v>
      </c>
      <c r="O3" s="65" t="n">
        <v>2015</v>
      </c>
      <c r="P3" s="65" t="s">
        <v>64</v>
      </c>
      <c r="Q3" s="65" t="s">
        <v>65</v>
      </c>
      <c r="R3" s="26" t="s">
        <v>66</v>
      </c>
      <c r="S3" s="26" t="s">
        <v>67</v>
      </c>
      <c r="T3" s="26" t="s">
        <v>68</v>
      </c>
      <c r="U3" s="26" t="s">
        <v>69</v>
      </c>
      <c r="V3" s="26" t="s">
        <v>70</v>
      </c>
      <c r="W3" s="26" t="s">
        <v>114</v>
      </c>
      <c r="X3" s="26" t="s">
        <v>71</v>
      </c>
      <c r="Y3" s="26" t="s">
        <v>72</v>
      </c>
      <c r="Z3" s="26" t="s">
        <v>73</v>
      </c>
      <c r="AA3" s="26" t="s">
        <v>74</v>
      </c>
      <c r="AB3" s="26" t="s">
        <v>75</v>
      </c>
      <c r="AC3" s="26" t="s">
        <v>76</v>
      </c>
      <c r="AD3" s="26" t="s">
        <v>77</v>
      </c>
      <c r="AE3" s="26" t="s">
        <v>78</v>
      </c>
      <c r="AF3" s="65" t="s">
        <v>79</v>
      </c>
      <c r="AG3" s="65" t="s">
        <v>80</v>
      </c>
      <c r="AH3" s="65" t="s">
        <v>81</v>
      </c>
      <c r="AI3" s="65" t="s">
        <v>82</v>
      </c>
      <c r="AK3" s="266" t="s">
        <v>505</v>
      </c>
    </row>
    <row r="4" customFormat="false" ht="20.1" hidden="false" customHeight="true" outlineLevel="0" collapsed="false">
      <c r="A4" s="28" t="s">
        <v>2</v>
      </c>
      <c r="B4" s="62"/>
      <c r="D4" s="649"/>
      <c r="E4" s="1" t="s">
        <v>83</v>
      </c>
      <c r="F4" s="1"/>
      <c r="G4" s="1"/>
      <c r="H4" s="1"/>
      <c r="I4" s="252" t="n">
        <v>23651.35</v>
      </c>
      <c r="J4" s="252" t="n">
        <v>33877.6</v>
      </c>
      <c r="K4" s="252" t="n">
        <v>48274.11</v>
      </c>
      <c r="L4" s="252" t="n">
        <v>19900.96</v>
      </c>
      <c r="M4" s="252" t="n">
        <v>33704.55</v>
      </c>
      <c r="N4" s="252" t="n">
        <v>62624.7</v>
      </c>
      <c r="O4" s="252" t="n">
        <v>70036.62</v>
      </c>
      <c r="P4" s="252" t="n">
        <v>31116.91</v>
      </c>
      <c r="Q4" s="252" t="n">
        <v>50175.36</v>
      </c>
      <c r="R4" s="252" t="n">
        <v>72631.43</v>
      </c>
      <c r="S4" s="252" t="n">
        <v>88415.46</v>
      </c>
      <c r="T4" s="252" t="n">
        <v>36251.57</v>
      </c>
      <c r="U4" s="252" t="n">
        <v>51549.78</v>
      </c>
      <c r="V4" s="252" t="n">
        <v>70281.43</v>
      </c>
      <c r="W4" s="252" t="n">
        <v>95454.74</v>
      </c>
      <c r="X4" s="252" t="n">
        <v>25167.1</v>
      </c>
      <c r="Y4" s="252" t="n">
        <v>49208.14633842</v>
      </c>
      <c r="Z4" s="252" t="n">
        <v>67979.96987653</v>
      </c>
      <c r="AA4" s="252" t="n">
        <v>92413.47758519</v>
      </c>
      <c r="AB4" s="252" t="n">
        <v>39088.35367948</v>
      </c>
      <c r="AC4" s="252" t="n">
        <v>76060.28025859</v>
      </c>
      <c r="AD4" s="252" t="n">
        <v>107237</v>
      </c>
      <c r="AE4" s="269" t="n">
        <v>115035</v>
      </c>
      <c r="AF4" s="252" t="n">
        <v>68528</v>
      </c>
      <c r="AG4" s="252" t="n">
        <v>88293.21213643</v>
      </c>
      <c r="AH4" s="252" t="n">
        <v>105553.28476726</v>
      </c>
      <c r="AI4" s="269" t="n">
        <v>127678.21477088</v>
      </c>
      <c r="AK4" s="270" t="n">
        <v>0.109907547884383</v>
      </c>
    </row>
    <row r="5" customFormat="false" ht="20.1" hidden="false" customHeight="true" outlineLevel="0" collapsed="false">
      <c r="A5" s="34"/>
      <c r="B5" s="35"/>
      <c r="D5" s="649"/>
      <c r="E5" s="1" t="s">
        <v>84</v>
      </c>
      <c r="F5" s="1"/>
      <c r="G5" s="1"/>
      <c r="H5" s="1"/>
      <c r="I5" s="252" t="n">
        <v>23707.05</v>
      </c>
      <c r="J5" s="252" t="n">
        <v>32912.4</v>
      </c>
      <c r="K5" s="252" t="n">
        <v>47019.41</v>
      </c>
      <c r="L5" s="252" t="n">
        <v>18667.72</v>
      </c>
      <c r="M5" s="252" t="n">
        <v>31412.08</v>
      </c>
      <c r="N5" s="252" t="n">
        <v>59378.47</v>
      </c>
      <c r="O5" s="252" t="n">
        <v>66895.31</v>
      </c>
      <c r="P5" s="252" t="n">
        <v>30260.17</v>
      </c>
      <c r="Q5" s="252" t="n">
        <v>48439.91</v>
      </c>
      <c r="R5" s="252" t="n">
        <v>69997.83</v>
      </c>
      <c r="S5" s="252" t="n">
        <v>85395.99</v>
      </c>
      <c r="T5" s="252" t="n">
        <v>35051.49</v>
      </c>
      <c r="U5" s="252" t="n">
        <v>48879.03</v>
      </c>
      <c r="V5" s="252" t="n">
        <v>66420.94</v>
      </c>
      <c r="W5" s="252" t="n">
        <v>90862.7</v>
      </c>
      <c r="X5" s="252" t="n">
        <v>23404.31</v>
      </c>
      <c r="Y5" s="252" t="n">
        <v>45793.02956617</v>
      </c>
      <c r="Z5" s="252" t="n">
        <v>63102.15056514</v>
      </c>
      <c r="AA5" s="252" t="n">
        <v>87012.0350845</v>
      </c>
      <c r="AB5" s="327" t="n">
        <v>36718.01267269</v>
      </c>
      <c r="AC5" s="327" t="n">
        <v>72164.40504449</v>
      </c>
      <c r="AD5" s="327" t="n">
        <v>102168</v>
      </c>
      <c r="AE5" s="328" t="n">
        <v>109282</v>
      </c>
      <c r="AF5" s="310" t="n">
        <v>67990</v>
      </c>
      <c r="AG5" s="310" t="n">
        <v>84792.69023899</v>
      </c>
      <c r="AH5" s="310" t="n">
        <v>98516.03186622</v>
      </c>
      <c r="AI5" s="307" t="n">
        <v>119805.70647044</v>
      </c>
      <c r="AK5" s="270" t="n">
        <v>0.0962986262187734</v>
      </c>
    </row>
    <row r="6" customFormat="false" ht="20.1" hidden="false" customHeight="true" outlineLevel="0" collapsed="false">
      <c r="A6" s="37" t="s">
        <v>4</v>
      </c>
      <c r="B6" s="38"/>
      <c r="D6" s="969" t="s">
        <v>85</v>
      </c>
      <c r="E6" s="970"/>
      <c r="F6" s="971"/>
      <c r="G6" s="971"/>
      <c r="H6" s="971"/>
      <c r="I6" s="866" t="n">
        <v>-55.7</v>
      </c>
      <c r="J6" s="866" t="n">
        <v>965.2</v>
      </c>
      <c r="K6" s="866" t="n">
        <v>1254.7</v>
      </c>
      <c r="L6" s="866" t="n">
        <v>1233.24</v>
      </c>
      <c r="M6" s="866" t="n">
        <v>2292.47</v>
      </c>
      <c r="N6" s="866" t="n">
        <v>3246.23</v>
      </c>
      <c r="O6" s="866" t="n">
        <v>3141.31</v>
      </c>
      <c r="P6" s="866" t="n">
        <v>856.74</v>
      </c>
      <c r="Q6" s="866" t="n">
        <v>1735.45</v>
      </c>
      <c r="R6" s="866" t="n">
        <v>2633.6</v>
      </c>
      <c r="S6" s="866" t="n">
        <v>3019.47</v>
      </c>
      <c r="T6" s="866" t="n">
        <v>1200.08</v>
      </c>
      <c r="U6" s="866" t="n">
        <v>2670.75</v>
      </c>
      <c r="V6" s="866" t="n">
        <v>3860.49</v>
      </c>
      <c r="W6" s="866" t="n">
        <v>4592.04</v>
      </c>
      <c r="X6" s="866" t="n">
        <v>1762.78</v>
      </c>
      <c r="Y6" s="866" t="n">
        <v>3415.11677225</v>
      </c>
      <c r="Z6" s="866" t="n">
        <v>4877.81931139</v>
      </c>
      <c r="AA6" s="866" t="n">
        <v>5401.44250069</v>
      </c>
      <c r="AB6" s="252" t="n">
        <v>2370.34100679</v>
      </c>
      <c r="AC6" s="252" t="n">
        <v>3895.8752141</v>
      </c>
      <c r="AD6" s="252" t="n">
        <v>5070</v>
      </c>
      <c r="AE6" s="269" t="n">
        <v>5754</v>
      </c>
      <c r="AF6" s="252" t="n">
        <v>538</v>
      </c>
      <c r="AG6" s="252" t="n">
        <v>3500.52189743999</v>
      </c>
      <c r="AH6" s="252" t="n">
        <v>7037.25290104</v>
      </c>
      <c r="AI6" s="269" t="n">
        <v>7872.50830044</v>
      </c>
      <c r="AK6" s="270" t="n">
        <v>0.368180100875912</v>
      </c>
    </row>
    <row r="7" customFormat="false" ht="20.1" hidden="false" customHeight="true" outlineLevel="0" collapsed="false">
      <c r="A7" s="42"/>
      <c r="B7" s="42" t="s">
        <v>1</v>
      </c>
      <c r="D7" s="1"/>
      <c r="E7" s="1" t="s">
        <v>27</v>
      </c>
      <c r="F7" s="1"/>
      <c r="G7" s="1"/>
      <c r="H7" s="1"/>
      <c r="I7" s="252" t="n">
        <v>0</v>
      </c>
      <c r="J7" s="252" t="n">
        <v>27.320565</v>
      </c>
      <c r="K7" s="252" t="n">
        <v>54.64113</v>
      </c>
      <c r="L7" s="252" t="n">
        <v>37.417705</v>
      </c>
      <c r="M7" s="252" t="n">
        <v>74.83541</v>
      </c>
      <c r="N7" s="252" t="n">
        <v>112.253115</v>
      </c>
      <c r="O7" s="252" t="n">
        <v>150.32725</v>
      </c>
      <c r="P7" s="252" t="n">
        <v>40.1230025</v>
      </c>
      <c r="Q7" s="252" t="n">
        <v>80.246005</v>
      </c>
      <c r="R7" s="252" t="n">
        <v>120.3690075</v>
      </c>
      <c r="S7" s="252" t="n">
        <v>160.49201</v>
      </c>
      <c r="T7" s="252" t="n">
        <v>46.43326</v>
      </c>
      <c r="U7" s="252" t="n">
        <v>92.86652</v>
      </c>
      <c r="V7" s="252" t="n">
        <v>139.29978</v>
      </c>
      <c r="W7" s="252" t="n">
        <v>185.733069522243</v>
      </c>
      <c r="X7" s="252" t="n">
        <v>55.60284</v>
      </c>
      <c r="Y7" s="252" t="n">
        <v>111.20568</v>
      </c>
      <c r="Z7" s="252" t="n">
        <v>166.80852</v>
      </c>
      <c r="AA7" s="252" t="n">
        <v>222.41136</v>
      </c>
      <c r="AB7" s="252" t="n">
        <v>64.8439</v>
      </c>
      <c r="AC7" s="252" t="n">
        <v>129.6878</v>
      </c>
      <c r="AD7" s="252" t="n">
        <v>194.5317</v>
      </c>
      <c r="AE7" s="269" t="n">
        <v>258</v>
      </c>
      <c r="AF7" s="252" t="n">
        <v>69.8941</v>
      </c>
      <c r="AG7" s="252" t="n">
        <v>139.78812</v>
      </c>
      <c r="AH7" s="252" t="n">
        <v>209.68218</v>
      </c>
      <c r="AI7" s="269" t="n">
        <v>279.57627618</v>
      </c>
      <c r="AK7" s="270" t="n">
        <v>0.0836289774418604</v>
      </c>
    </row>
    <row r="8" customFormat="false" ht="20.1" hidden="false" customHeight="true" outlineLevel="0" collapsed="false">
      <c r="A8" s="41"/>
      <c r="B8" s="42" t="s">
        <v>5</v>
      </c>
      <c r="D8" s="813"/>
      <c r="E8" s="814" t="s">
        <v>279</v>
      </c>
      <c r="F8" s="815"/>
      <c r="G8" s="815"/>
      <c r="H8" s="815"/>
      <c r="I8" s="972" t="n">
        <v>-63.5</v>
      </c>
      <c r="J8" s="972" t="n">
        <v>-44.11</v>
      </c>
      <c r="K8" s="972" t="n">
        <v>-35.18</v>
      </c>
      <c r="L8" s="972" t="n">
        <v>-72.88</v>
      </c>
      <c r="M8" s="972" t="n">
        <v>-121.36</v>
      </c>
      <c r="N8" s="972" t="n">
        <v>-202.66</v>
      </c>
      <c r="O8" s="972" t="n">
        <v>-290.65</v>
      </c>
      <c r="P8" s="972" t="n">
        <v>-1.79</v>
      </c>
      <c r="Q8" s="972" t="n">
        <v>-32.49</v>
      </c>
      <c r="R8" s="972" t="n">
        <v>-79.16</v>
      </c>
      <c r="S8" s="972" t="n">
        <v>30.65</v>
      </c>
      <c r="T8" s="972" t="n">
        <v>-1.64</v>
      </c>
      <c r="U8" s="972" t="n">
        <v>-38.98</v>
      </c>
      <c r="V8" s="972" t="n">
        <v>-85.94</v>
      </c>
      <c r="W8" s="972" t="n">
        <v>-131.36</v>
      </c>
      <c r="X8" s="972" t="n">
        <v>24.2828400000001</v>
      </c>
      <c r="Y8" s="972" t="n">
        <v>23.1099951799969</v>
      </c>
      <c r="Z8" s="972" t="n">
        <v>14.0630301500018</v>
      </c>
      <c r="AA8" s="972" t="n">
        <v>-131.38607372</v>
      </c>
      <c r="AB8" s="972" t="n">
        <v>-4.35432478000016</v>
      </c>
      <c r="AC8" s="972" t="n">
        <v>-16.7106700800006</v>
      </c>
      <c r="AD8" s="972" t="n">
        <v>-28.4683</v>
      </c>
      <c r="AE8" s="997" t="n">
        <v>836</v>
      </c>
      <c r="AF8" s="310" t="n">
        <v>-50.1059</v>
      </c>
      <c r="AG8" s="310" t="n">
        <v>136.02731145001</v>
      </c>
      <c r="AH8" s="310" t="n">
        <v>-5.09459168000265</v>
      </c>
      <c r="AI8" s="307" t="n">
        <v>298.21841543</v>
      </c>
      <c r="AK8" s="270"/>
    </row>
    <row r="9" customFormat="false" ht="20.1" hidden="false" customHeight="true" outlineLevel="0" collapsed="false">
      <c r="A9" s="41"/>
      <c r="B9" s="44" t="s">
        <v>7</v>
      </c>
      <c r="D9" s="649" t="s">
        <v>522</v>
      </c>
      <c r="E9" s="1"/>
      <c r="F9" s="1"/>
      <c r="G9" s="1"/>
      <c r="H9" s="1"/>
      <c r="I9" s="252" t="n">
        <v>-119.2</v>
      </c>
      <c r="J9" s="252" t="n">
        <v>900.38</v>
      </c>
      <c r="K9" s="252" t="n">
        <v>1198.81</v>
      </c>
      <c r="L9" s="252" t="n">
        <v>1132</v>
      </c>
      <c r="M9" s="252" t="n">
        <v>2142.74</v>
      </c>
      <c r="N9" s="252" t="n">
        <v>3015.09</v>
      </c>
      <c r="O9" s="252" t="n">
        <v>2821.92</v>
      </c>
      <c r="P9" s="252" t="n">
        <v>824.54</v>
      </c>
      <c r="Q9" s="252" t="n">
        <v>1672.54</v>
      </c>
      <c r="R9" s="252" t="n">
        <v>2524.03</v>
      </c>
      <c r="S9" s="252" t="n">
        <v>3019.71</v>
      </c>
      <c r="T9" s="252" t="n">
        <v>1163.24</v>
      </c>
      <c r="U9" s="252" t="n">
        <v>2596.58</v>
      </c>
      <c r="V9" s="252" t="n">
        <v>3739.35</v>
      </c>
      <c r="W9" s="252" t="n">
        <v>4425.48</v>
      </c>
      <c r="X9" s="252" t="n">
        <v>1731.46</v>
      </c>
      <c r="Y9" s="252" t="n">
        <v>3327.02108743</v>
      </c>
      <c r="Z9" s="252" t="n">
        <v>4725.07382154</v>
      </c>
      <c r="AA9" s="252" t="n">
        <v>5047.64506697</v>
      </c>
      <c r="AB9" s="252" t="n">
        <v>2301.14278201</v>
      </c>
      <c r="AC9" s="252" t="n">
        <v>3749.47674402</v>
      </c>
      <c r="AD9" s="252" t="n">
        <v>4847</v>
      </c>
      <c r="AE9" s="269" t="n">
        <v>6332</v>
      </c>
      <c r="AF9" s="252" t="n">
        <v>418</v>
      </c>
      <c r="AG9" s="252" t="n">
        <v>3496.76108889</v>
      </c>
      <c r="AH9" s="252" t="n">
        <v>6822.47612936</v>
      </c>
      <c r="AI9" s="269" t="n">
        <v>7891.15043969</v>
      </c>
      <c r="AK9" s="270" t="n">
        <v>0.246233487000948</v>
      </c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281</v>
      </c>
      <c r="F10" s="1"/>
      <c r="G10" s="1"/>
      <c r="H10" s="1"/>
      <c r="I10" s="252" t="n">
        <v>63.55</v>
      </c>
      <c r="J10" s="252" t="n">
        <v>305.67</v>
      </c>
      <c r="K10" s="252" t="n">
        <v>386.16</v>
      </c>
      <c r="L10" s="252" t="n">
        <v>288.17</v>
      </c>
      <c r="M10" s="252" t="n">
        <v>525.68</v>
      </c>
      <c r="N10" s="252" t="n">
        <v>751.42</v>
      </c>
      <c r="O10" s="252" t="n">
        <v>679.52</v>
      </c>
      <c r="P10" s="252" t="n">
        <v>184.57</v>
      </c>
      <c r="Q10" s="252" t="n">
        <v>360.81</v>
      </c>
      <c r="R10" s="252" t="n">
        <v>534.32</v>
      </c>
      <c r="S10" s="252" t="n">
        <v>657.5</v>
      </c>
      <c r="T10" s="252" t="n">
        <v>277.59</v>
      </c>
      <c r="U10" s="252" t="n">
        <v>642.05</v>
      </c>
      <c r="V10" s="252" t="n">
        <v>917.95</v>
      </c>
      <c r="W10" s="252" t="n">
        <v>929.15</v>
      </c>
      <c r="X10" s="252" t="n">
        <v>448.22</v>
      </c>
      <c r="Y10" s="252" t="n">
        <v>876.17902312</v>
      </c>
      <c r="Z10" s="252" t="n">
        <v>1227.02438471</v>
      </c>
      <c r="AA10" s="252" t="n">
        <v>1432.91551044</v>
      </c>
      <c r="AB10" s="327" t="n">
        <v>584.9301884</v>
      </c>
      <c r="AC10" s="327" t="n">
        <v>957.44328204</v>
      </c>
      <c r="AD10" s="327" t="n">
        <v>1248</v>
      </c>
      <c r="AE10" s="328" t="n">
        <v>1568</v>
      </c>
      <c r="AF10" s="310" t="n">
        <v>107</v>
      </c>
      <c r="AG10" s="310" t="n">
        <v>880.43217257</v>
      </c>
      <c r="AH10" s="310" t="n">
        <v>1810.05703731</v>
      </c>
      <c r="AI10" s="307" t="n">
        <v>2122.36548656</v>
      </c>
      <c r="AK10" s="270" t="n">
        <v>0.35354941744898</v>
      </c>
    </row>
    <row r="11" customFormat="false" ht="20.1" hidden="false" customHeight="true" outlineLevel="0" collapsed="false">
      <c r="A11" s="41"/>
      <c r="B11" s="44" t="s">
        <v>11</v>
      </c>
      <c r="D11" s="969" t="s">
        <v>86</v>
      </c>
      <c r="E11" s="970"/>
      <c r="F11" s="971"/>
      <c r="G11" s="971"/>
      <c r="H11" s="971"/>
      <c r="I11" s="973" t="n">
        <v>-182.75</v>
      </c>
      <c r="J11" s="973" t="n">
        <v>594.71</v>
      </c>
      <c r="K11" s="973" t="n">
        <v>812.65</v>
      </c>
      <c r="L11" s="973" t="n">
        <v>843.83</v>
      </c>
      <c r="M11" s="973" t="n">
        <v>1617.06</v>
      </c>
      <c r="N11" s="973" t="n">
        <v>2263.67</v>
      </c>
      <c r="O11" s="973" t="n">
        <v>2142.4</v>
      </c>
      <c r="P11" s="973" t="n">
        <v>639.97</v>
      </c>
      <c r="Q11" s="973" t="n">
        <v>1311.73</v>
      </c>
      <c r="R11" s="973" t="n">
        <v>1989.71</v>
      </c>
      <c r="S11" s="973" t="n">
        <v>2362.21</v>
      </c>
      <c r="T11" s="973" t="n">
        <v>885.65</v>
      </c>
      <c r="U11" s="973" t="n">
        <v>1954.53</v>
      </c>
      <c r="V11" s="973" t="n">
        <v>2821.4</v>
      </c>
      <c r="W11" s="973" t="n">
        <v>3496.33</v>
      </c>
      <c r="X11" s="973" t="n">
        <v>1283.23</v>
      </c>
      <c r="Y11" s="973" t="n">
        <v>2450.84206431</v>
      </c>
      <c r="Z11" s="973" t="n">
        <v>3498.04943683</v>
      </c>
      <c r="AA11" s="973" t="n">
        <v>3614.72955653</v>
      </c>
      <c r="AB11" s="252" t="n">
        <v>1716.22158682</v>
      </c>
      <c r="AC11" s="252" t="n">
        <v>2792.03346198</v>
      </c>
      <c r="AD11" s="252" t="n">
        <v>3599</v>
      </c>
      <c r="AE11" s="269" t="n">
        <v>4764</v>
      </c>
      <c r="AF11" s="252" t="n">
        <v>311</v>
      </c>
      <c r="AG11" s="252" t="n">
        <v>2616.32891632</v>
      </c>
      <c r="AH11" s="252" t="n">
        <v>5012.41909205</v>
      </c>
      <c r="AI11" s="269" t="n">
        <v>5768.78495313</v>
      </c>
      <c r="AK11" s="270" t="n">
        <v>0.210912038860201</v>
      </c>
    </row>
    <row r="12" customFormat="false" ht="20.1" hidden="false" customHeight="true" outlineLevel="0" collapsed="false">
      <c r="A12" s="41"/>
      <c r="B12" s="44" t="s">
        <v>13</v>
      </c>
      <c r="D12" s="649"/>
      <c r="E12" s="1" t="s">
        <v>87</v>
      </c>
      <c r="F12" s="1"/>
      <c r="G12" s="1"/>
      <c r="H12" s="1"/>
      <c r="I12" s="151" t="n">
        <v>-184.99</v>
      </c>
      <c r="J12" s="151" t="n">
        <v>591.37</v>
      </c>
      <c r="K12" s="151" t="n">
        <v>810.84</v>
      </c>
      <c r="L12" s="151" t="n">
        <v>844.34</v>
      </c>
      <c r="M12" s="151" t="n">
        <v>1615.64</v>
      </c>
      <c r="N12" s="151" t="n">
        <v>2260.5</v>
      </c>
      <c r="O12" s="151" t="n">
        <v>2150.7</v>
      </c>
      <c r="P12" s="151" t="n">
        <v>641.72</v>
      </c>
      <c r="Q12" s="151" t="n">
        <v>1311.1</v>
      </c>
      <c r="R12" s="151" t="n">
        <v>1990.46</v>
      </c>
      <c r="S12" s="151" t="n">
        <v>2360.72</v>
      </c>
      <c r="T12" s="151" t="n">
        <v>885.68</v>
      </c>
      <c r="U12" s="151" t="n">
        <v>1955.56</v>
      </c>
      <c r="V12" s="151" t="n">
        <v>2820.88</v>
      </c>
      <c r="W12" s="151" t="n">
        <v>3501.09</v>
      </c>
      <c r="X12" s="151" t="n">
        <v>1281.29</v>
      </c>
      <c r="Y12" s="151" t="n">
        <v>2448.81861149</v>
      </c>
      <c r="Z12" s="151" t="n">
        <v>3504.68480281</v>
      </c>
      <c r="AA12" s="151" t="n">
        <v>3608.62095201</v>
      </c>
      <c r="AB12" s="252" t="n">
        <v>1711.43</v>
      </c>
      <c r="AC12" s="252" t="n">
        <v>2784.92601022</v>
      </c>
      <c r="AD12" s="252" t="n">
        <v>3591</v>
      </c>
      <c r="AE12" s="269" t="n">
        <v>4755</v>
      </c>
      <c r="AF12" s="252" t="n">
        <v>322</v>
      </c>
      <c r="AG12" s="252" t="n">
        <v>2616.81176202</v>
      </c>
      <c r="AH12" s="252" t="n">
        <v>5013.88568693</v>
      </c>
      <c r="AI12" s="269" t="n">
        <v>5769.7172515</v>
      </c>
      <c r="AK12" s="270" t="n">
        <v>0.213400052891693</v>
      </c>
    </row>
    <row r="13" customFormat="false" ht="20.1" hidden="false" customHeight="true" outlineLevel="0" collapsed="false">
      <c r="A13" s="41"/>
      <c r="B13" s="44" t="s">
        <v>15</v>
      </c>
      <c r="C13" s="649"/>
      <c r="D13" s="649"/>
      <c r="E13" s="1" t="s">
        <v>545</v>
      </c>
      <c r="F13" s="1"/>
      <c r="G13" s="1"/>
      <c r="H13" s="1"/>
      <c r="I13" s="151" t="n">
        <v>2.24</v>
      </c>
      <c r="J13" s="151" t="n">
        <v>3.34</v>
      </c>
      <c r="K13" s="151" t="n">
        <v>1.81</v>
      </c>
      <c r="L13" s="151" t="n">
        <v>-0.51</v>
      </c>
      <c r="M13" s="151" t="n">
        <v>1.42</v>
      </c>
      <c r="N13" s="151" t="n">
        <v>3.17</v>
      </c>
      <c r="O13" s="151" t="n">
        <v>-8.3</v>
      </c>
      <c r="P13" s="151" t="n">
        <v>-1.75</v>
      </c>
      <c r="Q13" s="151" t="n">
        <v>0.63</v>
      </c>
      <c r="R13" s="151" t="n">
        <v>-0.75</v>
      </c>
      <c r="S13" s="151" t="n">
        <v>1.49</v>
      </c>
      <c r="T13" s="151" t="n">
        <v>-0.03</v>
      </c>
      <c r="U13" s="151" t="n">
        <v>-1.03</v>
      </c>
      <c r="V13" s="151" t="n">
        <v>0.52</v>
      </c>
      <c r="W13" s="151" t="n">
        <v>-4.76</v>
      </c>
      <c r="X13" s="151" t="n">
        <v>1.93</v>
      </c>
      <c r="Y13" s="151" t="n">
        <v>2.02345282</v>
      </c>
      <c r="Z13" s="151" t="n">
        <v>-6.63536598</v>
      </c>
      <c r="AA13" s="151" t="n">
        <v>6.10860452</v>
      </c>
      <c r="AB13" s="252" t="n">
        <v>4.77798892</v>
      </c>
      <c r="AC13" s="252" t="n">
        <v>7.10745176</v>
      </c>
      <c r="AD13" s="252" t="n">
        <v>8</v>
      </c>
      <c r="AE13" s="269" t="n">
        <v>9</v>
      </c>
      <c r="AF13" s="252" t="n">
        <v>-11</v>
      </c>
      <c r="AG13" s="252" t="n">
        <v>-0.4828457</v>
      </c>
      <c r="AH13" s="252" t="n">
        <v>-1.46659488</v>
      </c>
      <c r="AI13" s="269" t="n">
        <v>-0.93229837</v>
      </c>
      <c r="AK13" s="270" t="n">
        <v>-1.10358870777778</v>
      </c>
    </row>
    <row r="14" customFormat="false" ht="20.1" hidden="false" customHeight="true" outlineLevel="0" collapsed="false">
      <c r="A14" s="41"/>
      <c r="B14" s="44" t="s">
        <v>17</v>
      </c>
      <c r="D14" s="974" t="s">
        <v>523</v>
      </c>
      <c r="E14" s="915"/>
      <c r="F14" s="915"/>
      <c r="G14" s="915"/>
      <c r="H14" s="915"/>
      <c r="I14" s="212" t="n">
        <v>-184.99</v>
      </c>
      <c r="J14" s="212" t="n">
        <v>612.08</v>
      </c>
      <c r="K14" s="212" t="n">
        <v>852.26</v>
      </c>
      <c r="L14" s="212" t="n">
        <v>872.7</v>
      </c>
      <c r="M14" s="212" t="n">
        <v>1672.37</v>
      </c>
      <c r="N14" s="212" t="n">
        <v>2345.71</v>
      </c>
      <c r="O14" s="212" t="n">
        <v>2264.65</v>
      </c>
      <c r="P14" s="212" t="n">
        <v>672.13</v>
      </c>
      <c r="Q14" s="212" t="n">
        <v>1371.93</v>
      </c>
      <c r="R14" s="212" t="n">
        <v>2081.7</v>
      </c>
      <c r="S14" s="212" t="n">
        <v>2482.37</v>
      </c>
      <c r="T14" s="212" t="n">
        <v>920.88</v>
      </c>
      <c r="U14" s="212" t="n">
        <v>2025.95</v>
      </c>
      <c r="V14" s="212" t="n">
        <v>2926.47</v>
      </c>
      <c r="W14" s="212" t="n">
        <v>3641.88</v>
      </c>
      <c r="X14" s="212" t="n">
        <v>1321.602059</v>
      </c>
      <c r="Y14" s="212" t="n">
        <v>2529.44272949</v>
      </c>
      <c r="Z14" s="212" t="n">
        <v>3625.62097981</v>
      </c>
      <c r="AA14" s="212" t="n">
        <v>3769.86918801</v>
      </c>
      <c r="AB14" s="294" t="n">
        <v>1758.4418275</v>
      </c>
      <c r="AC14" s="294" t="n">
        <v>2878.94966522</v>
      </c>
      <c r="AD14" s="294" t="n">
        <v>3732.0354825</v>
      </c>
      <c r="AE14" s="1013" t="n">
        <v>4942.05</v>
      </c>
      <c r="AF14" s="294" t="n">
        <v>372.6732225</v>
      </c>
      <c r="AG14" s="294" t="n">
        <v>2718.15814902</v>
      </c>
      <c r="AH14" s="294" t="n">
        <v>5165.90526743</v>
      </c>
      <c r="AI14" s="1013" t="n">
        <v>5972.4100517305</v>
      </c>
      <c r="AK14" s="270" t="n">
        <v>0.208488390795419</v>
      </c>
      <c r="AP14" s="225"/>
    </row>
    <row r="15" customFormat="false" ht="20.1" hidden="false" customHeight="true" outlineLevel="0" collapsed="false">
      <c r="A15" s="41"/>
      <c r="B15" s="44" t="s">
        <v>19</v>
      </c>
    </row>
    <row r="16" customFormat="false" ht="20.1" hidden="false" customHeight="true" outlineLevel="0" collapsed="false">
      <c r="A16" s="41"/>
      <c r="B16" s="44" t="s">
        <v>21</v>
      </c>
      <c r="D16" s="64" t="s">
        <v>546</v>
      </c>
      <c r="E16" s="911"/>
      <c r="F16" s="911"/>
      <c r="G16" s="911"/>
      <c r="H16" s="911"/>
      <c r="I16" s="26" t="s">
        <v>58</v>
      </c>
      <c r="J16" s="26" t="s">
        <v>59</v>
      </c>
      <c r="K16" s="65" t="s">
        <v>60</v>
      </c>
      <c r="L16" s="26" t="s">
        <v>61</v>
      </c>
      <c r="M16" s="26" t="s">
        <v>62</v>
      </c>
      <c r="N16" s="26" t="s">
        <v>63</v>
      </c>
      <c r="O16" s="26" t="s">
        <v>161</v>
      </c>
      <c r="P16" s="65" t="s">
        <v>64</v>
      </c>
      <c r="Q16" s="65" t="s">
        <v>65</v>
      </c>
      <c r="R16" s="26" t="s">
        <v>66</v>
      </c>
      <c r="S16" s="26" t="s">
        <v>67</v>
      </c>
      <c r="T16" s="26" t="s">
        <v>68</v>
      </c>
      <c r="U16" s="26" t="s">
        <v>69</v>
      </c>
      <c r="V16" s="26" t="s">
        <v>70</v>
      </c>
      <c r="W16" s="26" t="s">
        <v>114</v>
      </c>
      <c r="X16" s="26" t="s">
        <v>71</v>
      </c>
      <c r="Y16" s="26" t="s">
        <v>72</v>
      </c>
      <c r="Z16" s="26" t="s">
        <v>73</v>
      </c>
      <c r="AA16" s="26" t="s">
        <v>74</v>
      </c>
      <c r="AB16" s="26" t="s">
        <v>75</v>
      </c>
      <c r="AC16" s="26" t="s">
        <v>76</v>
      </c>
      <c r="AD16" s="26" t="s">
        <v>77</v>
      </c>
      <c r="AE16" s="26" t="s">
        <v>78</v>
      </c>
      <c r="AF16" s="65" t="s">
        <v>79</v>
      </c>
      <c r="AG16" s="65" t="s">
        <v>80</v>
      </c>
      <c r="AH16" s="65" t="s">
        <v>81</v>
      </c>
      <c r="AI16" s="65" t="s">
        <v>82</v>
      </c>
      <c r="AK16" s="266" t="s">
        <v>540</v>
      </c>
    </row>
    <row r="17" customFormat="false" ht="20.1" hidden="false" customHeight="true" outlineLevel="0" collapsed="false">
      <c r="A17" s="41"/>
      <c r="B17" s="44" t="s">
        <v>23</v>
      </c>
      <c r="D17" s="649"/>
      <c r="E17" s="1" t="s">
        <v>83</v>
      </c>
      <c r="F17" s="1"/>
      <c r="G17" s="1"/>
      <c r="H17" s="1"/>
      <c r="I17" s="252" t="n">
        <v>23651.35</v>
      </c>
      <c r="J17" s="252" t="n">
        <v>10226.25</v>
      </c>
      <c r="K17" s="252" t="n">
        <v>14396.51</v>
      </c>
      <c r="L17" s="252" t="n">
        <v>19900.96</v>
      </c>
      <c r="M17" s="252" t="n">
        <v>13803.59</v>
      </c>
      <c r="N17" s="252" t="n">
        <v>28920.15</v>
      </c>
      <c r="O17" s="252" t="n">
        <v>7411.92</v>
      </c>
      <c r="P17" s="252" t="n">
        <v>31116.91</v>
      </c>
      <c r="Q17" s="252" t="n">
        <v>19058.45</v>
      </c>
      <c r="R17" s="252" t="n">
        <v>22456.07</v>
      </c>
      <c r="S17" s="252" t="n">
        <v>15784.03</v>
      </c>
      <c r="T17" s="252" t="n">
        <v>36251.57</v>
      </c>
      <c r="U17" s="252" t="n">
        <v>15298.21</v>
      </c>
      <c r="V17" s="252" t="n">
        <v>18731.65</v>
      </c>
      <c r="W17" s="252" t="n">
        <v>25173.31</v>
      </c>
      <c r="X17" s="252" t="n">
        <v>25167.1</v>
      </c>
      <c r="Y17" s="252" t="n">
        <v>24041.04633842</v>
      </c>
      <c r="Z17" s="252" t="n">
        <v>18771.82353811</v>
      </c>
      <c r="AA17" s="252" t="n">
        <v>24433.50770866</v>
      </c>
      <c r="AB17" s="252" t="n">
        <v>39088.35367948</v>
      </c>
      <c r="AC17" s="252" t="n">
        <v>36971.92657911</v>
      </c>
      <c r="AD17" s="252" t="n">
        <v>31176.71974141</v>
      </c>
      <c r="AE17" s="252" t="n">
        <v>7798</v>
      </c>
      <c r="AF17" s="252" t="n">
        <v>68528</v>
      </c>
      <c r="AG17" s="252" t="n">
        <v>19765.21213643</v>
      </c>
      <c r="AH17" s="269" t="n">
        <v>17260.07263083</v>
      </c>
      <c r="AI17" s="269" t="n">
        <v>22124.93000362</v>
      </c>
      <c r="AK17" s="270" t="n">
        <v>0.281856135651502</v>
      </c>
    </row>
    <row r="18" customFormat="false" ht="20.1" hidden="false" customHeight="true" outlineLevel="0" collapsed="false">
      <c r="A18" s="41"/>
      <c r="B18" s="44" t="s">
        <v>25</v>
      </c>
      <c r="D18" s="649"/>
      <c r="E18" s="1" t="s">
        <v>84</v>
      </c>
      <c r="F18" s="1"/>
      <c r="G18" s="1"/>
      <c r="H18" s="1"/>
      <c r="I18" s="252" t="n">
        <v>23707.05</v>
      </c>
      <c r="J18" s="252" t="n">
        <v>9205.35</v>
      </c>
      <c r="K18" s="252" t="n">
        <v>14107.01</v>
      </c>
      <c r="L18" s="252" t="n">
        <v>18667.72</v>
      </c>
      <c r="M18" s="252" t="n">
        <v>12744.36</v>
      </c>
      <c r="N18" s="252" t="n">
        <v>27966.39</v>
      </c>
      <c r="O18" s="252" t="n">
        <v>7516.84</v>
      </c>
      <c r="P18" s="252" t="n">
        <v>30260.17</v>
      </c>
      <c r="Q18" s="252" t="n">
        <v>18179.74</v>
      </c>
      <c r="R18" s="252" t="n">
        <v>21557.92</v>
      </c>
      <c r="S18" s="252" t="n">
        <v>15398.16</v>
      </c>
      <c r="T18" s="252" t="n">
        <v>35051.49</v>
      </c>
      <c r="U18" s="252" t="n">
        <v>13827.54</v>
      </c>
      <c r="V18" s="252" t="n">
        <v>17541.91</v>
      </c>
      <c r="W18" s="252" t="n">
        <v>24441.76</v>
      </c>
      <c r="X18" s="252" t="n">
        <v>23404.31</v>
      </c>
      <c r="Y18" s="252" t="n">
        <v>22388.71956617</v>
      </c>
      <c r="Z18" s="252" t="n">
        <v>17309.12099897</v>
      </c>
      <c r="AA18" s="252" t="n">
        <v>23909.88451936</v>
      </c>
      <c r="AB18" s="252" t="n">
        <v>36718.01267269</v>
      </c>
      <c r="AC18" s="252" t="n">
        <v>35446.3923718</v>
      </c>
      <c r="AD18" s="327" t="n">
        <v>30003.59495551</v>
      </c>
      <c r="AE18" s="327" t="n">
        <v>7114</v>
      </c>
      <c r="AF18" s="310" t="n">
        <v>67990</v>
      </c>
      <c r="AG18" s="310" t="n">
        <v>16802.69023899</v>
      </c>
      <c r="AH18" s="307" t="n">
        <v>13723.34162723</v>
      </c>
      <c r="AI18" s="307" t="n">
        <v>21289.67460422</v>
      </c>
      <c r="AK18" s="270" t="n">
        <v>0.551347709801001</v>
      </c>
    </row>
    <row r="19" customFormat="false" ht="20.1" hidden="false" customHeight="true" outlineLevel="0" collapsed="false">
      <c r="A19" s="41"/>
      <c r="B19" s="44" t="s">
        <v>27</v>
      </c>
      <c r="D19" s="969" t="s">
        <v>85</v>
      </c>
      <c r="E19" s="970"/>
      <c r="F19" s="971"/>
      <c r="G19" s="971"/>
      <c r="H19" s="971"/>
      <c r="I19" s="866" t="n">
        <v>-55.7</v>
      </c>
      <c r="J19" s="866" t="n">
        <v>1020.9</v>
      </c>
      <c r="K19" s="866" t="n">
        <v>289.5</v>
      </c>
      <c r="L19" s="866" t="n">
        <v>1233.24</v>
      </c>
      <c r="M19" s="866" t="n">
        <v>1059.23</v>
      </c>
      <c r="N19" s="866" t="n">
        <v>953.76</v>
      </c>
      <c r="O19" s="866" t="n">
        <v>-104.92</v>
      </c>
      <c r="P19" s="866" t="n">
        <v>856.74</v>
      </c>
      <c r="Q19" s="866" t="n">
        <v>878.71</v>
      </c>
      <c r="R19" s="866" t="n">
        <v>898.15</v>
      </c>
      <c r="S19" s="866" t="n">
        <v>385.87</v>
      </c>
      <c r="T19" s="866" t="n">
        <v>1200.08</v>
      </c>
      <c r="U19" s="866" t="n">
        <v>1470.67</v>
      </c>
      <c r="V19" s="866" t="n">
        <v>1189.74</v>
      </c>
      <c r="W19" s="866" t="n">
        <v>731.55</v>
      </c>
      <c r="X19" s="866" t="n">
        <v>1762.78</v>
      </c>
      <c r="Y19" s="866" t="n">
        <v>1652.33677225</v>
      </c>
      <c r="Z19" s="866" t="n">
        <v>1462.70253913999</v>
      </c>
      <c r="AA19" s="866" t="n">
        <v>523.623189300002</v>
      </c>
      <c r="AB19" s="866" t="n">
        <v>2370.34100679</v>
      </c>
      <c r="AC19" s="866" t="n">
        <v>1525.53420731</v>
      </c>
      <c r="AD19" s="252" t="n">
        <v>1174.1247859</v>
      </c>
      <c r="AE19" s="252" t="n">
        <v>684</v>
      </c>
      <c r="AF19" s="252" t="n">
        <v>538</v>
      </c>
      <c r="AG19" s="252" t="n">
        <v>2962.52189743999</v>
      </c>
      <c r="AH19" s="269" t="n">
        <v>3536.73100360001</v>
      </c>
      <c r="AI19" s="269" t="n">
        <v>835.255399399997</v>
      </c>
      <c r="AK19" s="270" t="n">
        <v>-0.763834060732977</v>
      </c>
    </row>
    <row r="20" customFormat="false" ht="20.1" hidden="false" customHeight="true" outlineLevel="0" collapsed="false">
      <c r="A20" s="41"/>
      <c r="B20" s="44" t="s">
        <v>29</v>
      </c>
      <c r="D20" s="1"/>
      <c r="E20" s="1" t="s">
        <v>27</v>
      </c>
      <c r="F20" s="1"/>
      <c r="G20" s="1"/>
      <c r="H20" s="1"/>
      <c r="I20" s="252" t="n">
        <v>0</v>
      </c>
      <c r="J20" s="252" t="n">
        <v>27.320565</v>
      </c>
      <c r="K20" s="252" t="n">
        <v>27.320565</v>
      </c>
      <c r="L20" s="252" t="n">
        <v>37.417705</v>
      </c>
      <c r="M20" s="252" t="n">
        <v>37.417705</v>
      </c>
      <c r="N20" s="252" t="n">
        <v>37.417705</v>
      </c>
      <c r="O20" s="252" t="n">
        <v>38.074135</v>
      </c>
      <c r="P20" s="252" t="n">
        <v>40.1230025</v>
      </c>
      <c r="Q20" s="252" t="n">
        <v>40.1230025</v>
      </c>
      <c r="R20" s="252" t="n">
        <v>40.1230025</v>
      </c>
      <c r="S20" s="252" t="n">
        <v>40.1230025</v>
      </c>
      <c r="T20" s="252" t="n">
        <v>46.43326</v>
      </c>
      <c r="U20" s="252" t="n">
        <v>46.43326</v>
      </c>
      <c r="V20" s="252" t="n">
        <v>46.43326</v>
      </c>
      <c r="W20" s="252" t="n">
        <v>46.4332895222433</v>
      </c>
      <c r="X20" s="252" t="n">
        <v>55.60284</v>
      </c>
      <c r="Y20" s="252" t="n">
        <v>55.60284</v>
      </c>
      <c r="Z20" s="252" t="n">
        <v>55.60284</v>
      </c>
      <c r="AA20" s="252" t="n">
        <v>55.60284</v>
      </c>
      <c r="AB20" s="252" t="n">
        <v>64.8439</v>
      </c>
      <c r="AC20" s="252" t="n">
        <v>64.8439</v>
      </c>
      <c r="AD20" s="252" t="n">
        <v>64.8439</v>
      </c>
      <c r="AE20" s="252" t="n">
        <v>63.4683</v>
      </c>
      <c r="AF20" s="252" t="n">
        <v>69.8941</v>
      </c>
      <c r="AG20" s="252" t="n">
        <v>69.89402</v>
      </c>
      <c r="AH20" s="269" t="n">
        <v>69.89406</v>
      </c>
      <c r="AI20" s="269" t="n">
        <v>69.89409618</v>
      </c>
      <c r="AK20" s="270" t="n">
        <v>5.1764055479187E-007</v>
      </c>
    </row>
    <row r="21" customFormat="false" ht="20.1" hidden="false" customHeight="true" outlineLevel="0" collapsed="false">
      <c r="A21" s="41"/>
      <c r="B21" s="44" t="s">
        <v>31</v>
      </c>
      <c r="D21" s="813"/>
      <c r="E21" s="814" t="s">
        <v>279</v>
      </c>
      <c r="F21" s="815"/>
      <c r="G21" s="815"/>
      <c r="H21" s="815"/>
      <c r="I21" s="972" t="n">
        <v>-63.5</v>
      </c>
      <c r="J21" s="972" t="n">
        <v>19.39</v>
      </c>
      <c r="K21" s="972" t="n">
        <v>8.93</v>
      </c>
      <c r="L21" s="972" t="n">
        <v>-72.88</v>
      </c>
      <c r="M21" s="972" t="n">
        <v>-48.48</v>
      </c>
      <c r="N21" s="972" t="n">
        <v>-81.3</v>
      </c>
      <c r="O21" s="972" t="n">
        <v>-87.99</v>
      </c>
      <c r="P21" s="972" t="n">
        <v>-1.79</v>
      </c>
      <c r="Q21" s="972" t="n">
        <v>-30.7</v>
      </c>
      <c r="R21" s="972" t="n">
        <v>-46.67</v>
      </c>
      <c r="S21" s="972" t="n">
        <v>109.81</v>
      </c>
      <c r="T21" s="972" t="n">
        <v>-1.64</v>
      </c>
      <c r="U21" s="972" t="n">
        <v>-37.34</v>
      </c>
      <c r="V21" s="972" t="n">
        <v>-46.96</v>
      </c>
      <c r="W21" s="972" t="n">
        <v>-45.42</v>
      </c>
      <c r="X21" s="972" t="n">
        <v>24.2828400000001</v>
      </c>
      <c r="Y21" s="972" t="n">
        <v>-1.17284482000312</v>
      </c>
      <c r="Z21" s="972" t="n">
        <v>-9.04696502999515</v>
      </c>
      <c r="AA21" s="972" t="n">
        <v>-145.449103870002</v>
      </c>
      <c r="AB21" s="972" t="n">
        <v>-4.35432478000016</v>
      </c>
      <c r="AC21" s="972" t="n">
        <v>-12.3563453000005</v>
      </c>
      <c r="AD21" s="327" t="n">
        <v>-11.7576299199994</v>
      </c>
      <c r="AE21" s="327" t="n">
        <v>864.4683</v>
      </c>
      <c r="AF21" s="310" t="n">
        <v>-50.1059</v>
      </c>
      <c r="AG21" s="310" t="n">
        <v>186.13321145001</v>
      </c>
      <c r="AH21" s="307" t="n">
        <v>-141.121903130013</v>
      </c>
      <c r="AI21" s="307" t="n">
        <v>303.313007110003</v>
      </c>
      <c r="AK21" s="270"/>
    </row>
    <row r="22" customFormat="false" ht="20.1" hidden="false" customHeight="true" outlineLevel="0" collapsed="false">
      <c r="A22" s="41"/>
      <c r="B22" s="44" t="s">
        <v>32</v>
      </c>
      <c r="D22" s="649" t="s">
        <v>522</v>
      </c>
      <c r="E22" s="1"/>
      <c r="F22" s="1"/>
      <c r="G22" s="1"/>
      <c r="H22" s="1"/>
      <c r="I22" s="252" t="n">
        <v>-119.2</v>
      </c>
      <c r="J22" s="252" t="n">
        <v>1019.58</v>
      </c>
      <c r="K22" s="252" t="n">
        <v>298.43</v>
      </c>
      <c r="L22" s="252" t="n">
        <v>1132</v>
      </c>
      <c r="M22" s="252" t="n">
        <v>1010.74</v>
      </c>
      <c r="N22" s="252" t="n">
        <v>872.35</v>
      </c>
      <c r="O22" s="252" t="n">
        <v>-193.17</v>
      </c>
      <c r="P22" s="252" t="n">
        <v>824.54</v>
      </c>
      <c r="Q22" s="252" t="n">
        <v>848</v>
      </c>
      <c r="R22" s="252" t="n">
        <v>851.49</v>
      </c>
      <c r="S22" s="252" t="n">
        <v>495.68</v>
      </c>
      <c r="T22" s="252" t="n">
        <v>1163.24</v>
      </c>
      <c r="U22" s="252" t="n">
        <v>1433.34</v>
      </c>
      <c r="V22" s="252" t="n">
        <v>1142.77</v>
      </c>
      <c r="W22" s="252" t="n">
        <v>686.13</v>
      </c>
      <c r="X22" s="252" t="n">
        <v>1731.46</v>
      </c>
      <c r="Y22" s="252" t="n">
        <v>1595.56108743</v>
      </c>
      <c r="Z22" s="252" t="n">
        <v>1398.05273411</v>
      </c>
      <c r="AA22" s="252" t="n">
        <v>322.57124543</v>
      </c>
      <c r="AB22" s="252" t="n">
        <v>2301.14278201</v>
      </c>
      <c r="AC22" s="252" t="n">
        <v>1448.33396201</v>
      </c>
      <c r="AD22" s="252" t="n">
        <v>1097.52325598</v>
      </c>
      <c r="AE22" s="252" t="n">
        <v>1485</v>
      </c>
      <c r="AF22" s="252" t="n">
        <v>418</v>
      </c>
      <c r="AG22" s="252" t="n">
        <v>3078.76108889</v>
      </c>
      <c r="AH22" s="269" t="n">
        <v>3325.71504047</v>
      </c>
      <c r="AI22" s="269" t="n">
        <v>1068.67431033</v>
      </c>
      <c r="AK22" s="270" t="n">
        <v>-0.67866329576482</v>
      </c>
    </row>
    <row r="23" customFormat="false" ht="20.1" hidden="false" customHeight="true" outlineLevel="0" collapsed="false">
      <c r="A23" s="41"/>
      <c r="B23" s="44" t="s">
        <v>33</v>
      </c>
      <c r="D23" s="649"/>
      <c r="E23" s="1" t="s">
        <v>281</v>
      </c>
      <c r="F23" s="1"/>
      <c r="G23" s="1"/>
      <c r="H23" s="1"/>
      <c r="I23" s="252" t="n">
        <v>63.55</v>
      </c>
      <c r="J23" s="252" t="n">
        <v>242.12</v>
      </c>
      <c r="K23" s="252" t="n">
        <v>80.49</v>
      </c>
      <c r="L23" s="252" t="n">
        <v>288.17</v>
      </c>
      <c r="M23" s="252" t="n">
        <v>237.51</v>
      </c>
      <c r="N23" s="252" t="n">
        <v>225.74</v>
      </c>
      <c r="O23" s="252" t="n">
        <v>-71.9</v>
      </c>
      <c r="P23" s="252" t="n">
        <v>184.57</v>
      </c>
      <c r="Q23" s="252" t="n">
        <v>176.24</v>
      </c>
      <c r="R23" s="252" t="n">
        <v>173.51</v>
      </c>
      <c r="S23" s="252" t="n">
        <v>123.18</v>
      </c>
      <c r="T23" s="252" t="n">
        <v>277.59</v>
      </c>
      <c r="U23" s="252" t="n">
        <v>364.46</v>
      </c>
      <c r="V23" s="252" t="n">
        <v>275.9</v>
      </c>
      <c r="W23" s="252" t="n">
        <v>11.1999999999999</v>
      </c>
      <c r="X23" s="252" t="n">
        <v>448.22</v>
      </c>
      <c r="Y23" s="252" t="n">
        <v>427.95902312</v>
      </c>
      <c r="Z23" s="252" t="n">
        <v>350.84536159</v>
      </c>
      <c r="AA23" s="252" t="n">
        <v>205.89112573</v>
      </c>
      <c r="AB23" s="252" t="n">
        <v>584.9301884</v>
      </c>
      <c r="AC23" s="252" t="n">
        <v>372.51309364</v>
      </c>
      <c r="AD23" s="327" t="n">
        <v>290.55671796</v>
      </c>
      <c r="AE23" s="327" t="n">
        <v>320</v>
      </c>
      <c r="AF23" s="310" t="n">
        <v>107</v>
      </c>
      <c r="AG23" s="310" t="n">
        <v>773.43217257</v>
      </c>
      <c r="AH23" s="307" t="n">
        <v>929.62486474</v>
      </c>
      <c r="AI23" s="307" t="n">
        <v>312.30844925</v>
      </c>
      <c r="AK23" s="270" t="n">
        <v>-0.66404895017804</v>
      </c>
    </row>
    <row r="24" customFormat="false" ht="20.1" hidden="false" customHeight="true" outlineLevel="0" collapsed="false">
      <c r="A24" s="41"/>
      <c r="B24" s="44" t="s">
        <v>34</v>
      </c>
      <c r="D24" s="969" t="s">
        <v>86</v>
      </c>
      <c r="E24" s="970"/>
      <c r="F24" s="971"/>
      <c r="G24" s="971"/>
      <c r="H24" s="971"/>
      <c r="I24" s="973" t="n">
        <v>-182.75</v>
      </c>
      <c r="J24" s="973" t="n">
        <v>777.46</v>
      </c>
      <c r="K24" s="973" t="n">
        <v>217.94</v>
      </c>
      <c r="L24" s="973" t="n">
        <v>843.83</v>
      </c>
      <c r="M24" s="973" t="n">
        <v>773.23</v>
      </c>
      <c r="N24" s="973" t="n">
        <v>646.61</v>
      </c>
      <c r="O24" s="973" t="n">
        <v>-121.27</v>
      </c>
      <c r="P24" s="973" t="n">
        <v>639.97</v>
      </c>
      <c r="Q24" s="973" t="n">
        <v>671.76</v>
      </c>
      <c r="R24" s="973" t="n">
        <v>677.98</v>
      </c>
      <c r="S24" s="973" t="n">
        <v>372.5</v>
      </c>
      <c r="T24" s="973" t="n">
        <v>885.65</v>
      </c>
      <c r="U24" s="973" t="n">
        <v>1068.88</v>
      </c>
      <c r="V24" s="973" t="n">
        <v>866.87</v>
      </c>
      <c r="W24" s="973" t="n">
        <v>674.93</v>
      </c>
      <c r="X24" s="973" t="n">
        <v>1283.23</v>
      </c>
      <c r="Y24" s="973" t="n">
        <v>1167.61206431</v>
      </c>
      <c r="Z24" s="973" t="n">
        <v>1047.20737252</v>
      </c>
      <c r="AA24" s="973" t="n">
        <v>116.6801197</v>
      </c>
      <c r="AB24" s="973" t="n">
        <v>1716.22158682</v>
      </c>
      <c r="AC24" s="973" t="n">
        <v>1075.81187516</v>
      </c>
      <c r="AD24" s="252" t="n">
        <v>806.96653802</v>
      </c>
      <c r="AE24" s="252" t="n">
        <v>1165</v>
      </c>
      <c r="AF24" s="252" t="n">
        <v>311</v>
      </c>
      <c r="AG24" s="252" t="n">
        <v>2305.32891632</v>
      </c>
      <c r="AH24" s="269" t="n">
        <v>2396.09017573</v>
      </c>
      <c r="AI24" s="269" t="n">
        <v>756.36586108</v>
      </c>
      <c r="AK24" s="270" t="n">
        <v>-0.684333307343258</v>
      </c>
    </row>
    <row r="25" customFormat="false" ht="20.1" hidden="false" customHeight="true" outlineLevel="0" collapsed="false">
      <c r="A25" s="41"/>
      <c r="B25" s="42" t="s">
        <v>35</v>
      </c>
      <c r="D25" s="649"/>
      <c r="E25" s="1" t="s">
        <v>87</v>
      </c>
      <c r="F25" s="1"/>
      <c r="G25" s="1"/>
      <c r="H25" s="1"/>
      <c r="I25" s="151" t="n">
        <v>-184.99</v>
      </c>
      <c r="J25" s="151" t="n">
        <v>776.36</v>
      </c>
      <c r="K25" s="151" t="n">
        <v>219.47</v>
      </c>
      <c r="L25" s="151" t="n">
        <v>844.34</v>
      </c>
      <c r="M25" s="151" t="n">
        <v>771.3</v>
      </c>
      <c r="N25" s="151" t="n">
        <v>644.86</v>
      </c>
      <c r="O25" s="151" t="n">
        <v>-109.8</v>
      </c>
      <c r="P25" s="151" t="n">
        <v>641.72</v>
      </c>
      <c r="Q25" s="151" t="n">
        <v>669.38</v>
      </c>
      <c r="R25" s="151" t="n">
        <v>679.36</v>
      </c>
      <c r="S25" s="151" t="n">
        <v>370.26</v>
      </c>
      <c r="T25" s="151" t="n">
        <v>885.68</v>
      </c>
      <c r="U25" s="151" t="n">
        <v>1069.88</v>
      </c>
      <c r="V25" s="151" t="n">
        <v>865.32</v>
      </c>
      <c r="W25" s="151" t="n">
        <v>680.21</v>
      </c>
      <c r="X25" s="151" t="n">
        <v>1281.29</v>
      </c>
      <c r="Y25" s="151" t="n">
        <v>1167.52861149</v>
      </c>
      <c r="Z25" s="151" t="n">
        <v>1055.86619132</v>
      </c>
      <c r="AA25" s="151" t="n">
        <v>103.9361492</v>
      </c>
      <c r="AB25" s="151" t="n">
        <v>1711.43</v>
      </c>
      <c r="AC25" s="151" t="n">
        <v>1073.49601022</v>
      </c>
      <c r="AD25" s="252" t="n">
        <v>806.07398978</v>
      </c>
      <c r="AE25" s="252" t="n">
        <v>1164</v>
      </c>
      <c r="AF25" s="252" t="n">
        <v>322</v>
      </c>
      <c r="AG25" s="252" t="n">
        <v>2294.81176202</v>
      </c>
      <c r="AH25" s="269" t="n">
        <v>2397.07392491</v>
      </c>
      <c r="AI25" s="269" t="n">
        <v>755.83156457</v>
      </c>
      <c r="AK25" s="270" t="n">
        <v>-0.684685750941795</v>
      </c>
    </row>
    <row r="26" customFormat="false" ht="20.1" hidden="false" customHeight="true" outlineLevel="0" collapsed="false">
      <c r="A26" s="41"/>
      <c r="B26" s="44" t="s">
        <v>13</v>
      </c>
      <c r="D26" s="649"/>
      <c r="E26" s="1" t="s">
        <v>545</v>
      </c>
      <c r="F26" s="1"/>
      <c r="G26" s="1"/>
      <c r="H26" s="1"/>
      <c r="I26" s="151" t="n">
        <v>2.24</v>
      </c>
      <c r="J26" s="151" t="n">
        <v>1.1</v>
      </c>
      <c r="K26" s="151" t="n">
        <v>-1.53</v>
      </c>
      <c r="L26" s="151" t="n">
        <v>-0.51</v>
      </c>
      <c r="M26" s="151" t="n">
        <v>1.93</v>
      </c>
      <c r="N26" s="151" t="n">
        <v>1.75</v>
      </c>
      <c r="O26" s="151" t="n">
        <v>-11.47</v>
      </c>
      <c r="P26" s="151" t="n">
        <v>-1.75</v>
      </c>
      <c r="Q26" s="151" t="n">
        <v>2.38</v>
      </c>
      <c r="R26" s="151" t="n">
        <v>-1.38</v>
      </c>
      <c r="S26" s="151" t="n">
        <v>2.24</v>
      </c>
      <c r="T26" s="151" t="n">
        <v>-0.03</v>
      </c>
      <c r="U26" s="151" t="n">
        <v>-1</v>
      </c>
      <c r="V26" s="151" t="n">
        <v>1.55</v>
      </c>
      <c r="W26" s="151" t="n">
        <v>-5.28</v>
      </c>
      <c r="X26" s="151" t="n">
        <v>1.93</v>
      </c>
      <c r="Y26" s="151" t="n">
        <v>0.0934528200000002</v>
      </c>
      <c r="Z26" s="151" t="n">
        <v>-8.6588188</v>
      </c>
      <c r="AA26" s="151" t="n">
        <v>12.7439705</v>
      </c>
      <c r="AB26" s="151" t="n">
        <v>4.77798892</v>
      </c>
      <c r="AC26" s="151" t="n">
        <v>2.32946284</v>
      </c>
      <c r="AD26" s="252" t="n">
        <v>0.89254824</v>
      </c>
      <c r="AE26" s="252" t="n">
        <v>1</v>
      </c>
      <c r="AF26" s="252" t="n">
        <v>-11</v>
      </c>
      <c r="AG26" s="252" t="n">
        <v>10.5171543</v>
      </c>
      <c r="AH26" s="269" t="n">
        <v>-0.98374918</v>
      </c>
      <c r="AI26" s="269" t="n">
        <v>0.53429651</v>
      </c>
      <c r="AK26" s="270" t="n">
        <v>-1.54312269922299</v>
      </c>
    </row>
    <row r="27" customFormat="false" ht="20.1" hidden="false" customHeight="true" outlineLevel="0" collapsed="false">
      <c r="A27" s="41"/>
      <c r="B27" s="44" t="s">
        <v>15</v>
      </c>
      <c r="D27" s="974" t="s">
        <v>523</v>
      </c>
      <c r="E27" s="915"/>
      <c r="F27" s="915"/>
      <c r="G27" s="915"/>
      <c r="H27" s="915"/>
      <c r="I27" s="212" t="n">
        <v>-184.99</v>
      </c>
      <c r="J27" s="212" t="n">
        <v>797.07</v>
      </c>
      <c r="K27" s="212" t="n">
        <v>240.18</v>
      </c>
      <c r="L27" s="212" t="n">
        <v>872.7</v>
      </c>
      <c r="M27" s="212" t="n">
        <v>799.67</v>
      </c>
      <c r="N27" s="212" t="n">
        <v>673.34</v>
      </c>
      <c r="O27" s="212" t="n">
        <v>-81.0599999999999</v>
      </c>
      <c r="P27" s="212" t="n">
        <v>672.13</v>
      </c>
      <c r="Q27" s="212" t="n">
        <v>699.8</v>
      </c>
      <c r="R27" s="212" t="n">
        <v>709.77</v>
      </c>
      <c r="S27" s="212" t="n">
        <v>400.67</v>
      </c>
      <c r="T27" s="212" t="n">
        <v>920.88</v>
      </c>
      <c r="U27" s="212" t="n">
        <v>1105.07</v>
      </c>
      <c r="V27" s="212" t="n">
        <v>900.52</v>
      </c>
      <c r="W27" s="212" t="n">
        <v>715.41</v>
      </c>
      <c r="X27" s="212" t="n">
        <v>1321.602059</v>
      </c>
      <c r="Y27" s="212" t="n">
        <v>1207.84067049</v>
      </c>
      <c r="Z27" s="212" t="n">
        <v>1096.17825032</v>
      </c>
      <c r="AA27" s="212" t="n">
        <v>144.2482082</v>
      </c>
      <c r="AB27" s="212" t="n">
        <v>1758.4418275</v>
      </c>
      <c r="AC27" s="212" t="n">
        <v>1120.50783772</v>
      </c>
      <c r="AD27" s="332" t="n">
        <v>853.08581728</v>
      </c>
      <c r="AE27" s="332" t="n">
        <v>1210.0145175</v>
      </c>
      <c r="AF27" s="332" t="n">
        <v>372.6732225</v>
      </c>
      <c r="AG27" s="332" t="n">
        <v>2345.48492652</v>
      </c>
      <c r="AH27" s="333" t="n">
        <v>2447.74711841</v>
      </c>
      <c r="AI27" s="333" t="n">
        <v>806.5047843005</v>
      </c>
      <c r="AK27" s="270" t="n">
        <v>-0.670511394647505</v>
      </c>
    </row>
    <row r="28" customFormat="false" ht="20.1" hidden="false" customHeight="true" outlineLevel="0" collapsed="false">
      <c r="A28" s="41"/>
      <c r="B28" s="44" t="s">
        <v>36</v>
      </c>
      <c r="D28" s="649"/>
      <c r="E28" s="1"/>
      <c r="F28" s="1"/>
      <c r="G28" s="1"/>
      <c r="H28" s="1"/>
      <c r="I28" s="1"/>
      <c r="J28" s="1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</row>
    <row r="29" customFormat="false" ht="20.1" hidden="false" customHeight="true" outlineLevel="0" collapsed="false">
      <c r="A29" s="41"/>
      <c r="B29" s="44" t="s">
        <v>37</v>
      </c>
      <c r="D29" s="64" t="s">
        <v>525</v>
      </c>
      <c r="E29" s="911"/>
      <c r="F29" s="911"/>
      <c r="G29" s="911"/>
      <c r="H29" s="911"/>
      <c r="I29" s="26" t="s">
        <v>58</v>
      </c>
      <c r="J29" s="26" t="s">
        <v>59</v>
      </c>
      <c r="K29" s="65" t="s">
        <v>60</v>
      </c>
      <c r="L29" s="26" t="s">
        <v>61</v>
      </c>
      <c r="M29" s="26" t="s">
        <v>62</v>
      </c>
      <c r="N29" s="26" t="s">
        <v>63</v>
      </c>
      <c r="O29" s="65" t="n">
        <v>2015</v>
      </c>
      <c r="P29" s="65" t="s">
        <v>64</v>
      </c>
      <c r="Q29" s="65" t="s">
        <v>65</v>
      </c>
      <c r="R29" s="26" t="s">
        <v>66</v>
      </c>
      <c r="S29" s="26" t="s">
        <v>67</v>
      </c>
      <c r="T29" s="26" t="s">
        <v>68</v>
      </c>
      <c r="U29" s="26" t="s">
        <v>69</v>
      </c>
      <c r="V29" s="26" t="s">
        <v>70</v>
      </c>
      <c r="W29" s="26" t="s">
        <v>114</v>
      </c>
      <c r="X29" s="26" t="s">
        <v>71</v>
      </c>
      <c r="Y29" s="26" t="s">
        <v>72</v>
      </c>
      <c r="Z29" s="26" t="s">
        <v>73</v>
      </c>
      <c r="AA29" s="26" t="s">
        <v>74</v>
      </c>
      <c r="AB29" s="26" t="s">
        <v>75</v>
      </c>
      <c r="AC29" s="26" t="s">
        <v>76</v>
      </c>
      <c r="AD29" s="26" t="s">
        <v>77</v>
      </c>
      <c r="AE29" s="26" t="s">
        <v>78</v>
      </c>
      <c r="AF29" s="65" t="s">
        <v>79</v>
      </c>
      <c r="AG29" s="65" t="s">
        <v>80</v>
      </c>
      <c r="AH29" s="65" t="s">
        <v>81</v>
      </c>
      <c r="AI29" s="65" t="s">
        <v>82</v>
      </c>
    </row>
    <row r="30" customFormat="false" ht="20.1" hidden="false" customHeight="true" outlineLevel="0" collapsed="false">
      <c r="A30" s="41"/>
      <c r="B30" s="42" t="s">
        <v>38</v>
      </c>
      <c r="D30" s="980" t="s">
        <v>168</v>
      </c>
      <c r="E30" s="981"/>
      <c r="F30" s="981"/>
      <c r="G30" s="981"/>
      <c r="H30" s="934"/>
      <c r="I30" s="660" t="n">
        <v>344352.15</v>
      </c>
      <c r="J30" s="660" t="n">
        <v>348271.79</v>
      </c>
      <c r="K30" s="660" t="n">
        <v>410591.75</v>
      </c>
      <c r="L30" s="660" t="n">
        <v>408266.92</v>
      </c>
      <c r="M30" s="660" t="n">
        <v>417472.14</v>
      </c>
      <c r="N30" s="660" t="n">
        <v>430310.09</v>
      </c>
      <c r="O30" s="660" t="n">
        <v>417063.16</v>
      </c>
      <c r="P30" s="660" t="n">
        <v>468181.68</v>
      </c>
      <c r="Q30" s="660" t="n">
        <v>474305.15</v>
      </c>
      <c r="R30" s="660" t="n">
        <v>441079.25</v>
      </c>
      <c r="S30" s="660" t="n">
        <v>429705.95</v>
      </c>
      <c r="T30" s="660" t="n">
        <v>445475.39</v>
      </c>
      <c r="U30" s="660" t="n">
        <v>456444.26</v>
      </c>
      <c r="V30" s="660" t="n">
        <v>423632.58</v>
      </c>
      <c r="W30" s="660" t="n">
        <v>438927.39</v>
      </c>
      <c r="X30" s="660" t="n">
        <v>460694.21</v>
      </c>
      <c r="Y30" s="660" t="n">
        <v>481202.01390923</v>
      </c>
      <c r="Z30" s="660" t="n">
        <v>499151.12526737</v>
      </c>
      <c r="AA30" s="660" t="n">
        <v>534225.7165589</v>
      </c>
      <c r="AB30" s="660" t="n">
        <v>542234.04329059</v>
      </c>
      <c r="AC30" s="660" t="n">
        <v>532184.67814282</v>
      </c>
      <c r="AD30" s="660" t="n">
        <v>544318</v>
      </c>
      <c r="AE30" s="660" t="n">
        <v>500751</v>
      </c>
      <c r="AF30" s="68" t="n">
        <v>580678</v>
      </c>
      <c r="AG30" s="68" t="n">
        <v>606279.22553814</v>
      </c>
      <c r="AH30" s="68" t="n">
        <v>589202.56861439</v>
      </c>
      <c r="AI30" s="68" t="n">
        <v>627384.33261829</v>
      </c>
    </row>
    <row r="31" customFormat="false" ht="20.1" hidden="false" customHeight="true" outlineLevel="0" collapsed="false">
      <c r="A31" s="41"/>
      <c r="B31" s="42" t="s">
        <v>39</v>
      </c>
      <c r="D31" s="934" t="s">
        <v>191</v>
      </c>
      <c r="E31" s="101"/>
      <c r="F31" s="944"/>
      <c r="G31" s="944"/>
      <c r="H31" s="934"/>
      <c r="I31" s="68" t="n">
        <v>310105.76</v>
      </c>
      <c r="J31" s="68" t="n">
        <v>313151.44</v>
      </c>
      <c r="K31" s="68" t="n">
        <v>366810.87</v>
      </c>
      <c r="L31" s="68" t="n">
        <v>364054.17</v>
      </c>
      <c r="M31" s="68" t="n">
        <v>372493.23</v>
      </c>
      <c r="N31" s="68" t="n">
        <v>384266.05</v>
      </c>
      <c r="O31" s="68" t="n">
        <v>371557.72</v>
      </c>
      <c r="P31" s="68" t="n">
        <v>423336.73</v>
      </c>
      <c r="Q31" s="68" t="n">
        <v>428483.93</v>
      </c>
      <c r="R31" s="68" t="n">
        <v>395177.56</v>
      </c>
      <c r="S31" s="68" t="n">
        <v>383218.17</v>
      </c>
      <c r="T31" s="68" t="n">
        <v>399327.78</v>
      </c>
      <c r="U31" s="68" t="n">
        <v>409166.52</v>
      </c>
      <c r="V31" s="68" t="n">
        <v>375703.16</v>
      </c>
      <c r="W31" s="68" t="n">
        <v>390565.32</v>
      </c>
      <c r="X31" s="68" t="n">
        <v>412833.67</v>
      </c>
      <c r="Y31" s="68" t="n">
        <v>432126.08341071</v>
      </c>
      <c r="Z31" s="68" t="n">
        <v>448922.30332242</v>
      </c>
      <c r="AA31" s="68" t="n">
        <v>483687.68883685</v>
      </c>
      <c r="AB31" s="68" t="n">
        <v>491484.27068344</v>
      </c>
      <c r="AC31" s="68" t="n">
        <v>479992.58508248</v>
      </c>
      <c r="AD31" s="68" t="n">
        <v>491015</v>
      </c>
      <c r="AE31" s="68" t="n">
        <v>446830</v>
      </c>
      <c r="AF31" s="68" t="n">
        <v>527584</v>
      </c>
      <c r="AG31" s="68" t="n">
        <v>550681.3079893</v>
      </c>
      <c r="AH31" s="68" t="n">
        <v>531466.86841846</v>
      </c>
      <c r="AI31" s="68" t="n">
        <v>569355.59524291</v>
      </c>
    </row>
    <row r="32" customFormat="false" ht="20.1" hidden="false" customHeight="true" outlineLevel="0" collapsed="false">
      <c r="A32" s="41"/>
      <c r="B32" s="72" t="s">
        <v>40</v>
      </c>
      <c r="C32" s="649"/>
      <c r="D32" s="934" t="s">
        <v>207</v>
      </c>
      <c r="E32" s="101"/>
      <c r="F32" s="944"/>
      <c r="G32" s="944"/>
      <c r="H32" s="934"/>
      <c r="I32" s="68" t="n">
        <v>34246.39</v>
      </c>
      <c r="J32" s="68" t="n">
        <v>35120.35</v>
      </c>
      <c r="K32" s="68" t="n">
        <v>43780.88</v>
      </c>
      <c r="L32" s="68" t="n">
        <v>44212.75</v>
      </c>
      <c r="M32" s="68" t="n">
        <v>44978.91</v>
      </c>
      <c r="N32" s="68" t="n">
        <v>46044.04</v>
      </c>
      <c r="O32" s="68" t="n">
        <v>45505.44</v>
      </c>
      <c r="P32" s="68" t="n">
        <v>44844.95</v>
      </c>
      <c r="Q32" s="68" t="n">
        <v>45821.22</v>
      </c>
      <c r="R32" s="68" t="n">
        <v>45901.69</v>
      </c>
      <c r="S32" s="68" t="n">
        <v>46487.78</v>
      </c>
      <c r="T32" s="68" t="n">
        <v>46147.61</v>
      </c>
      <c r="U32" s="68" t="n">
        <v>47277.74</v>
      </c>
      <c r="V32" s="68" t="n">
        <v>47929.42</v>
      </c>
      <c r="W32" s="68" t="n">
        <v>48362.07</v>
      </c>
      <c r="X32" s="68" t="n">
        <v>47860.53</v>
      </c>
      <c r="Y32" s="68" t="n">
        <v>49075.93049852</v>
      </c>
      <c r="Z32" s="68" t="n">
        <v>50228.82194495</v>
      </c>
      <c r="AA32" s="68" t="n">
        <v>50538.02772205</v>
      </c>
      <c r="AB32" s="68" t="n">
        <v>50749.77260715</v>
      </c>
      <c r="AC32" s="68" t="n">
        <v>52192.09306034</v>
      </c>
      <c r="AD32" s="68" t="n">
        <v>53302</v>
      </c>
      <c r="AE32" s="68" t="n">
        <v>53921</v>
      </c>
      <c r="AF32" s="68" t="n">
        <v>53094</v>
      </c>
      <c r="AG32" s="68" t="n">
        <v>55597.91754884</v>
      </c>
      <c r="AH32" s="68" t="n">
        <v>57735.70019593</v>
      </c>
      <c r="AI32" s="68" t="n">
        <v>58028.73737538</v>
      </c>
    </row>
    <row r="33" customFormat="false" ht="20.1" hidden="false" customHeight="true" outlineLevel="0" collapsed="false">
      <c r="A33" s="41"/>
      <c r="B33" s="42" t="s">
        <v>41</v>
      </c>
      <c r="D33" s="982"/>
      <c r="E33" s="940" t="s">
        <v>152</v>
      </c>
      <c r="F33" s="940"/>
      <c r="G33" s="940"/>
      <c r="H33" s="940"/>
      <c r="I33" s="924" t="n">
        <v>34146.81</v>
      </c>
      <c r="J33" s="924" t="n">
        <v>35034.27</v>
      </c>
      <c r="K33" s="924" t="n">
        <v>43689.44</v>
      </c>
      <c r="L33" s="924" t="n">
        <v>44122.98</v>
      </c>
      <c r="M33" s="924" t="n">
        <v>44887.31</v>
      </c>
      <c r="N33" s="924" t="n">
        <v>45609.8</v>
      </c>
      <c r="O33" s="924" t="n">
        <v>45422.96</v>
      </c>
      <c r="P33" s="924" t="n">
        <v>44757.16</v>
      </c>
      <c r="Q33" s="924" t="n">
        <v>45745.89</v>
      </c>
      <c r="R33" s="924" t="n">
        <v>45830.97</v>
      </c>
      <c r="S33" s="924" t="n">
        <v>46388.16</v>
      </c>
      <c r="T33" s="924" t="n">
        <v>46055.68</v>
      </c>
      <c r="U33" s="924" t="n">
        <v>47184.76</v>
      </c>
      <c r="V33" s="924" t="n">
        <v>47832.47</v>
      </c>
      <c r="W33" s="924" t="n">
        <v>48306</v>
      </c>
      <c r="X33" s="924" t="n">
        <v>47801.64</v>
      </c>
      <c r="Y33" s="924" t="n">
        <v>49017.55788392</v>
      </c>
      <c r="Z33" s="924" t="n">
        <v>50180.40338796</v>
      </c>
      <c r="AA33" s="924" t="n">
        <v>50476.16733997</v>
      </c>
      <c r="AB33" s="924" t="n">
        <v>50687.35380096</v>
      </c>
      <c r="AC33" s="924" t="n">
        <v>52123.82095028</v>
      </c>
      <c r="AD33" s="924" t="n">
        <v>53232</v>
      </c>
      <c r="AE33" s="924" t="n">
        <v>53851</v>
      </c>
      <c r="AF33" s="159" t="n">
        <v>53040</v>
      </c>
      <c r="AG33" s="159" t="n">
        <v>55529.02507383</v>
      </c>
      <c r="AH33" s="159" t="n">
        <v>57670.6701556</v>
      </c>
      <c r="AI33" s="159" t="n">
        <v>57977.21855222</v>
      </c>
    </row>
    <row r="34" customFormat="false" ht="20.1" hidden="false" customHeight="true" outlineLevel="0" collapsed="false">
      <c r="A34" s="41"/>
      <c r="B34" s="42" t="s">
        <v>42</v>
      </c>
      <c r="D34" s="934"/>
      <c r="E34" s="66"/>
      <c r="F34" s="66"/>
      <c r="G34" s="66"/>
      <c r="H34" s="66"/>
      <c r="I34" s="66"/>
      <c r="J34" s="66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</row>
    <row r="35" customFormat="false" ht="20.1" hidden="false" customHeight="true" outlineLevel="0" collapsed="false">
      <c r="A35" s="41"/>
      <c r="B35" s="42" t="s">
        <v>43</v>
      </c>
      <c r="D35" s="64" t="s">
        <v>526</v>
      </c>
      <c r="E35" s="423"/>
      <c r="F35" s="423"/>
      <c r="G35" s="423"/>
      <c r="H35" s="423"/>
      <c r="I35" s="26" t="s">
        <v>58</v>
      </c>
      <c r="J35" s="26" t="s">
        <v>59</v>
      </c>
      <c r="K35" s="65" t="s">
        <v>60</v>
      </c>
      <c r="L35" s="26" t="s">
        <v>61</v>
      </c>
      <c r="M35" s="26" t="s">
        <v>62</v>
      </c>
      <c r="N35" s="26" t="s">
        <v>63</v>
      </c>
      <c r="O35" s="65" t="n">
        <v>2015</v>
      </c>
      <c r="P35" s="65" t="s">
        <v>64</v>
      </c>
      <c r="Q35" s="65" t="s">
        <v>65</v>
      </c>
      <c r="R35" s="26" t="s">
        <v>66</v>
      </c>
      <c r="S35" s="26" t="s">
        <v>67</v>
      </c>
      <c r="T35" s="26" t="s">
        <v>68</v>
      </c>
      <c r="U35" s="26" t="s">
        <v>69</v>
      </c>
      <c r="V35" s="26" t="s">
        <v>70</v>
      </c>
      <c r="W35" s="26" t="s">
        <v>114</v>
      </c>
      <c r="X35" s="26" t="s">
        <v>71</v>
      </c>
      <c r="Y35" s="26" t="s">
        <v>72</v>
      </c>
      <c r="Z35" s="26" t="s">
        <v>73</v>
      </c>
      <c r="AA35" s="26" t="s">
        <v>74</v>
      </c>
      <c r="AB35" s="26" t="s">
        <v>75</v>
      </c>
      <c r="AC35" s="26" t="s">
        <v>76</v>
      </c>
      <c r="AD35" s="26" t="s">
        <v>77</v>
      </c>
      <c r="AE35" s="26" t="s">
        <v>78</v>
      </c>
      <c r="AF35" s="65" t="s">
        <v>79</v>
      </c>
      <c r="AG35" s="65" t="s">
        <v>80</v>
      </c>
      <c r="AH35" s="65" t="s">
        <v>81</v>
      </c>
      <c r="AI35" s="65" t="s">
        <v>82</v>
      </c>
    </row>
    <row r="36" customFormat="false" ht="20.1" hidden="false" customHeight="true" outlineLevel="0" collapsed="false">
      <c r="A36" s="41"/>
      <c r="B36" s="42" t="s">
        <v>44</v>
      </c>
      <c r="D36" s="980" t="s">
        <v>168</v>
      </c>
      <c r="E36" s="981"/>
      <c r="F36" s="981"/>
      <c r="G36" s="981"/>
      <c r="H36" s="934"/>
      <c r="I36" s="1014" t="n">
        <v>339926.62</v>
      </c>
      <c r="J36" s="1014" t="n">
        <v>343941.78</v>
      </c>
      <c r="K36" s="1014" t="n">
        <v>404264.01</v>
      </c>
      <c r="L36" s="1014" t="n">
        <v>399354.9</v>
      </c>
      <c r="M36" s="1014" t="n">
        <v>408622.6</v>
      </c>
      <c r="N36" s="1014" t="n">
        <v>416931</v>
      </c>
      <c r="O36" s="1014" t="n">
        <v>404920.72</v>
      </c>
      <c r="P36" s="1014" t="n">
        <v>453610.85</v>
      </c>
      <c r="Q36" s="1014" t="n">
        <v>455992.73</v>
      </c>
      <c r="R36" s="1014" t="n">
        <v>421639.05</v>
      </c>
      <c r="S36" s="1014" t="n">
        <v>410219.74</v>
      </c>
      <c r="T36" s="1014" t="n">
        <v>424754.88</v>
      </c>
      <c r="U36" s="1014" t="n">
        <v>435194.6</v>
      </c>
      <c r="V36" s="1014" t="n">
        <v>405791.2</v>
      </c>
      <c r="W36" s="1014" t="n">
        <v>419864.9</v>
      </c>
      <c r="X36" s="1014" t="n">
        <v>441627.09</v>
      </c>
      <c r="Y36" s="1014" t="n">
        <v>458900.52211299</v>
      </c>
      <c r="Z36" s="1014" t="n">
        <v>476178.04659745</v>
      </c>
      <c r="AA36" s="1014" t="n">
        <v>511242.07593664</v>
      </c>
      <c r="AB36" s="1014" t="n">
        <v>518258.09400523</v>
      </c>
      <c r="AC36" s="1014" t="n">
        <v>506995.95746117</v>
      </c>
      <c r="AD36" s="1014" t="n">
        <v>517148</v>
      </c>
      <c r="AE36" s="1014" t="n">
        <v>476011</v>
      </c>
      <c r="AF36" s="806" t="n">
        <v>556799</v>
      </c>
      <c r="AG36" s="806" t="n">
        <v>579947.79276171</v>
      </c>
      <c r="AH36" s="806" t="n">
        <v>565443.96270779</v>
      </c>
      <c r="AI36" s="806" t="n">
        <v>606267.80793462</v>
      </c>
    </row>
    <row r="37" customFormat="false" ht="20.1" hidden="false" customHeight="true" outlineLevel="0" collapsed="false">
      <c r="A37" s="41"/>
      <c r="B37" s="44" t="s">
        <v>45</v>
      </c>
      <c r="D37" s="934" t="s">
        <v>191</v>
      </c>
      <c r="E37" s="101"/>
      <c r="F37" s="944"/>
      <c r="G37" s="944"/>
      <c r="H37" s="934"/>
      <c r="I37" s="806" t="n">
        <v>305384.94</v>
      </c>
      <c r="J37" s="806" t="n">
        <v>308597.2</v>
      </c>
      <c r="K37" s="806" t="n">
        <v>360413.42</v>
      </c>
      <c r="L37" s="806" t="n">
        <v>355067.48</v>
      </c>
      <c r="M37" s="806" t="n">
        <v>363667.76</v>
      </c>
      <c r="N37" s="806" t="n">
        <v>371447.84</v>
      </c>
      <c r="O37" s="806" t="n">
        <v>359632.65</v>
      </c>
      <c r="P37" s="806" t="n">
        <v>408901.04</v>
      </c>
      <c r="Q37" s="806" t="n">
        <v>410449.85</v>
      </c>
      <c r="R37" s="806" t="n">
        <v>375851.67</v>
      </c>
      <c r="S37" s="806" t="n">
        <v>364256.18</v>
      </c>
      <c r="T37" s="806" t="n">
        <v>378788.84</v>
      </c>
      <c r="U37" s="806" t="n">
        <v>388269.63</v>
      </c>
      <c r="V37" s="806" t="n">
        <v>358202.42</v>
      </c>
      <c r="W37" s="806" t="n">
        <v>371617.62</v>
      </c>
      <c r="X37" s="806" t="n">
        <v>393816.43</v>
      </c>
      <c r="Y37" s="806" t="n">
        <v>410177.33805664</v>
      </c>
      <c r="Z37" s="806" t="n">
        <v>426410.65452855</v>
      </c>
      <c r="AA37" s="806" t="n">
        <v>461133.33146579</v>
      </c>
      <c r="AB37" s="806" t="n">
        <v>468246.17948224</v>
      </c>
      <c r="AC37" s="806" t="n">
        <v>455773.07699164</v>
      </c>
      <c r="AD37" s="806" t="n">
        <v>465054</v>
      </c>
      <c r="AE37" s="806" t="n">
        <v>423145</v>
      </c>
      <c r="AF37" s="806" t="n">
        <v>504627</v>
      </c>
      <c r="AG37" s="806" t="n">
        <v>525933.45350359</v>
      </c>
      <c r="AH37" s="806" t="n">
        <v>509630.37370318</v>
      </c>
      <c r="AI37" s="806" t="n">
        <v>549783.72816117</v>
      </c>
    </row>
    <row r="38" customFormat="false" ht="20.1" hidden="false" customHeight="true" outlineLevel="0" collapsed="false">
      <c r="A38" s="41"/>
      <c r="B38" s="44" t="s">
        <v>46</v>
      </c>
      <c r="D38" s="934" t="s">
        <v>207</v>
      </c>
      <c r="E38" s="101"/>
      <c r="F38" s="944"/>
      <c r="G38" s="944"/>
      <c r="H38" s="934"/>
      <c r="I38" s="677" t="n">
        <v>34541.68</v>
      </c>
      <c r="J38" s="677" t="n">
        <v>35344.58</v>
      </c>
      <c r="K38" s="677" t="n">
        <v>43850.59</v>
      </c>
      <c r="L38" s="677" t="n">
        <v>44287.42</v>
      </c>
      <c r="M38" s="677" t="n">
        <v>44954.84</v>
      </c>
      <c r="N38" s="677" t="n">
        <v>45483.16</v>
      </c>
      <c r="O38" s="677" t="n">
        <v>45288.07</v>
      </c>
      <c r="P38" s="677" t="n">
        <v>44709.81</v>
      </c>
      <c r="Q38" s="677" t="n">
        <v>45542.88</v>
      </c>
      <c r="R38" s="677" t="n">
        <v>45787.38</v>
      </c>
      <c r="S38" s="677" t="n">
        <v>45963.56</v>
      </c>
      <c r="T38" s="677" t="n">
        <v>45966.04</v>
      </c>
      <c r="U38" s="677" t="n">
        <v>46924.97</v>
      </c>
      <c r="V38" s="677" t="n">
        <v>47588.78</v>
      </c>
      <c r="W38" s="677" t="n">
        <v>48247.28</v>
      </c>
      <c r="X38" s="677" t="n">
        <v>47810.65</v>
      </c>
      <c r="Y38" s="677" t="n">
        <v>48723.18405635</v>
      </c>
      <c r="Z38" s="677" t="n">
        <v>49767.3920689</v>
      </c>
      <c r="AA38" s="677" t="n">
        <v>50108.74447085</v>
      </c>
      <c r="AB38" s="677" t="n">
        <v>50011.91452299</v>
      </c>
      <c r="AC38" s="677" t="n">
        <v>51222.88046953</v>
      </c>
      <c r="AD38" s="677" t="n">
        <v>52094</v>
      </c>
      <c r="AE38" s="677" t="n">
        <v>52866</v>
      </c>
      <c r="AF38" s="677" t="n">
        <v>52172</v>
      </c>
      <c r="AG38" s="677" t="n">
        <v>54014.33925812</v>
      </c>
      <c r="AH38" s="677" t="n">
        <v>55813.58900461</v>
      </c>
      <c r="AI38" s="677" t="n">
        <v>56484.07977345</v>
      </c>
    </row>
    <row r="39" customFormat="false" ht="20.25" hidden="false" customHeight="true" outlineLevel="0" collapsed="false">
      <c r="A39" s="41"/>
      <c r="B39" s="44" t="s">
        <v>47</v>
      </c>
      <c r="D39" s="935" t="s">
        <v>527</v>
      </c>
      <c r="E39" s="936"/>
      <c r="F39" s="937"/>
      <c r="G39" s="937"/>
      <c r="H39" s="935"/>
      <c r="I39" s="1014" t="n">
        <v>-96.65</v>
      </c>
      <c r="J39" s="1014" t="n">
        <v>611.17</v>
      </c>
      <c r="K39" s="1014" t="n">
        <v>683.76</v>
      </c>
      <c r="L39" s="1014" t="n">
        <v>841.48</v>
      </c>
      <c r="M39" s="1014" t="n">
        <v>1568.4</v>
      </c>
      <c r="N39" s="1014" t="n">
        <v>2136.9</v>
      </c>
      <c r="O39" s="1014" t="n">
        <v>2045.69</v>
      </c>
      <c r="P39" s="1014" t="n">
        <v>665.97</v>
      </c>
      <c r="Q39" s="1014" t="n">
        <v>1260.54</v>
      </c>
      <c r="R39" s="1014" t="n">
        <v>1940.54</v>
      </c>
      <c r="S39" s="1014" t="n">
        <v>2110.82</v>
      </c>
      <c r="T39" s="1014" t="n">
        <v>1132.91</v>
      </c>
      <c r="U39" s="1014" t="n">
        <v>2051.3</v>
      </c>
      <c r="V39" s="1014" t="n">
        <v>2814.72</v>
      </c>
      <c r="W39" s="1014" t="n">
        <v>3543.26</v>
      </c>
      <c r="X39" s="1014" t="n">
        <v>1276.03</v>
      </c>
      <c r="Y39" s="1014" t="n">
        <v>2173.85001634</v>
      </c>
      <c r="Z39" s="1014" t="n">
        <v>3085.99596337</v>
      </c>
      <c r="AA39" s="1014" t="n">
        <v>3241.4627365</v>
      </c>
      <c r="AB39" s="1014" t="n">
        <v>1468.53883701</v>
      </c>
      <c r="AC39" s="1014" t="n">
        <v>2415.97975876</v>
      </c>
      <c r="AD39" s="1014" t="n">
        <v>3180</v>
      </c>
      <c r="AE39" s="1014" t="n">
        <v>4302</v>
      </c>
      <c r="AF39" s="806" t="n">
        <v>625</v>
      </c>
      <c r="AG39" s="806" t="n">
        <v>2266.15521619</v>
      </c>
      <c r="AH39" s="806" t="n">
        <v>4156.64414606</v>
      </c>
      <c r="AI39" s="806" t="n">
        <v>4892.11364934</v>
      </c>
    </row>
    <row r="40" customFormat="false" ht="20.25" hidden="false" customHeight="true" outlineLevel="0" collapsed="false">
      <c r="A40" s="41"/>
      <c r="B40" s="60"/>
      <c r="D40" s="986" t="s">
        <v>528</v>
      </c>
      <c r="E40" s="914"/>
      <c r="F40" s="991"/>
      <c r="G40" s="991"/>
      <c r="H40" s="982"/>
      <c r="I40" s="1015" t="n">
        <v>-96.65</v>
      </c>
      <c r="J40" s="1015" t="n">
        <v>631.693685695</v>
      </c>
      <c r="K40" s="1015" t="n">
        <v>724.80737139</v>
      </c>
      <c r="L40" s="1015" t="n">
        <v>869.633888035</v>
      </c>
      <c r="M40" s="1015" t="n">
        <v>1624.70777607</v>
      </c>
      <c r="N40" s="1015" t="n">
        <v>2221.361664105</v>
      </c>
      <c r="O40" s="1015" t="n">
        <v>2158.30555214</v>
      </c>
      <c r="P40" s="1015" t="n">
        <v>695.936258455</v>
      </c>
      <c r="Q40" s="1015" t="n">
        <v>1320.47251691</v>
      </c>
      <c r="R40" s="1015" t="n">
        <v>2030.438775365</v>
      </c>
      <c r="S40" s="1015" t="n">
        <v>2230.68503382</v>
      </c>
      <c r="T40" s="1015" t="n">
        <v>1167.75895146</v>
      </c>
      <c r="U40" s="1015" t="n">
        <v>2120.99790292</v>
      </c>
      <c r="V40" s="1015" t="n">
        <v>2919.26685438</v>
      </c>
      <c r="W40" s="1015" t="n">
        <v>3682.65581471451</v>
      </c>
      <c r="X40" s="1015" t="n">
        <v>1316.109769</v>
      </c>
      <c r="Y40" s="1015" t="n">
        <v>2254.00955434</v>
      </c>
      <c r="Z40" s="1015" t="n">
        <v>3206.23527037</v>
      </c>
      <c r="AA40" s="1015" t="n">
        <v>3401.7818125</v>
      </c>
      <c r="AB40" s="1015" t="n">
        <v>1515.35625576</v>
      </c>
      <c r="AC40" s="1015" t="n">
        <v>2509.61459626</v>
      </c>
      <c r="AD40" s="1015" t="n">
        <v>3320.45225625</v>
      </c>
      <c r="AE40" s="1015" t="n">
        <v>4489.269675</v>
      </c>
      <c r="AF40" s="1015" t="n">
        <v>675.6731935</v>
      </c>
      <c r="AG40" s="1015" t="n">
        <v>2367.50160319</v>
      </c>
      <c r="AH40" s="1015" t="n">
        <v>4308.66372656</v>
      </c>
      <c r="AI40" s="1015" t="n">
        <v>5094.8064495705</v>
      </c>
    </row>
    <row r="41" customFormat="false" ht="20.25" hidden="false" customHeight="true" outlineLevel="0" collapsed="false">
      <c r="A41" s="41"/>
      <c r="B41" s="60"/>
      <c r="D41" s="934"/>
      <c r="E41" s="101"/>
      <c r="F41" s="944"/>
      <c r="G41" s="944"/>
      <c r="H41" s="934"/>
      <c r="I41" s="934"/>
      <c r="J41" s="934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</row>
    <row r="42" customFormat="false" ht="20.25" hidden="false" customHeight="true" outlineLevel="0" collapsed="false">
      <c r="A42" s="41"/>
      <c r="B42" s="61"/>
      <c r="C42" s="983"/>
      <c r="D42" s="64" t="s">
        <v>533</v>
      </c>
      <c r="E42" s="911"/>
      <c r="F42" s="911"/>
      <c r="G42" s="911"/>
      <c r="H42" s="911"/>
      <c r="I42" s="26" t="s">
        <v>58</v>
      </c>
      <c r="J42" s="26" t="s">
        <v>59</v>
      </c>
      <c r="K42" s="65" t="s">
        <v>60</v>
      </c>
      <c r="L42" s="26" t="s">
        <v>61</v>
      </c>
      <c r="M42" s="26" t="s">
        <v>62</v>
      </c>
      <c r="N42" s="26" t="s">
        <v>63</v>
      </c>
      <c r="O42" s="65" t="n">
        <v>2015</v>
      </c>
      <c r="P42" s="65" t="s">
        <v>64</v>
      </c>
      <c r="Q42" s="65" t="s">
        <v>65</v>
      </c>
      <c r="R42" s="26" t="s">
        <v>66</v>
      </c>
      <c r="S42" s="26" t="n">
        <v>2016</v>
      </c>
      <c r="T42" s="26" t="s">
        <v>68</v>
      </c>
      <c r="U42" s="26" t="s">
        <v>69</v>
      </c>
      <c r="V42" s="26" t="s">
        <v>70</v>
      </c>
      <c r="W42" s="26" t="s">
        <v>114</v>
      </c>
      <c r="X42" s="26" t="s">
        <v>71</v>
      </c>
      <c r="Y42" s="26" t="s">
        <v>72</v>
      </c>
      <c r="Z42" s="26" t="s">
        <v>73</v>
      </c>
      <c r="AA42" s="26" t="s">
        <v>74</v>
      </c>
      <c r="AB42" s="26" t="s">
        <v>75</v>
      </c>
      <c r="AC42" s="26" t="s">
        <v>76</v>
      </c>
      <c r="AD42" s="26" t="s">
        <v>77</v>
      </c>
      <c r="AE42" s="26" t="s">
        <v>78</v>
      </c>
      <c r="AF42" s="65" t="s">
        <v>79</v>
      </c>
      <c r="AG42" s="65" t="s">
        <v>80</v>
      </c>
      <c r="AH42" s="65" t="s">
        <v>81</v>
      </c>
      <c r="AI42" s="65" t="s">
        <v>82</v>
      </c>
    </row>
    <row r="43" s="12" customFormat="true" ht="20.25" hidden="false" customHeight="true" outlineLevel="0" collapsed="false">
      <c r="A43" s="41"/>
      <c r="B43" s="61"/>
      <c r="D43" s="940" t="s">
        <v>423</v>
      </c>
      <c r="E43" s="940"/>
      <c r="F43" s="940"/>
      <c r="G43" s="940"/>
      <c r="H43" s="940"/>
      <c r="I43" s="1016" t="n">
        <v>445.81</v>
      </c>
      <c r="J43" s="1016" t="n">
        <v>435.5</v>
      </c>
      <c r="K43" s="1017" t="n">
        <v>407.825695642365</v>
      </c>
      <c r="L43" s="1017" t="n">
        <v>888.58</v>
      </c>
      <c r="M43" s="1017" t="n">
        <v>894.99</v>
      </c>
      <c r="N43" s="1017" t="n">
        <v>851.05</v>
      </c>
      <c r="O43" s="1017" t="n">
        <v>771.97</v>
      </c>
      <c r="P43" s="1017" t="n">
        <v>1278.28</v>
      </c>
      <c r="Q43" s="1017" t="n">
        <v>1148.09</v>
      </c>
      <c r="R43" s="1017" t="n">
        <v>1352.19</v>
      </c>
      <c r="S43" s="1017" t="n">
        <v>1341.87</v>
      </c>
      <c r="T43" s="1017" t="n">
        <v>1172.66</v>
      </c>
      <c r="U43" s="1017" t="n">
        <v>1757.97</v>
      </c>
      <c r="V43" s="1017" t="n">
        <v>1852.14</v>
      </c>
      <c r="W43" s="1017" t="n">
        <v>1811.22</v>
      </c>
      <c r="X43" s="1018" t="n">
        <v>1712.67</v>
      </c>
      <c r="Y43" s="1018" t="n">
        <v>1555</v>
      </c>
      <c r="Z43" s="1018" t="n">
        <v>1482.07</v>
      </c>
      <c r="AA43" s="1018" t="n">
        <v>1365.22</v>
      </c>
      <c r="AB43" s="1018" t="n">
        <v>1290.63</v>
      </c>
      <c r="AC43" s="1018" t="n">
        <v>1424.15</v>
      </c>
      <c r="AD43" s="1018" t="n">
        <v>1080.24</v>
      </c>
      <c r="AE43" s="1018" t="n">
        <v>1307.65228731167</v>
      </c>
      <c r="AF43" s="1018" t="n">
        <v>1020.49990386464</v>
      </c>
      <c r="AG43" s="1018" t="n">
        <v>1281.20178366616</v>
      </c>
      <c r="AH43" s="1018" t="n">
        <v>1487.28475293213</v>
      </c>
      <c r="AI43" s="1018" t="n">
        <v>1225.99551294366</v>
      </c>
    </row>
    <row r="44" s="12" customFormat="true" ht="20.25" hidden="false" customHeight="true" outlineLevel="0" collapsed="false">
      <c r="A44" s="41"/>
      <c r="B44" s="61"/>
      <c r="D44" s="791" t="s">
        <v>547</v>
      </c>
      <c r="E44" s="66"/>
      <c r="F44" s="66"/>
      <c r="G44" s="66"/>
      <c r="H44" s="66"/>
      <c r="I44" s="66"/>
      <c r="J44" s="66"/>
      <c r="K44" s="775"/>
      <c r="L44" s="775"/>
      <c r="M44" s="775"/>
      <c r="N44" s="775"/>
      <c r="O44" s="775"/>
      <c r="P44" s="775"/>
      <c r="Q44" s="775"/>
      <c r="R44" s="775"/>
      <c r="S44" s="775"/>
      <c r="T44" s="775"/>
      <c r="U44" s="775"/>
      <c r="V44" s="775"/>
      <c r="W44" s="775"/>
      <c r="X44" s="775"/>
      <c r="Y44" s="775"/>
      <c r="Z44" s="775"/>
      <c r="AA44" s="775"/>
      <c r="AB44" s="775"/>
      <c r="AC44" s="775"/>
      <c r="AD44" s="1018" t="n">
        <v>0</v>
      </c>
      <c r="AE44" s="775"/>
      <c r="AF44" s="775"/>
      <c r="AG44" s="775"/>
      <c r="AH44" s="775"/>
      <c r="AI44" s="775"/>
    </row>
    <row r="45" customFormat="false" ht="22.5" hidden="false" customHeight="true" outlineLevel="0" collapsed="false">
      <c r="A45" s="41"/>
      <c r="B45" s="61"/>
      <c r="C45" s="12"/>
    </row>
    <row r="46" customFormat="false" ht="22.5" hidden="true" customHeight="true" outlineLevel="0" collapsed="false">
      <c r="A46" s="41"/>
      <c r="B46" s="61"/>
      <c r="C46" s="12"/>
      <c r="I46" s="335" t="n">
        <v>0.758</v>
      </c>
      <c r="J46" s="335" t="n">
        <v>0.758</v>
      </c>
      <c r="K46" s="335" t="n">
        <v>0.758</v>
      </c>
      <c r="L46" s="335" t="n">
        <v>0.758</v>
      </c>
      <c r="M46" s="335" t="n">
        <v>0.758</v>
      </c>
      <c r="N46" s="335" t="n">
        <v>0.758</v>
      </c>
      <c r="O46" s="335" t="n">
        <v>0.758</v>
      </c>
      <c r="P46" s="335" t="n">
        <v>0.758</v>
      </c>
      <c r="Q46" s="335" t="n">
        <v>0.758</v>
      </c>
      <c r="R46" s="335" t="n">
        <v>0.758</v>
      </c>
      <c r="S46" s="335" t="n">
        <v>0.758</v>
      </c>
      <c r="T46" s="335" t="n">
        <v>0.758</v>
      </c>
      <c r="U46" s="335" t="n">
        <v>0.758</v>
      </c>
      <c r="V46" s="335" t="n">
        <v>0.758</v>
      </c>
      <c r="W46" s="335" t="n">
        <v>0.758</v>
      </c>
      <c r="X46" s="335" t="n">
        <v>0.725</v>
      </c>
      <c r="Y46" s="335" t="n">
        <v>0.725</v>
      </c>
      <c r="Z46" s="335" t="n">
        <v>0.725</v>
      </c>
      <c r="AA46" s="335" t="n">
        <v>0.725</v>
      </c>
      <c r="AB46" s="335" t="n">
        <v>0.725</v>
      </c>
      <c r="AC46" s="335" t="n">
        <v>0.725</v>
      </c>
      <c r="AD46" s="335" t="n">
        <v>0.725</v>
      </c>
      <c r="AE46" s="335" t="n">
        <v>0.725</v>
      </c>
      <c r="AF46" s="335" t="n">
        <v>0.725</v>
      </c>
      <c r="AG46" s="335" t="n">
        <v>0.725</v>
      </c>
      <c r="AH46" s="335" t="n">
        <v>0.725</v>
      </c>
      <c r="AI46" s="335" t="n">
        <v>0.725</v>
      </c>
    </row>
    <row r="47" customFormat="false" ht="22.5" hidden="true" customHeight="true" outlineLevel="0" collapsed="false">
      <c r="A47" s="41"/>
      <c r="B47" s="61"/>
      <c r="I47" s="295" t="n">
        <v>-96.65</v>
      </c>
      <c r="J47" s="295" t="n">
        <v>631.693685695</v>
      </c>
      <c r="K47" s="295" t="n">
        <v>724.80737139</v>
      </c>
      <c r="L47" s="295" t="n">
        <v>869.633888035</v>
      </c>
      <c r="M47" s="295" t="n">
        <v>1624.70777607</v>
      </c>
      <c r="N47" s="295" t="n">
        <v>2221.361664105</v>
      </c>
      <c r="O47" s="295" t="n">
        <v>2158.30555214</v>
      </c>
      <c r="P47" s="295" t="n">
        <v>695.936258455</v>
      </c>
      <c r="Q47" s="295" t="n">
        <v>1320.47251691</v>
      </c>
      <c r="R47" s="295" t="n">
        <v>2030.438775365</v>
      </c>
      <c r="S47" s="295" t="n">
        <v>2230.68503382</v>
      </c>
      <c r="T47" s="295" t="n">
        <v>1167.75895146</v>
      </c>
      <c r="U47" s="295" t="n">
        <v>2120.99790292</v>
      </c>
      <c r="V47" s="295" t="n">
        <v>2919.26685438</v>
      </c>
      <c r="W47" s="295" t="n">
        <v>3682.65581471451</v>
      </c>
      <c r="X47" s="295" t="n">
        <v>1316.109769</v>
      </c>
      <c r="Y47" s="295" t="n">
        <v>2254.00955434</v>
      </c>
      <c r="Z47" s="295" t="n">
        <v>3206.23527037</v>
      </c>
      <c r="AA47" s="295" t="n">
        <v>3401.7818125</v>
      </c>
      <c r="AB47" s="295" t="n">
        <v>1515.35625576</v>
      </c>
      <c r="AC47" s="295" t="n">
        <v>2509.61459626</v>
      </c>
      <c r="AD47" s="295" t="n">
        <v>3320.45225625</v>
      </c>
      <c r="AE47" s="295" t="n">
        <v>4489.269675</v>
      </c>
      <c r="AF47" s="295" t="n">
        <v>675.6731935</v>
      </c>
      <c r="AG47" s="295" t="n">
        <v>2367.50160319</v>
      </c>
      <c r="AH47" s="295" t="n">
        <v>4308.66372656</v>
      </c>
      <c r="AI47" s="295" t="n">
        <v>5094.8064495705</v>
      </c>
      <c r="AJ47" s="295"/>
    </row>
    <row r="48" customFormat="false" ht="22.5" hidden="true" customHeight="true" outlineLevel="0" collapsed="false">
      <c r="A48" s="41"/>
      <c r="B48" s="61"/>
      <c r="C48" s="983"/>
    </row>
    <row r="49" customFormat="false" ht="22.5" hidden="true" customHeight="true" outlineLevel="0" collapsed="false">
      <c r="A49" s="41"/>
      <c r="B49" s="61"/>
      <c r="C49" s="12"/>
    </row>
    <row r="50" customFormat="false" ht="22.5" hidden="true" customHeight="true" outlineLevel="0" collapsed="false">
      <c r="A50" s="41"/>
      <c r="B50" s="61"/>
      <c r="C50" s="12"/>
    </row>
    <row r="51" customFormat="false" ht="22.5" hidden="true" customHeight="true" outlineLevel="0" collapsed="false">
      <c r="A51" s="41"/>
      <c r="B51" s="61"/>
      <c r="C51" s="12"/>
    </row>
    <row r="52" customFormat="false" ht="22.5" hidden="true" customHeight="true" outlineLevel="0" collapsed="false">
      <c r="A52" s="41"/>
      <c r="B52" s="61"/>
      <c r="C52" s="12"/>
    </row>
    <row r="53" customFormat="false" ht="22.5" hidden="true" customHeight="true" outlineLevel="0" collapsed="false">
      <c r="A53" s="41"/>
      <c r="B53" s="61"/>
      <c r="C53" s="12"/>
      <c r="D53" s="10" t="s">
        <v>548</v>
      </c>
      <c r="E53" s="3"/>
      <c r="I53" s="11"/>
      <c r="J53" s="11"/>
      <c r="AJ53" s="11"/>
      <c r="AK53" s="11"/>
      <c r="AL53" s="11"/>
      <c r="AM53" s="11"/>
      <c r="AN53" s="11"/>
      <c r="AO53" s="11"/>
      <c r="AP53" s="11"/>
      <c r="AQ53" s="11"/>
      <c r="AR53" s="11"/>
    </row>
    <row r="54" customFormat="false" ht="22.5" hidden="true" customHeight="true" outlineLevel="0" collapsed="false">
      <c r="A54" s="41"/>
      <c r="B54" s="61"/>
      <c r="D54" s="296" t="s">
        <v>247</v>
      </c>
      <c r="E54" s="3"/>
      <c r="I54" s="11" t="n">
        <v>34146.81</v>
      </c>
      <c r="J54" s="11" t="n">
        <v>34590.54</v>
      </c>
      <c r="K54" s="11" t="n">
        <v>37623.5066666667</v>
      </c>
      <c r="L54" s="11" t="n">
        <v>43906.21</v>
      </c>
      <c r="M54" s="11" t="n">
        <v>44233.2433333333</v>
      </c>
      <c r="N54" s="11" t="n">
        <v>44577.3825</v>
      </c>
      <c r="O54" s="11" t="n">
        <v>44746.498</v>
      </c>
      <c r="P54" s="11" t="n">
        <v>45090.06</v>
      </c>
      <c r="Q54" s="11" t="n">
        <v>45308.67</v>
      </c>
      <c r="R54" s="11" t="n">
        <v>45439.245</v>
      </c>
      <c r="S54" s="11" t="n">
        <v>45629.028</v>
      </c>
      <c r="T54" s="11" t="n">
        <v>46221.92</v>
      </c>
      <c r="U54" s="11" t="n">
        <v>46542.8666666667</v>
      </c>
      <c r="V54" s="11" t="n">
        <v>46865.2675</v>
      </c>
      <c r="W54" s="11" t="n">
        <v>47153.414</v>
      </c>
      <c r="X54" s="11" t="n">
        <v>48053.82</v>
      </c>
      <c r="Y54" s="11" t="n">
        <v>48375.0659613067</v>
      </c>
      <c r="Z54" s="11" t="n">
        <v>48826.40031797</v>
      </c>
      <c r="AA54" s="11" t="n">
        <v>49156.35372237</v>
      </c>
      <c r="AB54" s="11" t="n">
        <v>50581.760570465</v>
      </c>
      <c r="AC54" s="11" t="n">
        <v>51095.78069707</v>
      </c>
      <c r="AD54" s="11" t="n">
        <v>51629.8355228025</v>
      </c>
      <c r="AE54" s="11" t="n">
        <v>52074.068418242</v>
      </c>
      <c r="AF54" s="11" t="n">
        <v>53445.5</v>
      </c>
      <c r="AG54" s="11" t="n">
        <v>54140.0083579433</v>
      </c>
      <c r="AH54" s="11" t="n">
        <v>55022.6738073575</v>
      </c>
      <c r="AI54" s="11" t="n">
        <v>55613.58275633</v>
      </c>
      <c r="AJ54" s="11"/>
      <c r="AK54" s="11"/>
      <c r="AL54" s="11"/>
      <c r="AM54" s="11"/>
      <c r="AN54" s="11"/>
      <c r="AO54" s="11"/>
      <c r="AP54" s="11"/>
      <c r="AQ54" s="11"/>
      <c r="AR54" s="11"/>
    </row>
    <row r="55" customFormat="false" ht="22.5" hidden="true" customHeight="true" outlineLevel="0" collapsed="false">
      <c r="A55" s="41"/>
      <c r="B55" s="61"/>
      <c r="D55" s="296" t="s">
        <v>248</v>
      </c>
      <c r="E55" s="3"/>
      <c r="I55" s="11" t="n">
        <v>344352.15</v>
      </c>
      <c r="J55" s="11" t="n">
        <v>346311.97</v>
      </c>
      <c r="K55" s="11" t="n">
        <v>367738.563333333</v>
      </c>
      <c r="L55" s="11" t="n">
        <v>409429.335</v>
      </c>
      <c r="M55" s="11" t="n">
        <v>412110.27</v>
      </c>
      <c r="N55" s="11" t="n">
        <v>416660.225</v>
      </c>
      <c r="O55" s="11" t="n">
        <v>416740.812</v>
      </c>
      <c r="P55" s="11" t="n">
        <v>442622.42</v>
      </c>
      <c r="Q55" s="11" t="n">
        <v>453183.33</v>
      </c>
      <c r="R55" s="11" t="n">
        <v>450157.31</v>
      </c>
      <c r="S55" s="11" t="n">
        <v>446067.038</v>
      </c>
      <c r="T55" s="11" t="n">
        <v>437590.67</v>
      </c>
      <c r="U55" s="11" t="n">
        <v>443875.2</v>
      </c>
      <c r="V55" s="11" t="n">
        <v>438814.545</v>
      </c>
      <c r="W55" s="11" t="n">
        <v>438837.114</v>
      </c>
      <c r="X55" s="11" t="n">
        <v>449810.8</v>
      </c>
      <c r="Y55" s="11" t="n">
        <v>460274.537969743</v>
      </c>
      <c r="Z55" s="11" t="n">
        <v>469993.68479415</v>
      </c>
      <c r="AA55" s="11" t="n">
        <v>482840.0911471</v>
      </c>
      <c r="AB55" s="11" t="n">
        <v>538229.879924745</v>
      </c>
      <c r="AC55" s="11" t="n">
        <v>536214.812664103</v>
      </c>
      <c r="AD55" s="11" t="n">
        <v>538240.609498078</v>
      </c>
      <c r="AE55" s="11" t="n">
        <v>530742.687598462</v>
      </c>
      <c r="AF55" s="11" t="n">
        <v>540714.5</v>
      </c>
      <c r="AG55" s="11" t="n">
        <v>562569.408512713</v>
      </c>
      <c r="AH55" s="11" t="n">
        <v>569227.698538132</v>
      </c>
      <c r="AI55" s="11" t="n">
        <v>580859.025354164</v>
      </c>
      <c r="AJ55" s="11"/>
      <c r="AK55" s="11"/>
      <c r="AL55" s="11"/>
      <c r="AM55" s="11"/>
      <c r="AN55" s="11"/>
      <c r="AO55" s="11"/>
      <c r="AP55" s="11"/>
      <c r="AQ55" s="11"/>
      <c r="AR55" s="11"/>
    </row>
    <row r="56" customFormat="false" ht="21.75" hidden="true" customHeight="true" outlineLevel="0" collapsed="false">
      <c r="A56" s="41"/>
      <c r="B56" s="61"/>
      <c r="D56" s="296"/>
      <c r="E56" s="3" t="s">
        <v>249</v>
      </c>
      <c r="I56" s="297" t="n">
        <v>-0.107442337734787</v>
      </c>
      <c r="J56" s="297" t="n">
        <v>0.227682956882297</v>
      </c>
      <c r="K56" s="297" t="n">
        <v>0.220493600847899</v>
      </c>
      <c r="L56" s="297" t="n">
        <v>0.824894483928466</v>
      </c>
      <c r="M56" s="297" t="n">
        <v>0.784081406173158</v>
      </c>
      <c r="N56" s="297" t="n">
        <v>0.723371183318494</v>
      </c>
      <c r="O56" s="297" t="n">
        <v>0.516076164865754</v>
      </c>
      <c r="P56" s="297" t="n">
        <v>0.57992543622169</v>
      </c>
      <c r="Q56" s="297" t="n">
        <v>0.578617929304681</v>
      </c>
      <c r="R56" s="297" t="n">
        <v>0.589559828911068</v>
      </c>
      <c r="S56" s="297" t="n">
        <v>0.529229868807298</v>
      </c>
      <c r="T56" s="297" t="n">
        <v>0.809596785964381</v>
      </c>
      <c r="U56" s="297" t="n">
        <v>0.881130552011016</v>
      </c>
      <c r="V56" s="297" t="n">
        <v>0.857121391300585</v>
      </c>
      <c r="W56" s="297" t="n">
        <v>0.797810825088965</v>
      </c>
      <c r="X56" s="297" t="n">
        <v>1.13940350031613</v>
      </c>
      <c r="Y56" s="297" t="n">
        <v>1.06406868487302</v>
      </c>
      <c r="Z56" s="297" t="n">
        <v>0.99425018284235</v>
      </c>
      <c r="AA56" s="297" t="n">
        <v>0.747373927346603</v>
      </c>
      <c r="AB56" s="297" t="n">
        <v>1.27189519856407</v>
      </c>
      <c r="AC56" s="297" t="n">
        <v>1.03873520255194</v>
      </c>
      <c r="AD56" s="297" t="n">
        <v>0.889564985530342</v>
      </c>
      <c r="AE56" s="297" t="n">
        <v>0.895914368884803</v>
      </c>
      <c r="AF56" s="297" t="n">
        <v>0.238203340210037</v>
      </c>
      <c r="AG56" s="297" t="n">
        <v>0.930307166519476</v>
      </c>
      <c r="AH56" s="297" t="n">
        <v>1.17443000983179</v>
      </c>
      <c r="AI56" s="297" t="n">
        <v>0.993307670132536</v>
      </c>
      <c r="AJ56" s="297"/>
      <c r="AK56" s="297"/>
      <c r="AL56" s="297"/>
      <c r="AM56" s="297"/>
      <c r="AN56" s="297"/>
      <c r="AO56" s="297"/>
      <c r="AP56" s="297"/>
      <c r="AQ56" s="297"/>
      <c r="AR56" s="297"/>
    </row>
    <row r="57" customFormat="false" ht="22.5" hidden="true" customHeight="true" outlineLevel="0" collapsed="false">
      <c r="A57" s="41"/>
      <c r="B57" s="61"/>
      <c r="D57" s="296"/>
      <c r="E57" s="3" t="s">
        <v>250</v>
      </c>
      <c r="I57" s="297" t="n">
        <v>-1.08349799000258</v>
      </c>
      <c r="J57" s="297" t="n">
        <v>2.27950570685897</v>
      </c>
      <c r="K57" s="297" t="n">
        <v>2.15514201582486</v>
      </c>
      <c r="L57" s="297" t="n">
        <v>7.69221483703558</v>
      </c>
      <c r="M57" s="297" t="n">
        <v>7.30509398926433</v>
      </c>
      <c r="N57" s="297" t="n">
        <v>6.76127630418856</v>
      </c>
      <c r="O57" s="297" t="n">
        <v>4.80640965467286</v>
      </c>
      <c r="P57" s="297" t="n">
        <v>5.69278461816196</v>
      </c>
      <c r="Q57" s="297" t="n">
        <v>5.78741331405225</v>
      </c>
      <c r="R57" s="297" t="n">
        <v>5.84064868742134</v>
      </c>
      <c r="S57" s="297" t="n">
        <v>5.17372406004353</v>
      </c>
      <c r="T57" s="297" t="n">
        <v>7.66458857615607</v>
      </c>
      <c r="U57" s="297" t="n">
        <v>8.40326408772988</v>
      </c>
      <c r="V57" s="297" t="n">
        <v>8.02550275282934</v>
      </c>
      <c r="W57" s="297" t="n">
        <v>7.42489186466965</v>
      </c>
      <c r="X57" s="297" t="n">
        <v>10.6654580218597</v>
      </c>
      <c r="Y57" s="297" t="n">
        <v>10.1243008679253</v>
      </c>
      <c r="Z57" s="297" t="n">
        <v>9.57046401123599</v>
      </c>
      <c r="AA57" s="297" t="n">
        <v>7.34110787059414</v>
      </c>
      <c r="AB57" s="297" t="n">
        <v>13.5339694047685</v>
      </c>
      <c r="AC57" s="297" t="n">
        <v>10.9008061809679</v>
      </c>
      <c r="AD57" s="297" t="n">
        <v>9.2737076372931</v>
      </c>
      <c r="AE57" s="297" t="n">
        <v>9.13122432034575</v>
      </c>
      <c r="AF57" s="297" t="n">
        <v>2.4099316125773</v>
      </c>
      <c r="AG57" s="297" t="n">
        <v>9.6668317622676</v>
      </c>
      <c r="AH57" s="297" t="n">
        <v>12.1498655977942</v>
      </c>
      <c r="AI57" s="297" t="n">
        <v>10.3746548334782</v>
      </c>
      <c r="AJ57" s="297"/>
      <c r="AK57" s="297"/>
      <c r="AL57" s="297"/>
      <c r="AM57" s="297"/>
      <c r="AN57" s="297"/>
      <c r="AO57" s="297"/>
      <c r="AP57" s="297"/>
      <c r="AQ57" s="297"/>
      <c r="AR57" s="297"/>
    </row>
    <row r="58" customFormat="false" ht="24" hidden="true" customHeight="true" outlineLevel="0" collapsed="false">
      <c r="A58" s="41"/>
      <c r="B58" s="61"/>
      <c r="D58" s="296" t="s">
        <v>251</v>
      </c>
      <c r="E58" s="3"/>
      <c r="I58" s="297" t="n">
        <v>-0.107442337734787</v>
      </c>
      <c r="J58" s="297" t="n">
        <v>0.235656499735388</v>
      </c>
      <c r="K58" s="297" t="n">
        <v>0.231757037465629</v>
      </c>
      <c r="L58" s="297" t="n">
        <v>0.852601340839439</v>
      </c>
      <c r="M58" s="297" t="n">
        <v>0.811612872447949</v>
      </c>
      <c r="N58" s="297" t="n">
        <v>0.750638804875923</v>
      </c>
      <c r="O58" s="297" t="n">
        <v>0.543419299187813</v>
      </c>
      <c r="P58" s="297" t="n">
        <v>0.607407098808958</v>
      </c>
      <c r="Q58" s="297" t="n">
        <v>0.60546357695902</v>
      </c>
      <c r="R58" s="297" t="n">
        <v>0.616584455776137</v>
      </c>
      <c r="S58" s="297" t="n">
        <v>0.556501554369503</v>
      </c>
      <c r="T58" s="297" t="n">
        <v>0.841772974730014</v>
      </c>
      <c r="U58" s="297" t="n">
        <v>0.912846674020085</v>
      </c>
      <c r="V58" s="297" t="n">
        <v>0.889204800629386</v>
      </c>
      <c r="W58" s="297" t="n">
        <v>0.829893343980017</v>
      </c>
      <c r="X58" s="297" t="n">
        <v>1.17525151374756</v>
      </c>
      <c r="Y58" s="297" t="n">
        <v>1.09910174073382</v>
      </c>
      <c r="Z58" s="297" t="n">
        <v>1.02855877915267</v>
      </c>
      <c r="AA58" s="297" t="n">
        <v>0.780769711780517</v>
      </c>
      <c r="AB58" s="297" t="n">
        <v>1.30683330159661</v>
      </c>
      <c r="AC58" s="297" t="n">
        <v>1.07380460115093</v>
      </c>
      <c r="AD58" s="297" t="n">
        <v>0.924502392088231</v>
      </c>
      <c r="AE58" s="297" t="n">
        <v>0.931157435698662</v>
      </c>
      <c r="AF58" s="297" t="n">
        <v>0.275689460889249</v>
      </c>
      <c r="AG58" s="297" t="n">
        <v>0.966336991627789</v>
      </c>
      <c r="AH58" s="297" t="n">
        <v>1.21003839194681</v>
      </c>
      <c r="AI58" s="297" t="n">
        <v>1.02820302191035</v>
      </c>
      <c r="AJ58" s="297"/>
      <c r="AK58" s="297"/>
      <c r="AL58" s="297"/>
      <c r="AM58" s="297"/>
      <c r="AN58" s="297"/>
      <c r="AO58" s="297"/>
      <c r="AP58" s="297"/>
      <c r="AQ58" s="297"/>
      <c r="AR58" s="297"/>
    </row>
    <row r="59" customFormat="false" ht="24" hidden="true" customHeight="true" outlineLevel="0" collapsed="false">
      <c r="A59" s="41"/>
      <c r="B59" s="61"/>
      <c r="D59" s="296" t="s">
        <v>252</v>
      </c>
      <c r="E59" s="3"/>
      <c r="I59" s="297" t="n">
        <v>-1.08349799000258</v>
      </c>
      <c r="J59" s="297" t="n">
        <v>2.35933485475123</v>
      </c>
      <c r="K59" s="297" t="n">
        <v>2.26523276405566</v>
      </c>
      <c r="L59" s="297" t="n">
        <v>7.95058375569196</v>
      </c>
      <c r="M59" s="297" t="n">
        <v>7.56159790227154</v>
      </c>
      <c r="N59" s="297" t="n">
        <v>7.01614396792663</v>
      </c>
      <c r="O59" s="297" t="n">
        <v>5.06106645485419</v>
      </c>
      <c r="P59" s="297" t="n">
        <v>5.96255582716013</v>
      </c>
      <c r="Q59" s="297" t="n">
        <v>6.0559270444266</v>
      </c>
      <c r="R59" s="297" t="n">
        <v>6.10837614049265</v>
      </c>
      <c r="S59" s="297" t="n">
        <v>5.44033065968444</v>
      </c>
      <c r="T59" s="297" t="n">
        <v>7.96920595250046</v>
      </c>
      <c r="U59" s="297" t="n">
        <v>8.70573793621078</v>
      </c>
      <c r="V59" s="297" t="n">
        <v>8.32591001427656</v>
      </c>
      <c r="W59" s="297" t="n">
        <v>7.72347045751555</v>
      </c>
      <c r="X59" s="297" t="n">
        <v>11.0010156029219</v>
      </c>
      <c r="Y59" s="297" t="n">
        <v>10.4576301002388</v>
      </c>
      <c r="Z59" s="297" t="n">
        <v>9.9007120634166</v>
      </c>
      <c r="AA59" s="297" t="n">
        <v>7.66913919063613</v>
      </c>
      <c r="AB59" s="297" t="n">
        <v>13.9057384137536</v>
      </c>
      <c r="AC59" s="297" t="n">
        <v>11.2688352186586</v>
      </c>
      <c r="AD59" s="297" t="n">
        <v>9.63792981250601</v>
      </c>
      <c r="AE59" s="297" t="n">
        <v>9.4904242171114</v>
      </c>
      <c r="AF59" s="297" t="n">
        <v>2.78918316790001</v>
      </c>
      <c r="AG59" s="297" t="n">
        <v>10.0412180620626</v>
      </c>
      <c r="AH59" s="297" t="n">
        <v>12.5182460489327</v>
      </c>
      <c r="AI59" s="297" t="n">
        <v>10.7391211925664</v>
      </c>
      <c r="AJ59" s="297"/>
      <c r="AK59" s="297"/>
      <c r="AL59" s="297"/>
      <c r="AM59" s="297"/>
      <c r="AN59" s="297"/>
      <c r="AO59" s="297"/>
      <c r="AP59" s="297"/>
      <c r="AQ59" s="297"/>
      <c r="AR59" s="297"/>
    </row>
    <row r="60" customFormat="false" ht="16.5" hidden="true" customHeight="false" outlineLevel="0" collapsed="false">
      <c r="A60" s="41"/>
      <c r="B60" s="61"/>
    </row>
    <row r="61" customFormat="false" ht="16.5" hidden="true" customHeight="false" outlineLevel="0" collapsed="false">
      <c r="A61" s="41"/>
      <c r="B61" s="61"/>
      <c r="I61" s="343" t="n">
        <v>0</v>
      </c>
      <c r="J61" s="343" t="n">
        <v>0</v>
      </c>
      <c r="K61" s="343" t="n">
        <v>0</v>
      </c>
      <c r="L61" s="343" t="n">
        <v>0</v>
      </c>
      <c r="M61" s="343" t="n">
        <v>0</v>
      </c>
      <c r="N61" s="343" t="n">
        <v>0</v>
      </c>
      <c r="O61" s="343" t="n">
        <v>0</v>
      </c>
      <c r="P61" s="343" t="n">
        <v>0</v>
      </c>
      <c r="Q61" s="343" t="n">
        <v>0</v>
      </c>
      <c r="R61" s="343" t="n">
        <v>0</v>
      </c>
      <c r="S61" s="343" t="n">
        <v>0</v>
      </c>
      <c r="T61" s="343" t="n">
        <v>0</v>
      </c>
      <c r="U61" s="343" t="n">
        <v>0</v>
      </c>
      <c r="V61" s="343" t="n">
        <v>0</v>
      </c>
      <c r="W61" s="343" t="n">
        <v>0</v>
      </c>
      <c r="X61" s="343" t="n">
        <v>0</v>
      </c>
      <c r="Y61" s="343" t="n">
        <v>0</v>
      </c>
      <c r="Z61" s="343" t="n">
        <v>0</v>
      </c>
      <c r="AA61" s="343" t="n">
        <v>0</v>
      </c>
      <c r="AB61" s="343" t="n">
        <v>0</v>
      </c>
      <c r="AC61" s="343" t="n">
        <v>0</v>
      </c>
      <c r="AD61" s="343" t="n">
        <v>0</v>
      </c>
      <c r="AE61" s="343" t="n">
        <v>0</v>
      </c>
      <c r="AF61" s="343" t="n">
        <v>0</v>
      </c>
      <c r="AG61" s="343" t="n">
        <v>0</v>
      </c>
      <c r="AH61" s="343" t="n">
        <v>0</v>
      </c>
      <c r="AI61" s="343" t="n">
        <v>0</v>
      </c>
      <c r="AJ61" s="343"/>
    </row>
    <row r="62" customFormat="false" ht="16.5" hidden="true" customHeight="false" outlineLevel="0" collapsed="false">
      <c r="A62" s="41"/>
      <c r="B62" s="61"/>
      <c r="I62" s="343" t="n">
        <v>0</v>
      </c>
      <c r="J62" s="343" t="n">
        <v>0</v>
      </c>
      <c r="K62" s="343" t="n">
        <v>0</v>
      </c>
      <c r="L62" s="343" t="n">
        <v>0</v>
      </c>
      <c r="M62" s="343" t="n">
        <v>0</v>
      </c>
      <c r="N62" s="343" t="n">
        <v>0</v>
      </c>
      <c r="O62" s="343" t="n">
        <v>0</v>
      </c>
      <c r="P62" s="343" t="n">
        <v>0</v>
      </c>
      <c r="Q62" s="343" t="n">
        <v>0</v>
      </c>
      <c r="R62" s="343" t="n">
        <v>0</v>
      </c>
      <c r="S62" s="343" t="n">
        <v>0</v>
      </c>
      <c r="T62" s="343" t="n">
        <v>0</v>
      </c>
      <c r="U62" s="343" t="n">
        <v>0</v>
      </c>
      <c r="V62" s="343" t="n">
        <v>0</v>
      </c>
      <c r="W62" s="343" t="n">
        <v>0</v>
      </c>
      <c r="X62" s="343" t="n">
        <v>0</v>
      </c>
      <c r="Y62" s="343" t="n">
        <v>0</v>
      </c>
      <c r="Z62" s="343" t="n">
        <v>0</v>
      </c>
      <c r="AA62" s="343" t="n">
        <v>0</v>
      </c>
      <c r="AB62" s="343" t="n">
        <v>0</v>
      </c>
      <c r="AC62" s="343" t="n">
        <v>0</v>
      </c>
      <c r="AD62" s="343" t="n">
        <v>0</v>
      </c>
      <c r="AE62" s="343" t="n">
        <v>0</v>
      </c>
      <c r="AF62" s="343" t="n">
        <v>0</v>
      </c>
      <c r="AG62" s="343" t="n">
        <v>0</v>
      </c>
      <c r="AH62" s="343" t="n">
        <v>0</v>
      </c>
      <c r="AI62" s="343" t="n">
        <v>0</v>
      </c>
    </row>
    <row r="63" customFormat="false" ht="16.5" hidden="true" customHeight="false" outlineLevel="0" collapsed="false">
      <c r="A63" s="41"/>
      <c r="B63" s="61"/>
      <c r="I63" s="343" t="n">
        <v>0</v>
      </c>
      <c r="J63" s="343" t="n">
        <v>0</v>
      </c>
      <c r="K63" s="343" t="n">
        <v>0</v>
      </c>
      <c r="L63" s="343" t="n">
        <v>0</v>
      </c>
      <c r="M63" s="343" t="n">
        <v>0</v>
      </c>
      <c r="N63" s="343" t="n">
        <v>0</v>
      </c>
      <c r="O63" s="343" t="n">
        <v>0</v>
      </c>
      <c r="P63" s="343" t="n">
        <v>0</v>
      </c>
      <c r="Q63" s="343" t="n">
        <v>0</v>
      </c>
      <c r="R63" s="343" t="n">
        <v>0</v>
      </c>
      <c r="S63" s="343" t="n">
        <v>0</v>
      </c>
      <c r="T63" s="343" t="n">
        <v>0</v>
      </c>
      <c r="U63" s="343" t="n">
        <v>0</v>
      </c>
      <c r="V63" s="343" t="n">
        <v>0</v>
      </c>
      <c r="W63" s="343" t="n">
        <v>0</v>
      </c>
      <c r="X63" s="343" t="n">
        <v>0</v>
      </c>
      <c r="Y63" s="343" t="n">
        <v>0</v>
      </c>
      <c r="Z63" s="343" t="n">
        <v>0</v>
      </c>
      <c r="AA63" s="343" t="n">
        <v>0</v>
      </c>
      <c r="AB63" s="343" t="n">
        <v>0</v>
      </c>
      <c r="AC63" s="343" t="n">
        <v>0</v>
      </c>
      <c r="AD63" s="343" t="n">
        <v>0</v>
      </c>
      <c r="AE63" s="343" t="n">
        <v>0</v>
      </c>
      <c r="AF63" s="343" t="n">
        <v>0</v>
      </c>
      <c r="AG63" s="343" t="n">
        <v>0</v>
      </c>
      <c r="AH63" s="343" t="n">
        <v>0</v>
      </c>
      <c r="AI63" s="343" t="n">
        <v>0</v>
      </c>
    </row>
    <row r="64" customFormat="false" ht="16.5" hidden="true" customHeight="false" outlineLevel="0" collapsed="false">
      <c r="A64" s="41"/>
      <c r="B64" s="61"/>
      <c r="I64" s="343" t="n">
        <v>0</v>
      </c>
      <c r="J64" s="343" t="n">
        <v>0</v>
      </c>
      <c r="K64" s="343" t="n">
        <v>0</v>
      </c>
      <c r="L64" s="343" t="n">
        <v>0</v>
      </c>
      <c r="M64" s="343" t="n">
        <v>0</v>
      </c>
      <c r="N64" s="343" t="n">
        <v>0</v>
      </c>
      <c r="O64" s="343" t="n">
        <v>0</v>
      </c>
      <c r="P64" s="343" t="n">
        <v>0</v>
      </c>
      <c r="Q64" s="343" t="n">
        <v>0</v>
      </c>
      <c r="R64" s="343" t="n">
        <v>0</v>
      </c>
      <c r="S64" s="343" t="n">
        <v>0</v>
      </c>
      <c r="T64" s="343" t="n">
        <v>0</v>
      </c>
      <c r="U64" s="343" t="n">
        <v>0</v>
      </c>
      <c r="V64" s="343" t="n">
        <v>0</v>
      </c>
      <c r="W64" s="343" t="n">
        <v>0</v>
      </c>
      <c r="X64" s="343" t="n">
        <v>0</v>
      </c>
      <c r="Y64" s="343" t="n">
        <v>0</v>
      </c>
      <c r="Z64" s="343" t="n">
        <v>0</v>
      </c>
      <c r="AA64" s="343" t="n">
        <v>0</v>
      </c>
      <c r="AB64" s="343" t="n">
        <v>0</v>
      </c>
      <c r="AC64" s="343" t="n">
        <v>0</v>
      </c>
      <c r="AD64" s="343" t="n">
        <v>0</v>
      </c>
      <c r="AE64" s="343" t="n">
        <v>0</v>
      </c>
      <c r="AF64" s="343" t="n">
        <v>0</v>
      </c>
      <c r="AG64" s="343" t="n">
        <v>0</v>
      </c>
      <c r="AH64" s="343" t="n">
        <v>0</v>
      </c>
      <c r="AI64" s="343" t="n">
        <v>0</v>
      </c>
    </row>
    <row r="65" customFormat="false" ht="16.5" hidden="false" customHeight="false" outlineLevel="0" collapsed="false">
      <c r="A65" s="41"/>
      <c r="B65" s="61"/>
    </row>
    <row r="66" customFormat="false" ht="16.5" hidden="false" customHeight="false" outlineLevel="0" collapsed="false">
      <c r="A66" s="41"/>
      <c r="B66" s="61"/>
    </row>
    <row r="67" customFormat="false" ht="16.5" hidden="false" customHeight="false" outlineLevel="0" collapsed="false">
      <c r="A67" s="41"/>
      <c r="B67" s="61"/>
    </row>
    <row r="68" customFormat="false" ht="16.5" hidden="false" customHeight="false" outlineLevel="0" collapsed="false">
      <c r="A68" s="41"/>
      <c r="B68" s="61"/>
    </row>
    <row r="69" customFormat="false" ht="16.5" hidden="false" customHeight="false" outlineLevel="0" collapsed="false">
      <c r="A69" s="41"/>
      <c r="B69" s="61"/>
    </row>
    <row r="70" customFormat="false" ht="16.5" hidden="false" customHeight="false" outlineLevel="0" collapsed="false">
      <c r="A70" s="41"/>
      <c r="B70" s="61"/>
    </row>
    <row r="71" customFormat="false" ht="16.5" hidden="false" customHeight="false" outlineLevel="0" collapsed="false">
      <c r="A71" s="41"/>
      <c r="B71" s="61"/>
    </row>
    <row r="72" customFormat="false" ht="16.5" hidden="false" customHeight="false" outlineLevel="0" collapsed="false">
      <c r="A72" s="41"/>
      <c r="B72" s="61"/>
    </row>
    <row r="73" customFormat="false" ht="16.5" hidden="false" customHeight="false" outlineLevel="0" collapsed="false">
      <c r="A73" s="41"/>
      <c r="B73" s="61"/>
    </row>
    <row r="74" customFormat="false" ht="16.5" hidden="false" customHeight="false" outlineLevel="0" collapsed="false">
      <c r="A74" s="41"/>
      <c r="B74" s="61"/>
    </row>
    <row r="75" customFormat="false" ht="16.5" hidden="false" customHeight="false" outlineLevel="0" collapsed="false">
      <c r="A75" s="41"/>
      <c r="B75" s="61"/>
    </row>
    <row r="76" customFormat="false" ht="16.5" hidden="false" customHeight="false" outlineLevel="0" collapsed="false">
      <c r="A76" s="41"/>
      <c r="B76" s="61"/>
    </row>
    <row r="77" customFormat="false" ht="16.5" hidden="false" customHeight="false" outlineLevel="0" collapsed="false">
      <c r="A77" s="41"/>
      <c r="B77" s="61"/>
    </row>
    <row r="78" customFormat="false" ht="16.5" hidden="false" customHeight="false" outlineLevel="0" collapsed="false">
      <c r="A78" s="41"/>
      <c r="B78" s="61"/>
    </row>
    <row r="79" customFormat="false" ht="16.5" hidden="false" customHeight="false" outlineLevel="0" collapsed="false">
      <c r="A79" s="41"/>
      <c r="B79" s="61"/>
    </row>
    <row r="80" customFormat="false" ht="16.5" hidden="false" customHeight="false" outlineLevel="0" collapsed="false">
      <c r="A80" s="41"/>
      <c r="B80" s="61"/>
    </row>
    <row r="81" customFormat="false" ht="16.5" hidden="false" customHeight="false" outlineLevel="0" collapsed="false">
      <c r="A81" s="41"/>
      <c r="B81" s="61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T67"/>
  <sheetViews>
    <sheetView showFormulas="false" showGridLines="false" showRowColHeaders="true" showZeros="true" rightToLeft="false" tabSelected="false" showOutlineSymbols="false" defaultGridColor="true" view="pageBreakPreview" topLeftCell="A1" colorId="64" zoomScale="85" zoomScaleNormal="100" zoomScalePageLayoutView="85" workbookViewId="0">
      <pane xSplit="8" ySplit="3" topLeftCell="I4" activePane="bottomRight" state="frozen"/>
      <selection pane="topLeft" activeCell="A1" activeCellId="0" sqref="A1"/>
      <selection pane="topRight" activeCell="I1" activeCellId="0" sqref="I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6.44"/>
    <col collapsed="false" customWidth="true" hidden="true" outlineLevel="0" max="19" min="9" style="3" width="9.22"/>
    <col collapsed="false" customWidth="true" hidden="true" outlineLevel="0" max="31" min="20" style="11" width="9.22"/>
    <col collapsed="false" customWidth="true" hidden="true" outlineLevel="0" max="32" min="32" style="11" width="4.44"/>
    <col collapsed="false" customWidth="true" hidden="false" outlineLevel="0" max="33" min="33" style="11" width="9.22"/>
    <col collapsed="false" customWidth="true" hidden="false" outlineLevel="0" max="44" min="34" style="12" width="9.22"/>
    <col collapsed="false" customWidth="true" hidden="false" outlineLevel="0" max="45" min="45" style="12" width="2.33"/>
    <col collapsed="false" customWidth="true" hidden="false" outlineLevel="0" max="46" min="46" style="12" width="7.34"/>
    <col collapsed="false" customWidth="false" hidden="false" outlineLevel="0" max="1024" min="47" style="12" width="7.1"/>
  </cols>
  <sheetData>
    <row r="1" s="13" customFormat="true" ht="36" hidden="false" customHeight="true" outlineLevel="0" collapsed="false">
      <c r="B1" s="14"/>
      <c r="C1" s="14"/>
      <c r="D1" s="16" t="s">
        <v>41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</row>
    <row r="2" s="18" customFormat="true" ht="7.5" hidden="false" customHeight="true" outlineLevel="0" collapsed="false">
      <c r="B2" s="19"/>
      <c r="C2" s="20"/>
      <c r="D2" s="21"/>
      <c r="E2" s="21"/>
    </row>
    <row r="3" s="27" customFormat="true" ht="20.25" hidden="false" customHeight="true" outlineLevel="0" collapsed="false">
      <c r="A3" s="22"/>
      <c r="B3" s="23"/>
      <c r="C3" s="24"/>
      <c r="D3" s="64" t="s">
        <v>544</v>
      </c>
      <c r="E3" s="911"/>
      <c r="F3" s="911"/>
      <c r="G3" s="911"/>
      <c r="H3" s="911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26" t="s">
        <v>66</v>
      </c>
      <c r="AB3" s="26" t="s">
        <v>67</v>
      </c>
      <c r="AC3" s="26" t="s">
        <v>68</v>
      </c>
      <c r="AD3" s="26" t="s">
        <v>69</v>
      </c>
      <c r="AE3" s="26" t="s">
        <v>70</v>
      </c>
      <c r="AF3" s="26" t="s">
        <v>114</v>
      </c>
      <c r="AG3" s="147" t="s">
        <v>71</v>
      </c>
      <c r="AH3" s="147" t="s">
        <v>72</v>
      </c>
      <c r="AI3" s="147" t="s">
        <v>73</v>
      </c>
      <c r="AJ3" s="26" t="s">
        <v>74</v>
      </c>
      <c r="AK3" s="147" t="s">
        <v>75</v>
      </c>
      <c r="AL3" s="147" t="s">
        <v>76</v>
      </c>
      <c r="AM3" s="147" t="s">
        <v>77</v>
      </c>
      <c r="AN3" s="147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  <c r="AT3" s="266" t="s">
        <v>505</v>
      </c>
    </row>
    <row r="4" customFormat="false" ht="20.1" hidden="false" customHeight="true" outlineLevel="0" collapsed="false">
      <c r="A4" s="28" t="s">
        <v>2</v>
      </c>
      <c r="B4" s="62"/>
      <c r="D4" s="649"/>
      <c r="E4" s="1" t="s">
        <v>83</v>
      </c>
      <c r="F4" s="1"/>
      <c r="G4" s="1"/>
      <c r="H4" s="1"/>
      <c r="I4" s="1019" t="n">
        <v>53.93195165</v>
      </c>
      <c r="J4" s="1019" t="n">
        <v>112.64334059</v>
      </c>
      <c r="K4" s="1019" t="n">
        <v>171.97071422</v>
      </c>
      <c r="L4" s="1019" t="n">
        <v>232.04289956</v>
      </c>
      <c r="M4" s="1019" t="n">
        <v>63.96334605</v>
      </c>
      <c r="N4" s="1019" t="n">
        <v>127.46421421</v>
      </c>
      <c r="O4" s="1019" t="n">
        <v>190.64014646</v>
      </c>
      <c r="P4" s="1019" t="n">
        <v>261.08988558</v>
      </c>
      <c r="Q4" s="1019" t="n">
        <v>71.36339794</v>
      </c>
      <c r="R4" s="1019" t="n">
        <v>144.39997891</v>
      </c>
      <c r="S4" s="1019" t="n">
        <v>215.12123928</v>
      </c>
      <c r="T4" s="1020" t="n">
        <v>293.73964111</v>
      </c>
      <c r="U4" s="1020" t="n">
        <v>74.30584729</v>
      </c>
      <c r="V4" s="1020" t="n">
        <v>156.51380014</v>
      </c>
      <c r="W4" s="1020" t="n">
        <v>235.91460288</v>
      </c>
      <c r="X4" s="1020" t="n">
        <v>321.75872437</v>
      </c>
      <c r="Y4" s="1020" t="n">
        <v>92.40742494</v>
      </c>
      <c r="Z4" s="1020" t="n">
        <v>184.87260467</v>
      </c>
      <c r="AA4" s="1020" t="n">
        <v>289.89482504</v>
      </c>
      <c r="AB4" s="1020" t="n">
        <v>385.7908608</v>
      </c>
      <c r="AC4" s="1020" t="n">
        <v>85.86211626</v>
      </c>
      <c r="AD4" s="1020" t="n">
        <v>190.85155825</v>
      </c>
      <c r="AE4" s="1020" t="n">
        <v>295.6309432</v>
      </c>
      <c r="AF4" s="1020" t="n">
        <v>411.92496568</v>
      </c>
      <c r="AG4" s="1020" t="n">
        <v>118.7795815</v>
      </c>
      <c r="AH4" s="1020" t="n">
        <v>268.060927</v>
      </c>
      <c r="AI4" s="1020" t="n">
        <v>400.07026744</v>
      </c>
      <c r="AJ4" s="1020" t="n">
        <v>530.66254723</v>
      </c>
      <c r="AK4" s="1020" t="n">
        <v>131.44745429</v>
      </c>
      <c r="AL4" s="1020" t="n">
        <v>265.86121964</v>
      </c>
      <c r="AM4" s="1020" t="n">
        <v>405</v>
      </c>
      <c r="AN4" s="1021" t="n">
        <v>718.60578946</v>
      </c>
      <c r="AO4" s="1020" t="n">
        <v>175.02575779</v>
      </c>
      <c r="AP4" s="1020" t="n">
        <v>323.05638942</v>
      </c>
      <c r="AQ4" s="1020" t="n">
        <v>483.5317196</v>
      </c>
      <c r="AR4" s="1021" t="n">
        <v>652.48827725</v>
      </c>
      <c r="AT4" s="270" t="n">
        <v>-0.0920080427680444</v>
      </c>
    </row>
    <row r="5" customFormat="false" ht="20.1" hidden="false" customHeight="true" outlineLevel="0" collapsed="false">
      <c r="A5" s="34"/>
      <c r="B5" s="35"/>
      <c r="D5" s="649"/>
      <c r="E5" s="1" t="s">
        <v>84</v>
      </c>
      <c r="F5" s="1"/>
      <c r="G5" s="1"/>
      <c r="H5" s="1"/>
      <c r="I5" s="1019" t="n">
        <v>28.42720911</v>
      </c>
      <c r="J5" s="1019" t="n">
        <v>56.53908758</v>
      </c>
      <c r="K5" s="1019" t="n">
        <v>88.65947097</v>
      </c>
      <c r="L5" s="1019" t="n">
        <v>120.55123155</v>
      </c>
      <c r="M5" s="1019" t="n">
        <v>27.03414798</v>
      </c>
      <c r="N5" s="1019" t="n">
        <v>56.61530614</v>
      </c>
      <c r="O5" s="1019" t="n">
        <v>85.15969885</v>
      </c>
      <c r="P5" s="1019" t="n">
        <v>123.53328697</v>
      </c>
      <c r="Q5" s="1019" t="n">
        <v>29.75173043</v>
      </c>
      <c r="R5" s="1019" t="n">
        <v>60.67798972</v>
      </c>
      <c r="S5" s="1019" t="n">
        <v>89.89789423</v>
      </c>
      <c r="T5" s="1020" t="n">
        <v>135.16875172</v>
      </c>
      <c r="U5" s="1020" t="n">
        <v>41.9587464</v>
      </c>
      <c r="V5" s="1020" t="n">
        <v>88.46115608</v>
      </c>
      <c r="W5" s="1020" t="n">
        <v>130.33962586</v>
      </c>
      <c r="X5" s="1020" t="n">
        <v>179.82856431</v>
      </c>
      <c r="Y5" s="1020" t="n">
        <v>45.47588611</v>
      </c>
      <c r="Z5" s="1020" t="n">
        <v>96.88301623</v>
      </c>
      <c r="AA5" s="1020" t="n">
        <v>147.64126722</v>
      </c>
      <c r="AB5" s="1020" t="n">
        <v>197.19184925</v>
      </c>
      <c r="AC5" s="1020" t="n">
        <v>51.91156989</v>
      </c>
      <c r="AD5" s="1020" t="n">
        <v>103.4406091</v>
      </c>
      <c r="AE5" s="1020" t="n">
        <v>163.64127233</v>
      </c>
      <c r="AF5" s="1020" t="n">
        <v>235.36558437</v>
      </c>
      <c r="AG5" s="1020" t="n">
        <v>69.06866146</v>
      </c>
      <c r="AH5" s="1020" t="n">
        <v>145.43132725</v>
      </c>
      <c r="AI5" s="1020" t="n">
        <v>226.57506813</v>
      </c>
      <c r="AJ5" s="1020" t="n">
        <v>307.1919218</v>
      </c>
      <c r="AK5" s="1020" t="n">
        <v>77.45736931</v>
      </c>
      <c r="AL5" s="1022" t="n">
        <v>148.1127528</v>
      </c>
      <c r="AM5" s="1020" t="n">
        <v>225.96289966</v>
      </c>
      <c r="AN5" s="1021" t="n">
        <v>424.26374142</v>
      </c>
      <c r="AO5" s="1022" t="n">
        <v>92.58545724</v>
      </c>
      <c r="AP5" s="1022" t="n">
        <v>166.89006647</v>
      </c>
      <c r="AQ5" s="1022" t="n">
        <v>270.66155294</v>
      </c>
      <c r="AR5" s="1023" t="n">
        <v>376.582622</v>
      </c>
      <c r="AT5" s="270" t="n">
        <v>-0.112385562952923</v>
      </c>
    </row>
    <row r="6" customFormat="false" ht="20.1" hidden="false" customHeight="true" outlineLevel="0" collapsed="false">
      <c r="A6" s="37" t="s">
        <v>4</v>
      </c>
      <c r="B6" s="38"/>
      <c r="D6" s="969" t="s">
        <v>85</v>
      </c>
      <c r="E6" s="970"/>
      <c r="F6" s="971"/>
      <c r="G6" s="971"/>
      <c r="H6" s="971"/>
      <c r="I6" s="1024" t="n">
        <v>25.50474254</v>
      </c>
      <c r="J6" s="1024" t="n">
        <v>56.10425301</v>
      </c>
      <c r="K6" s="1024" t="n">
        <v>83.31124325</v>
      </c>
      <c r="L6" s="1024" t="n">
        <v>111.49166801</v>
      </c>
      <c r="M6" s="1024" t="n">
        <v>36.92919807</v>
      </c>
      <c r="N6" s="1024" t="n">
        <v>70.84890807</v>
      </c>
      <c r="O6" s="1024" t="n">
        <v>105.48044761</v>
      </c>
      <c r="P6" s="1024" t="n">
        <v>137.55659861</v>
      </c>
      <c r="Q6" s="1024" t="n">
        <v>41.61166751</v>
      </c>
      <c r="R6" s="1024" t="n">
        <v>83.72198919</v>
      </c>
      <c r="S6" s="1024" t="n">
        <v>125.22334505</v>
      </c>
      <c r="T6" s="1025" t="n">
        <v>158.57088939</v>
      </c>
      <c r="U6" s="1025" t="n">
        <v>32.34710089</v>
      </c>
      <c r="V6" s="1025" t="n">
        <v>68.05264406</v>
      </c>
      <c r="W6" s="1025" t="n">
        <v>105.57497702</v>
      </c>
      <c r="X6" s="1025" t="n">
        <v>141.93016006</v>
      </c>
      <c r="Y6" s="1025" t="n">
        <v>46.93153883</v>
      </c>
      <c r="Z6" s="1025" t="n">
        <v>87.98958844</v>
      </c>
      <c r="AA6" s="1025" t="n">
        <v>142.25355782</v>
      </c>
      <c r="AB6" s="1025" t="n">
        <v>188.59901155</v>
      </c>
      <c r="AC6" s="1025" t="n">
        <v>33.95054637</v>
      </c>
      <c r="AD6" s="1025" t="n">
        <v>87.41094915</v>
      </c>
      <c r="AE6" s="1025" t="n">
        <v>131.98967087</v>
      </c>
      <c r="AF6" s="1025" t="n">
        <v>176.55938131</v>
      </c>
      <c r="AG6" s="1025" t="n">
        <v>49.71092004</v>
      </c>
      <c r="AH6" s="1025" t="n">
        <v>122.62959975</v>
      </c>
      <c r="AI6" s="1025" t="n">
        <v>173.49519931</v>
      </c>
      <c r="AJ6" s="1025" t="n">
        <v>223.47062543</v>
      </c>
      <c r="AK6" s="1025" t="n">
        <v>53.99008498</v>
      </c>
      <c r="AL6" s="1020" t="n">
        <v>117.74846684</v>
      </c>
      <c r="AM6" s="1025" t="n">
        <v>178.92169029</v>
      </c>
      <c r="AN6" s="1026" t="n">
        <v>294.34204804</v>
      </c>
      <c r="AO6" s="1020" t="n">
        <v>82.44030055</v>
      </c>
      <c r="AP6" s="1020" t="n">
        <v>156.16632295</v>
      </c>
      <c r="AQ6" s="1020" t="n">
        <v>212.87016666</v>
      </c>
      <c r="AR6" s="1021" t="n">
        <v>275.90565515</v>
      </c>
      <c r="AT6" s="270" t="n">
        <v>-0.0626359468950036</v>
      </c>
    </row>
    <row r="7" customFormat="false" ht="20.1" hidden="false" customHeight="true" outlineLevel="0" collapsed="false">
      <c r="A7" s="42"/>
      <c r="B7" s="42" t="s">
        <v>1</v>
      </c>
      <c r="D7" s="1"/>
      <c r="E7" s="1" t="s">
        <v>27</v>
      </c>
      <c r="F7" s="1"/>
      <c r="G7" s="1"/>
      <c r="H7" s="1"/>
      <c r="I7" s="1019" t="n">
        <v>0.0444243</v>
      </c>
      <c r="J7" s="1019" t="n">
        <v>0.17769718</v>
      </c>
      <c r="K7" s="1019" t="n">
        <v>0.31097005</v>
      </c>
      <c r="L7" s="1019" t="n">
        <v>0.44424293</v>
      </c>
      <c r="M7" s="1019" t="n">
        <v>0.14366214</v>
      </c>
      <c r="N7" s="1019" t="n">
        <v>0.28732428</v>
      </c>
      <c r="O7" s="1019" t="n">
        <v>0.43098642</v>
      </c>
      <c r="P7" s="1019" t="n">
        <v>0.57464856</v>
      </c>
      <c r="Q7" s="1019" t="n">
        <v>0.16052</v>
      </c>
      <c r="R7" s="1019" t="n">
        <v>0.32104</v>
      </c>
      <c r="S7" s="1019" t="n">
        <v>0.48156</v>
      </c>
      <c r="T7" s="1020" t="n">
        <v>0.64208</v>
      </c>
      <c r="U7" s="1020" t="n">
        <v>0.1743325</v>
      </c>
      <c r="V7" s="1020" t="n">
        <v>0.348665</v>
      </c>
      <c r="W7" s="1020" t="n">
        <v>0.5229975</v>
      </c>
      <c r="X7" s="1020" t="n">
        <v>0.69733</v>
      </c>
      <c r="Y7" s="1020" t="n">
        <v>0.1967175</v>
      </c>
      <c r="Z7" s="1020" t="n">
        <v>0.393435</v>
      </c>
      <c r="AA7" s="1020" t="n">
        <v>0.5901525</v>
      </c>
      <c r="AB7" s="1020" t="n">
        <v>0.78687</v>
      </c>
      <c r="AC7" s="1020" t="n">
        <v>0.21915</v>
      </c>
      <c r="AD7" s="1020" t="n">
        <v>0.4383</v>
      </c>
      <c r="AE7" s="1020" t="n">
        <v>0.65745</v>
      </c>
      <c r="AF7" s="1020" t="n">
        <v>0.87658825</v>
      </c>
      <c r="AG7" s="1020" t="n">
        <v>0.25032</v>
      </c>
      <c r="AH7" s="1020" t="n">
        <v>0.50064</v>
      </c>
      <c r="AI7" s="1020" t="n">
        <v>0.75096</v>
      </c>
      <c r="AJ7" s="1020" t="n">
        <v>1.00128923</v>
      </c>
      <c r="AK7" s="1020" t="n">
        <v>0.27987</v>
      </c>
      <c r="AL7" s="1020" t="n">
        <v>0.55974</v>
      </c>
      <c r="AM7" s="1020" t="n">
        <v>0.83961</v>
      </c>
      <c r="AN7" s="1021" t="n">
        <v>1.11947455</v>
      </c>
      <c r="AO7" s="1020" t="n">
        <v>0.33209</v>
      </c>
      <c r="AP7" s="1020" t="n">
        <v>0.66418</v>
      </c>
      <c r="AQ7" s="1020" t="n">
        <v>0.99627</v>
      </c>
      <c r="AR7" s="1021" t="n">
        <v>1.32837837</v>
      </c>
      <c r="AT7" s="270" t="n">
        <v>0.186608815716266</v>
      </c>
    </row>
    <row r="8" customFormat="false" ht="20.1" hidden="false" customHeight="true" outlineLevel="0" collapsed="false">
      <c r="A8" s="41"/>
      <c r="B8" s="42" t="s">
        <v>5</v>
      </c>
      <c r="D8" s="813"/>
      <c r="E8" s="814" t="s">
        <v>279</v>
      </c>
      <c r="F8" s="815"/>
      <c r="G8" s="815"/>
      <c r="H8" s="815"/>
      <c r="I8" s="1027" t="n">
        <v>0.07818563</v>
      </c>
      <c r="J8" s="1027" t="n">
        <v>0.16135197</v>
      </c>
      <c r="K8" s="1027" t="n">
        <v>0.17704596</v>
      </c>
      <c r="L8" s="1027" t="n">
        <v>-2.76745923</v>
      </c>
      <c r="M8" s="1027" t="n">
        <v>0.08260497</v>
      </c>
      <c r="N8" s="1027" t="n">
        <v>0.11792075</v>
      </c>
      <c r="O8" s="1027" t="n">
        <v>0.20696225</v>
      </c>
      <c r="P8" s="1027" t="n">
        <v>-0.94332719</v>
      </c>
      <c r="Q8" s="1027" t="n">
        <v>0.11969751</v>
      </c>
      <c r="R8" s="1027" t="n">
        <v>0.12183423</v>
      </c>
      <c r="S8" s="1027" t="n">
        <v>-0.16464326</v>
      </c>
      <c r="T8" s="1028" t="n">
        <v>-0.12946514</v>
      </c>
      <c r="U8" s="1028" t="n">
        <v>-0.3143245</v>
      </c>
      <c r="V8" s="1028" t="n">
        <v>-0.32874023</v>
      </c>
      <c r="W8" s="1028" t="n">
        <v>-0.55344364</v>
      </c>
      <c r="X8" s="1028" t="n">
        <v>-0.58656132</v>
      </c>
      <c r="Y8" s="1028" t="n">
        <v>-0.24171862</v>
      </c>
      <c r="Z8" s="1028" t="n">
        <v>-0.38164527</v>
      </c>
      <c r="AA8" s="1028" t="n">
        <v>-0.61500027</v>
      </c>
      <c r="AB8" s="1028" t="n">
        <v>-0.5656987</v>
      </c>
      <c r="AC8" s="1028" t="n">
        <v>-0.53948551</v>
      </c>
      <c r="AD8" s="1028" t="n">
        <v>-0.75742716</v>
      </c>
      <c r="AE8" s="1028" t="n">
        <v>-1.23999308</v>
      </c>
      <c r="AF8" s="1028" t="n">
        <v>-1.2334339</v>
      </c>
      <c r="AG8" s="1028" t="n">
        <v>-0.61966869</v>
      </c>
      <c r="AH8" s="1028" t="n">
        <v>-0.53918344</v>
      </c>
      <c r="AI8" s="1028" t="n">
        <v>-0.77392434</v>
      </c>
      <c r="AJ8" s="1028" t="n">
        <v>-1.0134494</v>
      </c>
      <c r="AK8" s="1028" t="n">
        <v>-0.30754945</v>
      </c>
      <c r="AL8" s="1022" t="n">
        <v>-0.42830695</v>
      </c>
      <c r="AM8" s="1028" t="n">
        <v>-0.63493424</v>
      </c>
      <c r="AN8" s="1029" t="n">
        <v>-1.83262222</v>
      </c>
      <c r="AO8" s="1022" t="n">
        <v>-0.44655799</v>
      </c>
      <c r="AP8" s="1022" t="n">
        <v>-0.49720425</v>
      </c>
      <c r="AQ8" s="1022" t="n">
        <v>0.310794195</v>
      </c>
      <c r="AR8" s="1023" t="n">
        <v>2.97326196</v>
      </c>
      <c r="AT8" s="270"/>
    </row>
    <row r="9" customFormat="false" ht="20.1" hidden="false" customHeight="true" outlineLevel="0" collapsed="false">
      <c r="A9" s="41"/>
      <c r="B9" s="44" t="s">
        <v>7</v>
      </c>
      <c r="D9" s="649" t="s">
        <v>522</v>
      </c>
      <c r="E9" s="1"/>
      <c r="F9" s="1"/>
      <c r="G9" s="1"/>
      <c r="H9" s="1"/>
      <c r="I9" s="1019" t="n">
        <v>25.53850387</v>
      </c>
      <c r="J9" s="1019" t="n">
        <v>56.0879078</v>
      </c>
      <c r="K9" s="1019" t="n">
        <v>83.17731916</v>
      </c>
      <c r="L9" s="1019" t="n">
        <v>108.27996585</v>
      </c>
      <c r="M9" s="1019" t="n">
        <v>36.8681409</v>
      </c>
      <c r="N9" s="1019" t="n">
        <v>70.67950454</v>
      </c>
      <c r="O9" s="1019" t="n">
        <v>105.25642344</v>
      </c>
      <c r="P9" s="1019" t="n">
        <v>136.03862286</v>
      </c>
      <c r="Q9" s="1019" t="n">
        <v>41.57084502</v>
      </c>
      <c r="R9" s="1019" t="n">
        <v>83.52278342</v>
      </c>
      <c r="S9" s="1019" t="n">
        <v>124.57714179</v>
      </c>
      <c r="T9" s="1020" t="n">
        <v>157.79934425</v>
      </c>
      <c r="U9" s="1020" t="n">
        <v>31.85844389</v>
      </c>
      <c r="V9" s="1020" t="n">
        <v>67.37523883</v>
      </c>
      <c r="W9" s="1020" t="n">
        <v>104.49853588</v>
      </c>
      <c r="X9" s="1020" t="n">
        <v>140.64626874</v>
      </c>
      <c r="Y9" s="1020" t="n">
        <v>46.49310271</v>
      </c>
      <c r="Z9" s="1020" t="n">
        <v>87.21450817</v>
      </c>
      <c r="AA9" s="1020" t="n">
        <v>141.04840505</v>
      </c>
      <c r="AB9" s="1020" t="n">
        <v>187.24644285</v>
      </c>
      <c r="AC9" s="1020" t="n">
        <v>33.41106086</v>
      </c>
      <c r="AD9" s="1020" t="n">
        <v>86.65352199</v>
      </c>
      <c r="AE9" s="1020" t="n">
        <v>130.74967779</v>
      </c>
      <c r="AF9" s="1020" t="n">
        <v>175.32594741</v>
      </c>
      <c r="AG9" s="1020" t="n">
        <v>49.09125135</v>
      </c>
      <c r="AH9" s="1020" t="n">
        <v>121.58977631</v>
      </c>
      <c r="AI9" s="1020" t="n">
        <v>171.97031497</v>
      </c>
      <c r="AJ9" s="1020" t="n">
        <v>221.4558868</v>
      </c>
      <c r="AK9" s="1020" t="n">
        <v>53.40266553</v>
      </c>
      <c r="AL9" s="1020" t="n">
        <v>116.76041989</v>
      </c>
      <c r="AM9" s="1020" t="n">
        <v>177.41031551</v>
      </c>
      <c r="AN9" s="1021" t="n">
        <v>291.38995127</v>
      </c>
      <c r="AO9" s="1020" t="n">
        <v>81.66165256</v>
      </c>
      <c r="AP9" s="1020" t="n">
        <v>155.0049387</v>
      </c>
      <c r="AQ9" s="1020" t="n">
        <v>214.98183861</v>
      </c>
      <c r="AR9" s="1021" t="n">
        <v>277.55053874</v>
      </c>
      <c r="AT9" s="270" t="n">
        <v>-0.0474944742249416</v>
      </c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281</v>
      </c>
      <c r="F10" s="1"/>
      <c r="G10" s="1"/>
      <c r="H10" s="1"/>
      <c r="I10" s="1019" t="n">
        <v>6.07147989</v>
      </c>
      <c r="J10" s="1019" t="n">
        <v>13.033579</v>
      </c>
      <c r="K10" s="1019" t="n">
        <v>19.28093914</v>
      </c>
      <c r="L10" s="1019" t="n">
        <v>25.03801424</v>
      </c>
      <c r="M10" s="1019" t="n">
        <v>8.31964834</v>
      </c>
      <c r="N10" s="1019" t="n">
        <v>15.9663526</v>
      </c>
      <c r="O10" s="1019" t="n">
        <v>23.76041812</v>
      </c>
      <c r="P10" s="1019" t="n">
        <v>30.87491536</v>
      </c>
      <c r="Q10" s="1019" t="n">
        <v>9.30869319</v>
      </c>
      <c r="R10" s="1019" t="n">
        <v>18.75474306</v>
      </c>
      <c r="S10" s="1019" t="n">
        <v>28.03450491</v>
      </c>
      <c r="T10" s="1020" t="n">
        <v>35.62754138</v>
      </c>
      <c r="U10" s="1020" t="n">
        <v>7.13393414</v>
      </c>
      <c r="V10" s="1020" t="n">
        <v>15.25046623</v>
      </c>
      <c r="W10" s="1020" t="n">
        <v>23.75479639</v>
      </c>
      <c r="X10" s="1020" t="n">
        <v>32.30732048</v>
      </c>
      <c r="Y10" s="1020" t="n">
        <v>10.34375364</v>
      </c>
      <c r="Z10" s="1020" t="n">
        <v>19.67119561</v>
      </c>
      <c r="AA10" s="1020" t="n">
        <v>31.8714367</v>
      </c>
      <c r="AB10" s="1020" t="n">
        <v>42.3723684</v>
      </c>
      <c r="AC10" s="1020" t="n">
        <v>7.50780771</v>
      </c>
      <c r="AD10" s="1020" t="n">
        <v>19.68206713</v>
      </c>
      <c r="AE10" s="1020" t="n">
        <v>29.81330898</v>
      </c>
      <c r="AF10" s="1020" t="n">
        <v>40.09836507</v>
      </c>
      <c r="AG10" s="1020" t="n">
        <v>11.16636607</v>
      </c>
      <c r="AH10" s="1020" t="n">
        <v>31.23126901</v>
      </c>
      <c r="AI10" s="1020" t="n">
        <v>44.47411665</v>
      </c>
      <c r="AJ10" s="1020" t="n">
        <v>55.89797338</v>
      </c>
      <c r="AK10" s="1020" t="n">
        <v>9.72336767</v>
      </c>
      <c r="AL10" s="1022" t="n">
        <v>26.54362708</v>
      </c>
      <c r="AM10" s="1020" t="n">
        <v>42.51566075</v>
      </c>
      <c r="AN10" s="1021" t="n">
        <v>73.95125941</v>
      </c>
      <c r="AO10" s="1022" t="n">
        <v>20.98261931</v>
      </c>
      <c r="AP10" s="1022" t="n">
        <v>40.49273312</v>
      </c>
      <c r="AQ10" s="1022" t="n">
        <v>56.22282663</v>
      </c>
      <c r="AR10" s="1023" t="n">
        <v>72.97338259</v>
      </c>
      <c r="AT10" s="270" t="n">
        <v>-0.0132232612101772</v>
      </c>
    </row>
    <row r="11" customFormat="false" ht="20.1" hidden="false" customHeight="true" outlineLevel="0" collapsed="false">
      <c r="A11" s="41"/>
      <c r="B11" s="44" t="s">
        <v>11</v>
      </c>
      <c r="D11" s="969" t="s">
        <v>86</v>
      </c>
      <c r="E11" s="970"/>
      <c r="F11" s="971"/>
      <c r="G11" s="971"/>
      <c r="H11" s="971"/>
      <c r="I11" s="1024" t="n">
        <v>19.46702398</v>
      </c>
      <c r="J11" s="1024" t="n">
        <v>43.0543288</v>
      </c>
      <c r="K11" s="1024" t="n">
        <v>63.89638002</v>
      </c>
      <c r="L11" s="1024" t="n">
        <v>83.24195161</v>
      </c>
      <c r="M11" s="1024" t="n">
        <v>28.54849256</v>
      </c>
      <c r="N11" s="1024" t="n">
        <v>54.71315194</v>
      </c>
      <c r="O11" s="1024" t="n">
        <v>81.49600532</v>
      </c>
      <c r="P11" s="1024" t="n">
        <v>105.1637075</v>
      </c>
      <c r="Q11" s="1024" t="n">
        <v>32.26215183</v>
      </c>
      <c r="R11" s="1024" t="n">
        <v>64.76804036</v>
      </c>
      <c r="S11" s="1024" t="n">
        <v>96.54263688</v>
      </c>
      <c r="T11" s="1030" t="n">
        <v>122.17180287</v>
      </c>
      <c r="U11" s="1030" t="n">
        <v>24.72450975</v>
      </c>
      <c r="V11" s="1030" t="n">
        <v>52.1247726</v>
      </c>
      <c r="W11" s="1030" t="n">
        <v>80.74373949</v>
      </c>
      <c r="X11" s="1030" t="n">
        <v>108.33894826</v>
      </c>
      <c r="Y11" s="1030" t="n">
        <v>36.14934907</v>
      </c>
      <c r="Z11" s="1030" t="n">
        <v>67.54331256</v>
      </c>
      <c r="AA11" s="1030" t="n">
        <v>109.17696835</v>
      </c>
      <c r="AB11" s="1030" t="n">
        <v>144.87407445</v>
      </c>
      <c r="AC11" s="1030" t="n">
        <v>25.90325315</v>
      </c>
      <c r="AD11" s="1030" t="n">
        <v>66.97145486</v>
      </c>
      <c r="AE11" s="1030" t="n">
        <v>100.93636881</v>
      </c>
      <c r="AF11" s="1030" t="n">
        <v>135.22758234</v>
      </c>
      <c r="AG11" s="1030" t="n">
        <v>37.92488528</v>
      </c>
      <c r="AH11" s="1030" t="n">
        <v>90.3585073</v>
      </c>
      <c r="AI11" s="1030" t="n">
        <v>127.49619832</v>
      </c>
      <c r="AJ11" s="1030" t="n">
        <v>165.55791342</v>
      </c>
      <c r="AK11" s="1030" t="n">
        <v>43.67929786</v>
      </c>
      <c r="AL11" s="1031" t="n">
        <v>90.21679281</v>
      </c>
      <c r="AM11" s="1030" t="n">
        <v>134.89465476</v>
      </c>
      <c r="AN11" s="1032" t="n">
        <v>217.43869186</v>
      </c>
      <c r="AO11" s="1031" t="n">
        <v>60.67903325</v>
      </c>
      <c r="AP11" s="1031" t="n">
        <v>114.51220558</v>
      </c>
      <c r="AQ11" s="1031" t="n">
        <v>158.75901198</v>
      </c>
      <c r="AR11" s="1033" t="n">
        <v>204.57715615</v>
      </c>
      <c r="AT11" s="270" t="n">
        <v>-0.0591501705606333</v>
      </c>
    </row>
    <row r="12" customFormat="false" ht="20.1" hidden="false" customHeight="true" outlineLevel="0" collapsed="false">
      <c r="A12" s="41"/>
      <c r="B12" s="44" t="s">
        <v>13</v>
      </c>
      <c r="D12" s="974" t="s">
        <v>523</v>
      </c>
      <c r="E12" s="915"/>
      <c r="F12" s="915"/>
      <c r="G12" s="915"/>
      <c r="H12" s="915"/>
      <c r="I12" s="1034" t="n">
        <v>19.5006975994</v>
      </c>
      <c r="J12" s="1034" t="n">
        <v>43.18902326244</v>
      </c>
      <c r="K12" s="1034" t="n">
        <v>64.1320953179</v>
      </c>
      <c r="L12" s="1034" t="n">
        <v>83.57868775094</v>
      </c>
      <c r="M12" s="1034" t="n">
        <v>28.65738846212</v>
      </c>
      <c r="N12" s="1034" t="n">
        <v>54.93094374424</v>
      </c>
      <c r="O12" s="1034" t="n">
        <v>81.82269302636</v>
      </c>
      <c r="P12" s="1034" t="n">
        <v>105.59929110848</v>
      </c>
      <c r="Q12" s="1034" t="n">
        <v>32.38382599</v>
      </c>
      <c r="R12" s="1034" t="n">
        <v>65.01138868</v>
      </c>
      <c r="S12" s="1034" t="n">
        <v>96.90765936</v>
      </c>
      <c r="T12" s="1034" t="n">
        <v>122.65849951</v>
      </c>
      <c r="U12" s="1034" t="n">
        <v>24.856653785</v>
      </c>
      <c r="V12" s="1034" t="n">
        <v>52.38906067</v>
      </c>
      <c r="W12" s="1034" t="n">
        <v>81.140171595</v>
      </c>
      <c r="X12" s="1034" t="n">
        <v>108.8675244</v>
      </c>
      <c r="Y12" s="1034" t="n">
        <v>36.298460935</v>
      </c>
      <c r="Z12" s="1034" t="n">
        <v>67.84153629</v>
      </c>
      <c r="AA12" s="1034" t="n">
        <v>109.624303945</v>
      </c>
      <c r="AB12" s="1034" t="n">
        <v>145.47052191</v>
      </c>
      <c r="AC12" s="1034" t="n">
        <v>26.06936885</v>
      </c>
      <c r="AD12" s="1034" t="n">
        <v>67.30368626</v>
      </c>
      <c r="AE12" s="1034" t="n">
        <v>101.43471591</v>
      </c>
      <c r="AF12" s="1034" t="n">
        <v>135.8920362335</v>
      </c>
      <c r="AG12" s="1034" t="n">
        <v>38.10636728</v>
      </c>
      <c r="AH12" s="1034" t="n">
        <v>90.7214713</v>
      </c>
      <c r="AI12" s="1034" t="n">
        <v>128.04064432</v>
      </c>
      <c r="AJ12" s="1034" t="n">
        <v>166.28384811175</v>
      </c>
      <c r="AK12" s="1034" t="n">
        <v>43.88220361</v>
      </c>
      <c r="AL12" s="1034" t="n">
        <v>90.62260431</v>
      </c>
      <c r="AM12" s="1034" t="n">
        <v>135.50337201</v>
      </c>
      <c r="AN12" s="1035" t="n">
        <v>218.25031090875</v>
      </c>
      <c r="AO12" s="1034" t="n">
        <v>60.9197985</v>
      </c>
      <c r="AP12" s="1034" t="n">
        <v>114.99373608</v>
      </c>
      <c r="AQ12" s="1034" t="n">
        <v>159.48130773</v>
      </c>
      <c r="AR12" s="1035" t="n">
        <v>205.54023046825</v>
      </c>
      <c r="AT12" s="270" t="n">
        <v>-0.0582362535364913</v>
      </c>
    </row>
    <row r="13" customFormat="false" ht="20.1" hidden="false" customHeight="true" outlineLevel="0" collapsed="false">
      <c r="A13" s="41"/>
      <c r="B13" s="44" t="s">
        <v>15</v>
      </c>
      <c r="AG13" s="1036"/>
      <c r="AH13" s="1036"/>
      <c r="AI13" s="1036"/>
    </row>
    <row r="14" customFormat="false" ht="20.1" hidden="false" customHeight="true" outlineLevel="0" collapsed="false">
      <c r="A14" s="41"/>
      <c r="B14" s="44" t="s">
        <v>17</v>
      </c>
      <c r="D14" s="64" t="s">
        <v>546</v>
      </c>
      <c r="E14" s="911"/>
      <c r="F14" s="911"/>
      <c r="G14" s="911"/>
      <c r="H14" s="911"/>
      <c r="I14" s="147" t="s">
        <v>49</v>
      </c>
      <c r="J14" s="147" t="s">
        <v>50</v>
      </c>
      <c r="K14" s="147" t="s">
        <v>51</v>
      </c>
      <c r="L14" s="147" t="s">
        <v>243</v>
      </c>
      <c r="M14" s="147" t="s">
        <v>53</v>
      </c>
      <c r="N14" s="147" t="s">
        <v>54</v>
      </c>
      <c r="O14" s="147" t="s">
        <v>55</v>
      </c>
      <c r="P14" s="147" t="s">
        <v>159</v>
      </c>
      <c r="Q14" s="147" t="s">
        <v>57</v>
      </c>
      <c r="R14" s="147" t="s">
        <v>58</v>
      </c>
      <c r="S14" s="147" t="s">
        <v>59</v>
      </c>
      <c r="T14" s="147" t="s">
        <v>160</v>
      </c>
      <c r="U14" s="147" t="s">
        <v>61</v>
      </c>
      <c r="V14" s="147" t="s">
        <v>62</v>
      </c>
      <c r="W14" s="147" t="s">
        <v>63</v>
      </c>
      <c r="X14" s="147" t="s">
        <v>161</v>
      </c>
      <c r="Y14" s="65" t="s">
        <v>64</v>
      </c>
      <c r="Z14" s="65" t="s">
        <v>65</v>
      </c>
      <c r="AA14" s="26" t="s">
        <v>66</v>
      </c>
      <c r="AB14" s="147" t="s">
        <v>162</v>
      </c>
      <c r="AC14" s="26" t="s">
        <v>68</v>
      </c>
      <c r="AD14" s="26" t="s">
        <v>69</v>
      </c>
      <c r="AE14" s="26" t="s">
        <v>70</v>
      </c>
      <c r="AF14" s="147" t="s">
        <v>163</v>
      </c>
      <c r="AG14" s="147" t="s">
        <v>71</v>
      </c>
      <c r="AH14" s="147" t="s">
        <v>72</v>
      </c>
      <c r="AI14" s="147" t="s">
        <v>73</v>
      </c>
      <c r="AJ14" s="26" t="s">
        <v>74</v>
      </c>
      <c r="AK14" s="147" t="s">
        <v>75</v>
      </c>
      <c r="AL14" s="147" t="s">
        <v>76</v>
      </c>
      <c r="AM14" s="147" t="s">
        <v>77</v>
      </c>
      <c r="AN14" s="147" t="s">
        <v>78</v>
      </c>
      <c r="AO14" s="65" t="s">
        <v>79</v>
      </c>
      <c r="AP14" s="65" t="s">
        <v>80</v>
      </c>
      <c r="AQ14" s="65" t="s">
        <v>81</v>
      </c>
      <c r="AR14" s="65" t="s">
        <v>82</v>
      </c>
      <c r="AT14" s="266" t="s">
        <v>540</v>
      </c>
    </row>
    <row r="15" customFormat="false" ht="20.1" hidden="false" customHeight="true" outlineLevel="0" collapsed="false">
      <c r="A15" s="41"/>
      <c r="B15" s="44" t="s">
        <v>19</v>
      </c>
      <c r="D15" s="649"/>
      <c r="E15" s="1" t="s">
        <v>83</v>
      </c>
      <c r="F15" s="1"/>
      <c r="G15" s="1"/>
      <c r="H15" s="1"/>
      <c r="I15" s="252" t="n">
        <v>53.93195165</v>
      </c>
      <c r="J15" s="252" t="n">
        <v>58.71138894</v>
      </c>
      <c r="K15" s="252" t="n">
        <v>59.32737363</v>
      </c>
      <c r="L15" s="252" t="n">
        <v>60.07218534</v>
      </c>
      <c r="M15" s="252" t="n">
        <v>63.96334605</v>
      </c>
      <c r="N15" s="252" t="n">
        <v>63.50086816</v>
      </c>
      <c r="O15" s="252" t="n">
        <v>63.17593225</v>
      </c>
      <c r="P15" s="252" t="n">
        <v>70.44973912</v>
      </c>
      <c r="Q15" s="252" t="n">
        <v>71.36339794</v>
      </c>
      <c r="R15" s="252" t="n">
        <v>73.03658097</v>
      </c>
      <c r="S15" s="252" t="n">
        <v>70.72126037</v>
      </c>
      <c r="T15" s="252" t="n">
        <v>78.61840183</v>
      </c>
      <c r="U15" s="252" t="n">
        <v>74.30584729</v>
      </c>
      <c r="V15" s="252" t="n">
        <v>82.20795285</v>
      </c>
      <c r="W15" s="252" t="n">
        <v>79.40080274</v>
      </c>
      <c r="X15" s="252" t="n">
        <v>85.84412149</v>
      </c>
      <c r="Y15" s="252" t="n">
        <v>92.40742494</v>
      </c>
      <c r="Z15" s="252" t="n">
        <v>92.46517973</v>
      </c>
      <c r="AA15" s="252" t="n">
        <v>105.02222037</v>
      </c>
      <c r="AB15" s="252" t="n">
        <v>95.89603576</v>
      </c>
      <c r="AC15" s="252" t="n">
        <v>85.86211626</v>
      </c>
      <c r="AD15" s="252" t="n">
        <v>104.98944199</v>
      </c>
      <c r="AE15" s="252" t="n">
        <v>104.77938495</v>
      </c>
      <c r="AF15" s="252" t="n">
        <v>116.29402248</v>
      </c>
      <c r="AG15" s="252" t="n">
        <v>118.7795815</v>
      </c>
      <c r="AH15" s="252" t="n">
        <v>149.2813455</v>
      </c>
      <c r="AI15" s="252" t="n">
        <v>132.00934044</v>
      </c>
      <c r="AJ15" s="252" t="n">
        <v>130.59227979</v>
      </c>
      <c r="AK15" s="252" t="n">
        <v>131.44745429</v>
      </c>
      <c r="AL15" s="252" t="n">
        <v>134.41376535</v>
      </c>
      <c r="AM15" s="252" t="n">
        <v>139.13878036</v>
      </c>
      <c r="AN15" s="252" t="n">
        <v>313.60578946</v>
      </c>
      <c r="AO15" s="252" t="n">
        <v>175.02575779</v>
      </c>
      <c r="AP15" s="252" t="n">
        <v>148.03063163</v>
      </c>
      <c r="AQ15" s="269" t="n">
        <v>160.47533018</v>
      </c>
      <c r="AR15" s="269" t="n">
        <v>168.95655765</v>
      </c>
      <c r="AT15" s="270" t="n">
        <v>0.0528506622200868</v>
      </c>
    </row>
    <row r="16" customFormat="false" ht="20.1" hidden="false" customHeight="true" outlineLevel="0" collapsed="false">
      <c r="A16" s="41"/>
      <c r="B16" s="44" t="s">
        <v>21</v>
      </c>
      <c r="D16" s="649"/>
      <c r="E16" s="1" t="s">
        <v>84</v>
      </c>
      <c r="F16" s="1"/>
      <c r="G16" s="1"/>
      <c r="H16" s="1"/>
      <c r="I16" s="252" t="n">
        <v>28.42720911</v>
      </c>
      <c r="J16" s="252" t="n">
        <v>28.11187847</v>
      </c>
      <c r="K16" s="252" t="n">
        <v>32.12038339</v>
      </c>
      <c r="L16" s="252" t="n">
        <v>31.89176058</v>
      </c>
      <c r="M16" s="252" t="n">
        <v>27.03414798</v>
      </c>
      <c r="N16" s="252" t="n">
        <v>29.58115816</v>
      </c>
      <c r="O16" s="252" t="n">
        <v>28.54439271</v>
      </c>
      <c r="P16" s="252" t="n">
        <v>38.37358812</v>
      </c>
      <c r="Q16" s="252" t="n">
        <v>29.75173043</v>
      </c>
      <c r="R16" s="252" t="n">
        <v>30.92625929</v>
      </c>
      <c r="S16" s="252" t="n">
        <v>29.21990451</v>
      </c>
      <c r="T16" s="252" t="n">
        <v>45.27085749</v>
      </c>
      <c r="U16" s="252" t="n">
        <v>41.9587464</v>
      </c>
      <c r="V16" s="252" t="n">
        <v>46.50240968</v>
      </c>
      <c r="W16" s="252" t="n">
        <v>41.87846978</v>
      </c>
      <c r="X16" s="252" t="n">
        <v>49.48893845</v>
      </c>
      <c r="Y16" s="252" t="n">
        <v>45.47588611</v>
      </c>
      <c r="Z16" s="252" t="n">
        <v>51.40713012</v>
      </c>
      <c r="AA16" s="252" t="n">
        <v>50.75825099</v>
      </c>
      <c r="AB16" s="252" t="n">
        <v>49.55058203</v>
      </c>
      <c r="AC16" s="252" t="n">
        <v>51.91156989</v>
      </c>
      <c r="AD16" s="252" t="n">
        <v>51.52903921</v>
      </c>
      <c r="AE16" s="252" t="n">
        <v>60.20066323</v>
      </c>
      <c r="AF16" s="972" t="n">
        <v>71.72431204</v>
      </c>
      <c r="AG16" s="972" t="n">
        <v>69.06866146</v>
      </c>
      <c r="AH16" s="972" t="n">
        <v>76.36266579</v>
      </c>
      <c r="AI16" s="972" t="n">
        <v>81.14374088</v>
      </c>
      <c r="AJ16" s="972" t="n">
        <v>80.61685367</v>
      </c>
      <c r="AK16" s="972" t="n">
        <v>77.45736931</v>
      </c>
      <c r="AL16" s="972" t="n">
        <v>70.65538349</v>
      </c>
      <c r="AM16" s="327" t="n">
        <v>77.85014686</v>
      </c>
      <c r="AN16" s="327" t="n">
        <v>198.30084176</v>
      </c>
      <c r="AO16" s="310" t="n">
        <v>92.58545724</v>
      </c>
      <c r="AP16" s="310" t="n">
        <v>74.30460923</v>
      </c>
      <c r="AQ16" s="307" t="n">
        <v>103.77148647</v>
      </c>
      <c r="AR16" s="307" t="n">
        <v>105.92106906</v>
      </c>
      <c r="AT16" s="270" t="n">
        <v>0.0207145783791147</v>
      </c>
    </row>
    <row r="17" customFormat="false" ht="20.1" hidden="false" customHeight="true" outlineLevel="0" collapsed="false">
      <c r="A17" s="41"/>
      <c r="B17" s="44" t="s">
        <v>23</v>
      </c>
      <c r="D17" s="969" t="s">
        <v>85</v>
      </c>
      <c r="E17" s="970"/>
      <c r="F17" s="971"/>
      <c r="G17" s="971"/>
      <c r="H17" s="971"/>
      <c r="I17" s="866" t="n">
        <v>25.50474254</v>
      </c>
      <c r="J17" s="866" t="n">
        <v>30.59951047</v>
      </c>
      <c r="K17" s="866" t="n">
        <v>27.20699024</v>
      </c>
      <c r="L17" s="866" t="n">
        <v>28.18042476</v>
      </c>
      <c r="M17" s="866" t="n">
        <v>36.92919807</v>
      </c>
      <c r="N17" s="866" t="n">
        <v>33.91971</v>
      </c>
      <c r="O17" s="866" t="n">
        <v>34.63153954</v>
      </c>
      <c r="P17" s="866" t="n">
        <v>32.076151</v>
      </c>
      <c r="Q17" s="866" t="n">
        <v>41.61166751</v>
      </c>
      <c r="R17" s="866" t="n">
        <v>42.11032168</v>
      </c>
      <c r="S17" s="866" t="n">
        <v>41.50135586</v>
      </c>
      <c r="T17" s="866" t="n">
        <v>33.34754434</v>
      </c>
      <c r="U17" s="866" t="n">
        <v>32.34710089</v>
      </c>
      <c r="V17" s="866" t="n">
        <v>35.70554317</v>
      </c>
      <c r="W17" s="866" t="n">
        <v>37.52233296</v>
      </c>
      <c r="X17" s="866" t="n">
        <v>36.35518304</v>
      </c>
      <c r="Y17" s="866" t="n">
        <v>46.93153883</v>
      </c>
      <c r="Z17" s="866" t="n">
        <v>41.05804961</v>
      </c>
      <c r="AA17" s="866" t="n">
        <v>54.26396938</v>
      </c>
      <c r="AB17" s="866" t="n">
        <v>46.34545373</v>
      </c>
      <c r="AC17" s="866" t="n">
        <v>33.95054637</v>
      </c>
      <c r="AD17" s="866" t="n">
        <v>53.46040278</v>
      </c>
      <c r="AE17" s="866" t="n">
        <v>44.57872172</v>
      </c>
      <c r="AF17" s="252" t="n">
        <v>44.56971044</v>
      </c>
      <c r="AG17" s="252" t="n">
        <v>49.71092004</v>
      </c>
      <c r="AH17" s="252" t="n">
        <v>72.91867971</v>
      </c>
      <c r="AI17" s="252" t="n">
        <v>50.86559956</v>
      </c>
      <c r="AJ17" s="252" t="n">
        <v>49.97542612</v>
      </c>
      <c r="AK17" s="252" t="n">
        <v>53.99008498</v>
      </c>
      <c r="AL17" s="252" t="n">
        <v>63.75838186</v>
      </c>
      <c r="AM17" s="252" t="n">
        <v>61.17322345</v>
      </c>
      <c r="AN17" s="252" t="n">
        <v>115.42035775</v>
      </c>
      <c r="AO17" s="252" t="n">
        <v>82.44030055</v>
      </c>
      <c r="AP17" s="252" t="n">
        <v>73.7260224</v>
      </c>
      <c r="AQ17" s="269" t="n">
        <v>56.70384371</v>
      </c>
      <c r="AR17" s="269" t="n">
        <v>63.03548849</v>
      </c>
      <c r="AT17" s="270" t="n">
        <v>0.111661650529052</v>
      </c>
    </row>
    <row r="18" customFormat="false" ht="20.1" hidden="false" customHeight="true" outlineLevel="0" collapsed="false">
      <c r="A18" s="41"/>
      <c r="B18" s="44" t="s">
        <v>25</v>
      </c>
      <c r="D18" s="1"/>
      <c r="E18" s="1" t="s">
        <v>27</v>
      </c>
      <c r="F18" s="1"/>
      <c r="G18" s="1"/>
      <c r="H18" s="1"/>
      <c r="I18" s="252" t="n">
        <v>0.0444243</v>
      </c>
      <c r="J18" s="252" t="n">
        <v>0.13327288</v>
      </c>
      <c r="K18" s="252" t="n">
        <v>0.13327287</v>
      </c>
      <c r="L18" s="252" t="n">
        <v>0.13327288</v>
      </c>
      <c r="M18" s="252" t="n">
        <v>0.14366214</v>
      </c>
      <c r="N18" s="252" t="n">
        <v>0.14366214</v>
      </c>
      <c r="O18" s="252" t="n">
        <v>0.14366214</v>
      </c>
      <c r="P18" s="252" t="n">
        <v>0.14366214</v>
      </c>
      <c r="Q18" s="252" t="n">
        <v>0.16052</v>
      </c>
      <c r="R18" s="252" t="n">
        <v>0.16052</v>
      </c>
      <c r="S18" s="252" t="n">
        <v>0.16052</v>
      </c>
      <c r="T18" s="252" t="n">
        <v>0.16052</v>
      </c>
      <c r="U18" s="252" t="n">
        <v>0.1743325</v>
      </c>
      <c r="V18" s="252" t="n">
        <v>0.1743325</v>
      </c>
      <c r="W18" s="252" t="n">
        <v>0.1743325</v>
      </c>
      <c r="X18" s="252" t="n">
        <v>0.1743325</v>
      </c>
      <c r="Y18" s="252" t="n">
        <v>0.1967175</v>
      </c>
      <c r="Z18" s="252" t="n">
        <v>0.1967175</v>
      </c>
      <c r="AA18" s="252" t="n">
        <v>0.1967175</v>
      </c>
      <c r="AB18" s="252" t="n">
        <v>0.1967175</v>
      </c>
      <c r="AC18" s="252" t="n">
        <v>0.21915</v>
      </c>
      <c r="AD18" s="252" t="n">
        <v>0.21915</v>
      </c>
      <c r="AE18" s="252" t="n">
        <v>0.21915</v>
      </c>
      <c r="AF18" s="252" t="n">
        <v>0.21913825</v>
      </c>
      <c r="AG18" s="252" t="n">
        <v>0.25032</v>
      </c>
      <c r="AH18" s="252" t="n">
        <v>0.25032</v>
      </c>
      <c r="AI18" s="252" t="n">
        <v>0.25032</v>
      </c>
      <c r="AJ18" s="252" t="n">
        <v>0.25032923</v>
      </c>
      <c r="AK18" s="252" t="n">
        <v>0.27987</v>
      </c>
      <c r="AL18" s="252" t="n">
        <v>0.27987</v>
      </c>
      <c r="AM18" s="252" t="n">
        <v>0.27987</v>
      </c>
      <c r="AN18" s="252" t="n">
        <v>0.27986455</v>
      </c>
      <c r="AO18" s="252" t="n">
        <v>0.33209</v>
      </c>
      <c r="AP18" s="252" t="n">
        <v>0.33209</v>
      </c>
      <c r="AQ18" s="269" t="n">
        <v>0.33209</v>
      </c>
      <c r="AR18" s="269" t="n">
        <v>0.33210837</v>
      </c>
      <c r="AT18" s="270" t="n">
        <v>5.53163299107028E-005</v>
      </c>
    </row>
    <row r="19" customFormat="false" ht="20.1" hidden="false" customHeight="true" outlineLevel="0" collapsed="false">
      <c r="A19" s="41"/>
      <c r="B19" s="44" t="s">
        <v>27</v>
      </c>
      <c r="D19" s="813"/>
      <c r="E19" s="814" t="s">
        <v>279</v>
      </c>
      <c r="F19" s="815"/>
      <c r="G19" s="815"/>
      <c r="H19" s="815"/>
      <c r="I19" s="972" t="n">
        <v>0.07818563</v>
      </c>
      <c r="J19" s="972" t="n">
        <v>0.08316634</v>
      </c>
      <c r="K19" s="972" t="n">
        <v>0.01569399</v>
      </c>
      <c r="L19" s="972" t="n">
        <v>-2.94450519</v>
      </c>
      <c r="M19" s="972" t="n">
        <v>0.08260497</v>
      </c>
      <c r="N19" s="972" t="n">
        <v>0.03531578</v>
      </c>
      <c r="O19" s="972" t="n">
        <v>0.0890414999999999</v>
      </c>
      <c r="P19" s="972" t="n">
        <v>-1.15028944</v>
      </c>
      <c r="Q19" s="972" t="n">
        <v>0.11969751</v>
      </c>
      <c r="R19" s="972" t="n">
        <v>0.00213671999999999</v>
      </c>
      <c r="S19" s="972" t="n">
        <v>-0.28647749</v>
      </c>
      <c r="T19" s="972" t="n">
        <v>0.03517812</v>
      </c>
      <c r="U19" s="972" t="n">
        <v>-0.3143245</v>
      </c>
      <c r="V19" s="972" t="n">
        <v>-0.01441573</v>
      </c>
      <c r="W19" s="972" t="n">
        <v>-0.22470341</v>
      </c>
      <c r="X19" s="972" t="n">
        <v>-0.03311768</v>
      </c>
      <c r="Y19" s="972" t="n">
        <v>-0.24171862</v>
      </c>
      <c r="Z19" s="972" t="n">
        <v>-0.13992665</v>
      </c>
      <c r="AA19" s="972" t="n">
        <v>-0.233355</v>
      </c>
      <c r="AB19" s="972" t="n">
        <v>0.04930157</v>
      </c>
      <c r="AC19" s="972" t="n">
        <v>-0.53948551</v>
      </c>
      <c r="AD19" s="972" t="n">
        <v>-0.21794165</v>
      </c>
      <c r="AE19" s="972" t="n">
        <v>-0.48256592</v>
      </c>
      <c r="AF19" s="972" t="n">
        <v>0.00655918</v>
      </c>
      <c r="AG19" s="972" t="n">
        <v>-0.61966869</v>
      </c>
      <c r="AH19" s="972" t="n">
        <v>0.0804852500000001</v>
      </c>
      <c r="AI19" s="972" t="n">
        <v>-0.2347409</v>
      </c>
      <c r="AJ19" s="972" t="n">
        <v>-0.23952506</v>
      </c>
      <c r="AK19" s="972" t="n">
        <v>-0.30754945</v>
      </c>
      <c r="AL19" s="972" t="n">
        <v>-0.1207575</v>
      </c>
      <c r="AM19" s="327" t="n">
        <v>-0.20662729</v>
      </c>
      <c r="AN19" s="327" t="n">
        <v>-1.19768798</v>
      </c>
      <c r="AO19" s="310" t="n">
        <v>-0.44655799</v>
      </c>
      <c r="AP19" s="310" t="n">
        <v>-0.05064626</v>
      </c>
      <c r="AQ19" s="307" t="n">
        <v>0.807998445</v>
      </c>
      <c r="AR19" s="307" t="n">
        <v>2.662467765</v>
      </c>
      <c r="AT19" s="270"/>
    </row>
    <row r="20" customFormat="false" ht="20.1" hidden="false" customHeight="true" outlineLevel="0" collapsed="false">
      <c r="A20" s="41"/>
      <c r="B20" s="44" t="s">
        <v>29</v>
      </c>
      <c r="D20" s="649" t="s">
        <v>522</v>
      </c>
      <c r="E20" s="1"/>
      <c r="F20" s="1"/>
      <c r="G20" s="1"/>
      <c r="H20" s="1"/>
      <c r="I20" s="252" t="n">
        <v>25.53850387</v>
      </c>
      <c r="J20" s="252" t="n">
        <v>30.54940393</v>
      </c>
      <c r="K20" s="252" t="n">
        <v>27.08941136</v>
      </c>
      <c r="L20" s="252" t="n">
        <v>25.10264669</v>
      </c>
      <c r="M20" s="252" t="n">
        <v>36.8681409</v>
      </c>
      <c r="N20" s="252" t="n">
        <v>33.81136364</v>
      </c>
      <c r="O20" s="252" t="n">
        <v>34.5769189</v>
      </c>
      <c r="P20" s="252" t="n">
        <v>30.78219942</v>
      </c>
      <c r="Q20" s="252" t="n">
        <v>41.57084502</v>
      </c>
      <c r="R20" s="252" t="n">
        <v>41.9519384</v>
      </c>
      <c r="S20" s="252" t="n">
        <v>41.05435837</v>
      </c>
      <c r="T20" s="252" t="n">
        <v>33.22220246</v>
      </c>
      <c r="U20" s="252" t="n">
        <v>31.85844389</v>
      </c>
      <c r="V20" s="252" t="n">
        <v>35.51679494</v>
      </c>
      <c r="W20" s="252" t="n">
        <v>37.12329705</v>
      </c>
      <c r="X20" s="252" t="n">
        <v>36.14773286</v>
      </c>
      <c r="Y20" s="252" t="n">
        <v>46.49310271</v>
      </c>
      <c r="Z20" s="252" t="n">
        <v>40.72140546</v>
      </c>
      <c r="AA20" s="252" t="n">
        <v>53.83389688</v>
      </c>
      <c r="AB20" s="252" t="n">
        <v>46.1980378</v>
      </c>
      <c r="AC20" s="252" t="n">
        <v>33.41106086</v>
      </c>
      <c r="AD20" s="252" t="n">
        <v>53.24246113</v>
      </c>
      <c r="AE20" s="252" t="n">
        <v>44.0961558</v>
      </c>
      <c r="AF20" s="252" t="n">
        <v>44.57626962</v>
      </c>
      <c r="AG20" s="252" t="n">
        <v>49.09125135</v>
      </c>
      <c r="AH20" s="252" t="n">
        <v>72.49852496</v>
      </c>
      <c r="AI20" s="252" t="n">
        <v>50.38053866</v>
      </c>
      <c r="AJ20" s="252" t="n">
        <v>49.48557183</v>
      </c>
      <c r="AK20" s="252" t="n">
        <v>53.40266553</v>
      </c>
      <c r="AL20" s="252" t="n">
        <v>63.35775436</v>
      </c>
      <c r="AM20" s="252" t="n">
        <v>60.64989562</v>
      </c>
      <c r="AN20" s="252" t="n">
        <v>113.97963576</v>
      </c>
      <c r="AO20" s="252" t="n">
        <v>81.66165256</v>
      </c>
      <c r="AP20" s="252" t="n">
        <v>73.34328614</v>
      </c>
      <c r="AQ20" s="269" t="n">
        <v>59.97689991</v>
      </c>
      <c r="AR20" s="269" t="n">
        <v>62.56870013</v>
      </c>
      <c r="AT20" s="270" t="n">
        <v>0.0432133075215483</v>
      </c>
    </row>
    <row r="21" customFormat="false" ht="20.1" hidden="false" customHeight="true" outlineLevel="0" collapsed="false">
      <c r="A21" s="41"/>
      <c r="B21" s="44" t="s">
        <v>31</v>
      </c>
      <c r="D21" s="649"/>
      <c r="E21" s="1" t="s">
        <v>281</v>
      </c>
      <c r="F21" s="1"/>
      <c r="G21" s="1"/>
      <c r="H21" s="1"/>
      <c r="I21" s="252" t="n">
        <v>6.07147989</v>
      </c>
      <c r="J21" s="252" t="n">
        <v>6.96209911</v>
      </c>
      <c r="K21" s="252" t="n">
        <v>6.24736014</v>
      </c>
      <c r="L21" s="252" t="n">
        <v>5.7570751</v>
      </c>
      <c r="M21" s="252" t="n">
        <v>8.31964834</v>
      </c>
      <c r="N21" s="252" t="n">
        <v>7.64670426</v>
      </c>
      <c r="O21" s="252" t="n">
        <v>7.79406552</v>
      </c>
      <c r="P21" s="252" t="n">
        <v>7.11449724</v>
      </c>
      <c r="Q21" s="252" t="n">
        <v>9.30869319</v>
      </c>
      <c r="R21" s="252" t="n">
        <v>9.44604987</v>
      </c>
      <c r="S21" s="252" t="n">
        <v>9.27976185</v>
      </c>
      <c r="T21" s="252" t="n">
        <v>7.59303647</v>
      </c>
      <c r="U21" s="252" t="n">
        <v>7.13393414</v>
      </c>
      <c r="V21" s="252" t="n">
        <v>8.11653209</v>
      </c>
      <c r="W21" s="252" t="n">
        <v>8.50433016</v>
      </c>
      <c r="X21" s="252" t="n">
        <v>8.55252409</v>
      </c>
      <c r="Y21" s="252" t="n">
        <v>10.34375364</v>
      </c>
      <c r="Z21" s="252" t="n">
        <v>9.32744197</v>
      </c>
      <c r="AA21" s="252" t="n">
        <v>12.20024109</v>
      </c>
      <c r="AB21" s="252" t="n">
        <v>10.5009317</v>
      </c>
      <c r="AC21" s="252" t="n">
        <v>7.50780771</v>
      </c>
      <c r="AD21" s="252" t="n">
        <v>12.17425942</v>
      </c>
      <c r="AE21" s="252" t="n">
        <v>10.13124185</v>
      </c>
      <c r="AF21" s="972" t="n">
        <v>10.28505609</v>
      </c>
      <c r="AG21" s="972" t="n">
        <v>11.16636607</v>
      </c>
      <c r="AH21" s="972" t="n">
        <v>20.06490294</v>
      </c>
      <c r="AI21" s="972" t="n">
        <v>13.24284764</v>
      </c>
      <c r="AJ21" s="972" t="n">
        <v>11.42385673</v>
      </c>
      <c r="AK21" s="972" t="n">
        <v>9.72336767</v>
      </c>
      <c r="AL21" s="972" t="n">
        <v>16.82025941</v>
      </c>
      <c r="AM21" s="327" t="n">
        <v>15.97203367</v>
      </c>
      <c r="AN21" s="327" t="n">
        <v>31.43559866</v>
      </c>
      <c r="AO21" s="310" t="n">
        <v>20.98261931</v>
      </c>
      <c r="AP21" s="310" t="n">
        <v>19.51011381</v>
      </c>
      <c r="AQ21" s="307" t="n">
        <v>15.73009351</v>
      </c>
      <c r="AR21" s="307" t="n">
        <v>16.75055596</v>
      </c>
      <c r="AT21" s="270" t="n">
        <v>0.0648732602480248</v>
      </c>
    </row>
    <row r="22" customFormat="false" ht="20.1" hidden="false" customHeight="true" outlineLevel="0" collapsed="false">
      <c r="A22" s="41"/>
      <c r="B22" s="44" t="s">
        <v>32</v>
      </c>
      <c r="D22" s="969" t="s">
        <v>86</v>
      </c>
      <c r="E22" s="970"/>
      <c r="F22" s="971"/>
      <c r="G22" s="971"/>
      <c r="H22" s="971"/>
      <c r="I22" s="973" t="n">
        <v>19.46702398</v>
      </c>
      <c r="J22" s="973" t="n">
        <v>23.58730482</v>
      </c>
      <c r="K22" s="973" t="n">
        <v>20.84205122</v>
      </c>
      <c r="L22" s="973" t="n">
        <v>19.34557159</v>
      </c>
      <c r="M22" s="973" t="n">
        <v>28.54849256</v>
      </c>
      <c r="N22" s="973" t="n">
        <v>26.16465938</v>
      </c>
      <c r="O22" s="973" t="n">
        <v>26.78285338</v>
      </c>
      <c r="P22" s="973" t="n">
        <v>23.6677021799999</v>
      </c>
      <c r="Q22" s="973" t="n">
        <v>32.26215183</v>
      </c>
      <c r="R22" s="973" t="n">
        <v>32.50588853</v>
      </c>
      <c r="S22" s="973" t="n">
        <v>31.77459652</v>
      </c>
      <c r="T22" s="973" t="n">
        <v>25.62916599</v>
      </c>
      <c r="U22" s="973" t="n">
        <v>24.72450975</v>
      </c>
      <c r="V22" s="973" t="n">
        <v>27.40026285</v>
      </c>
      <c r="W22" s="973" t="n">
        <v>28.61896689</v>
      </c>
      <c r="X22" s="973" t="n">
        <v>27.59520877</v>
      </c>
      <c r="Y22" s="973" t="n">
        <v>36.14934907</v>
      </c>
      <c r="Z22" s="973" t="n">
        <v>31.39396349</v>
      </c>
      <c r="AA22" s="973" t="n">
        <v>41.63365579</v>
      </c>
      <c r="AB22" s="973" t="n">
        <v>35.6971061</v>
      </c>
      <c r="AC22" s="973" t="n">
        <v>25.90325315</v>
      </c>
      <c r="AD22" s="973" t="n">
        <v>41.06820171</v>
      </c>
      <c r="AE22" s="973" t="n">
        <v>33.96491395</v>
      </c>
      <c r="AF22" s="252" t="n">
        <v>34.29121353</v>
      </c>
      <c r="AG22" s="252" t="n">
        <v>37.92488528</v>
      </c>
      <c r="AH22" s="252" t="n">
        <v>52.43362202</v>
      </c>
      <c r="AI22" s="252" t="n">
        <v>37.13769102</v>
      </c>
      <c r="AJ22" s="252" t="n">
        <v>38.0617151</v>
      </c>
      <c r="AK22" s="252" t="n">
        <v>43.67929786</v>
      </c>
      <c r="AL22" s="252" t="n">
        <v>46.53749495</v>
      </c>
      <c r="AM22" s="252" t="n">
        <v>44.67786195</v>
      </c>
      <c r="AN22" s="252" t="n">
        <v>82.5440371</v>
      </c>
      <c r="AO22" s="252" t="n">
        <v>60.67903325</v>
      </c>
      <c r="AP22" s="252" t="n">
        <v>53.83317233</v>
      </c>
      <c r="AQ22" s="269" t="n">
        <v>44.2468064</v>
      </c>
      <c r="AR22" s="269" t="n">
        <v>45.81814417</v>
      </c>
      <c r="AT22" s="270" t="n">
        <v>0.0355130211160282</v>
      </c>
    </row>
    <row r="23" customFormat="false" ht="20.1" hidden="false" customHeight="true" outlineLevel="0" collapsed="false">
      <c r="A23" s="41"/>
      <c r="B23" s="44" t="s">
        <v>33</v>
      </c>
      <c r="D23" s="974" t="s">
        <v>523</v>
      </c>
      <c r="E23" s="915"/>
      <c r="F23" s="915"/>
      <c r="G23" s="915"/>
      <c r="H23" s="915"/>
      <c r="I23" s="212" t="n">
        <v>19.5006975994</v>
      </c>
      <c r="J23" s="212" t="n">
        <v>23.68832566304</v>
      </c>
      <c r="K23" s="212" t="n">
        <v>20.94307205546</v>
      </c>
      <c r="L23" s="212" t="n">
        <v>19.44659243304</v>
      </c>
      <c r="M23" s="212" t="n">
        <v>28.65738846212</v>
      </c>
      <c r="N23" s="212" t="n">
        <v>26.27355528212</v>
      </c>
      <c r="O23" s="212" t="n">
        <v>26.89174928212</v>
      </c>
      <c r="P23" s="212" t="n">
        <v>23.7765980821199</v>
      </c>
      <c r="Q23" s="212" t="n">
        <v>32.38382599</v>
      </c>
      <c r="R23" s="212" t="n">
        <v>32.62756269</v>
      </c>
      <c r="S23" s="212" t="n">
        <v>31.89627068</v>
      </c>
      <c r="T23" s="212" t="n">
        <v>25.75084015</v>
      </c>
      <c r="U23" s="212" t="n">
        <v>24.856653785</v>
      </c>
      <c r="V23" s="212" t="n">
        <v>27.532406885</v>
      </c>
      <c r="W23" s="212" t="n">
        <v>28.751110925</v>
      </c>
      <c r="X23" s="212" t="n">
        <v>27.727352805</v>
      </c>
      <c r="Y23" s="212" t="n">
        <v>36.298460935</v>
      </c>
      <c r="Z23" s="212" t="n">
        <v>31.543075355</v>
      </c>
      <c r="AA23" s="212" t="n">
        <v>41.782767655</v>
      </c>
      <c r="AB23" s="212" t="n">
        <v>35.846217965</v>
      </c>
      <c r="AC23" s="212" t="n">
        <v>26.06936885</v>
      </c>
      <c r="AD23" s="212" t="n">
        <v>41.23431741</v>
      </c>
      <c r="AE23" s="212" t="n">
        <v>34.13102965</v>
      </c>
      <c r="AF23" s="212" t="n">
        <v>34.4573203235</v>
      </c>
      <c r="AG23" s="212" t="n">
        <v>38.10636728</v>
      </c>
      <c r="AH23" s="212" t="n">
        <v>52.61510402</v>
      </c>
      <c r="AI23" s="212" t="n">
        <v>37.31917302</v>
      </c>
      <c r="AJ23" s="212" t="n">
        <v>38.24320379175</v>
      </c>
      <c r="AK23" s="212" t="n">
        <v>43.88220361</v>
      </c>
      <c r="AL23" s="212" t="n">
        <v>46.7404007</v>
      </c>
      <c r="AM23" s="332" t="n">
        <v>44.8807677</v>
      </c>
      <c r="AN23" s="332" t="n">
        <v>82.74693889875</v>
      </c>
      <c r="AO23" s="332" t="n">
        <v>60.9197985</v>
      </c>
      <c r="AP23" s="294" t="n">
        <v>54.07393758</v>
      </c>
      <c r="AQ23" s="333" t="n">
        <v>44.48757165</v>
      </c>
      <c r="AR23" s="333" t="n">
        <v>46.05892273825</v>
      </c>
      <c r="AT23" s="270" t="n">
        <v>0.0353211252035154</v>
      </c>
    </row>
    <row r="24" customFormat="false" ht="20.1" hidden="false" customHeight="true" outlineLevel="0" collapsed="false">
      <c r="A24" s="41"/>
      <c r="B24" s="44" t="s">
        <v>34</v>
      </c>
      <c r="D24" s="64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</row>
    <row r="25" customFormat="false" ht="20.1" hidden="false" customHeight="true" outlineLevel="0" collapsed="false">
      <c r="A25" s="41"/>
      <c r="B25" s="42" t="s">
        <v>35</v>
      </c>
      <c r="D25" s="64" t="s">
        <v>525</v>
      </c>
      <c r="E25" s="911"/>
      <c r="F25" s="911"/>
      <c r="G25" s="911"/>
      <c r="H25" s="911"/>
      <c r="I25" s="26" t="s">
        <v>49</v>
      </c>
      <c r="J25" s="26" t="s">
        <v>50</v>
      </c>
      <c r="K25" s="26" t="s">
        <v>51</v>
      </c>
      <c r="L25" s="65" t="s">
        <v>52</v>
      </c>
      <c r="M25" s="26" t="s">
        <v>53</v>
      </c>
      <c r="N25" s="26" t="s">
        <v>54</v>
      </c>
      <c r="O25" s="26" t="s">
        <v>55</v>
      </c>
      <c r="P25" s="65" t="s">
        <v>56</v>
      </c>
      <c r="Q25" s="26" t="s">
        <v>57</v>
      </c>
      <c r="R25" s="26" t="s">
        <v>58</v>
      </c>
      <c r="S25" s="26" t="s">
        <v>59</v>
      </c>
      <c r="T25" s="65" t="s">
        <v>60</v>
      </c>
      <c r="U25" s="26" t="s">
        <v>61</v>
      </c>
      <c r="V25" s="26" t="s">
        <v>62</v>
      </c>
      <c r="W25" s="26" t="s">
        <v>63</v>
      </c>
      <c r="X25" s="65" t="n">
        <v>2015</v>
      </c>
      <c r="Y25" s="65" t="s">
        <v>64</v>
      </c>
      <c r="Z25" s="65" t="s">
        <v>65</v>
      </c>
      <c r="AA25" s="26" t="s">
        <v>66</v>
      </c>
      <c r="AB25" s="26" t="s">
        <v>67</v>
      </c>
      <c r="AC25" s="26" t="s">
        <v>68</v>
      </c>
      <c r="AD25" s="26" t="s">
        <v>69</v>
      </c>
      <c r="AE25" s="26" t="s">
        <v>70</v>
      </c>
      <c r="AF25" s="26" t="s">
        <v>114</v>
      </c>
      <c r="AG25" s="147" t="s">
        <v>71</v>
      </c>
      <c r="AH25" s="147" t="s">
        <v>72</v>
      </c>
      <c r="AI25" s="147" t="s">
        <v>73</v>
      </c>
      <c r="AJ25" s="26" t="s">
        <v>74</v>
      </c>
      <c r="AK25" s="147" t="s">
        <v>75</v>
      </c>
      <c r="AL25" s="147" t="s">
        <v>76</v>
      </c>
      <c r="AM25" s="147" t="s">
        <v>77</v>
      </c>
      <c r="AN25" s="147" t="s">
        <v>78</v>
      </c>
      <c r="AO25" s="65" t="s">
        <v>79</v>
      </c>
      <c r="AP25" s="65" t="s">
        <v>80</v>
      </c>
      <c r="AQ25" s="65" t="s">
        <v>81</v>
      </c>
      <c r="AR25" s="65" t="s">
        <v>82</v>
      </c>
    </row>
    <row r="26" customFormat="false" ht="20.1" hidden="false" customHeight="true" outlineLevel="0" collapsed="false">
      <c r="A26" s="41"/>
      <c r="B26" s="44" t="s">
        <v>13</v>
      </c>
      <c r="D26" s="980" t="s">
        <v>168</v>
      </c>
      <c r="E26" s="981"/>
      <c r="F26" s="981"/>
      <c r="G26" s="981"/>
      <c r="H26" s="934"/>
      <c r="I26" s="660" t="n">
        <v>530.83105563</v>
      </c>
      <c r="J26" s="660" t="n">
        <v>488.61053907</v>
      </c>
      <c r="K26" s="660" t="n">
        <v>512.49731535</v>
      </c>
      <c r="L26" s="660" t="n">
        <v>535.83435541</v>
      </c>
      <c r="M26" s="660" t="n">
        <v>561.22127638</v>
      </c>
      <c r="N26" s="660" t="n">
        <v>502.05206195</v>
      </c>
      <c r="O26" s="660" t="n">
        <v>527.58324855</v>
      </c>
      <c r="P26" s="660" t="n">
        <v>558.88066714</v>
      </c>
      <c r="Q26" s="660" t="n">
        <v>585.37779793</v>
      </c>
      <c r="R26" s="660" t="n">
        <v>549.68065361</v>
      </c>
      <c r="S26" s="660" t="n">
        <v>578.20492906</v>
      </c>
      <c r="T26" s="660" t="n">
        <v>622.41094719</v>
      </c>
      <c r="U26" s="660" t="n">
        <v>525.64034063</v>
      </c>
      <c r="V26" s="660" t="n">
        <v>551.01858146</v>
      </c>
      <c r="W26" s="660" t="n">
        <v>577.47666026</v>
      </c>
      <c r="X26" s="660" t="n">
        <v>980.15601338</v>
      </c>
      <c r="Y26" s="660" t="n">
        <v>914.6913126</v>
      </c>
      <c r="Z26" s="660" t="n">
        <v>941.99377653</v>
      </c>
      <c r="AA26" s="660" t="n">
        <v>987.47788373</v>
      </c>
      <c r="AB26" s="660" t="n">
        <v>1038.17588852</v>
      </c>
      <c r="AC26" s="660" t="n">
        <v>928.5416513</v>
      </c>
      <c r="AD26" s="660" t="n">
        <v>940.3014593</v>
      </c>
      <c r="AE26" s="660" t="n">
        <v>980.3346205</v>
      </c>
      <c r="AF26" s="660" t="n">
        <v>1043.51094493</v>
      </c>
      <c r="AG26" s="660" t="n">
        <v>957.94446374</v>
      </c>
      <c r="AH26" s="660" t="n">
        <v>1010.58398737</v>
      </c>
      <c r="AI26" s="660" t="n">
        <v>1060.30409822</v>
      </c>
      <c r="AJ26" s="660" t="n">
        <v>1121.98796688</v>
      </c>
      <c r="AK26" s="660" t="n">
        <v>1021.04287647</v>
      </c>
      <c r="AL26" s="660" t="n">
        <v>1021.76057857</v>
      </c>
      <c r="AM26" s="660" t="n">
        <v>1057.51958712</v>
      </c>
      <c r="AN26" s="660" t="n">
        <v>1279.19538415</v>
      </c>
      <c r="AO26" s="68" t="n">
        <v>1094.73391764</v>
      </c>
      <c r="AP26" s="68" t="n">
        <v>1109.61382404</v>
      </c>
      <c r="AQ26" s="68" t="n">
        <v>1164.89906524</v>
      </c>
      <c r="AR26" s="68" t="n">
        <v>1254.97085798</v>
      </c>
    </row>
    <row r="27" customFormat="false" ht="20.1" hidden="false" customHeight="true" outlineLevel="0" collapsed="false">
      <c r="A27" s="41"/>
      <c r="B27" s="44" t="s">
        <v>15</v>
      </c>
      <c r="D27" s="934" t="s">
        <v>191</v>
      </c>
      <c r="E27" s="101"/>
      <c r="F27" s="944"/>
      <c r="G27" s="944"/>
      <c r="H27" s="934"/>
      <c r="I27" s="68" t="n">
        <v>28.06504998</v>
      </c>
      <c r="J27" s="68" t="n">
        <v>27.2572286</v>
      </c>
      <c r="K27" s="68" t="n">
        <v>30.30195366</v>
      </c>
      <c r="L27" s="68" t="n">
        <v>34.29342213</v>
      </c>
      <c r="M27" s="68" t="n">
        <v>31.13185054</v>
      </c>
      <c r="N27" s="68" t="n">
        <v>35.79797673</v>
      </c>
      <c r="O27" s="68" t="n">
        <v>34.54630995</v>
      </c>
      <c r="P27" s="68" t="n">
        <v>42.17602636</v>
      </c>
      <c r="Q27" s="68" t="n">
        <v>106.41100532</v>
      </c>
      <c r="R27" s="68" t="n">
        <v>38.20797247</v>
      </c>
      <c r="S27" s="68" t="n">
        <v>34.9576514</v>
      </c>
      <c r="T27" s="68" t="n">
        <v>53.53450354</v>
      </c>
      <c r="U27" s="68" t="n">
        <v>42.03938723</v>
      </c>
      <c r="V27" s="68" t="n">
        <v>40.01736521</v>
      </c>
      <c r="W27" s="68" t="n">
        <v>37.85647712</v>
      </c>
      <c r="X27" s="68" t="n">
        <v>55.14062147</v>
      </c>
      <c r="Y27" s="68" t="n">
        <v>53.52657162</v>
      </c>
      <c r="Z27" s="68" t="n">
        <v>49.43507206</v>
      </c>
      <c r="AA27" s="68" t="n">
        <v>53.2888949</v>
      </c>
      <c r="AB27" s="68" t="n">
        <v>68.2779936</v>
      </c>
      <c r="AC27" s="68" t="n">
        <v>72.69350327</v>
      </c>
      <c r="AD27" s="68" t="n">
        <v>43.33373822</v>
      </c>
      <c r="AE27" s="68" t="n">
        <v>49.39404752</v>
      </c>
      <c r="AF27" s="68" t="n">
        <v>77.9512467</v>
      </c>
      <c r="AG27" s="68" t="n">
        <v>84.61645095</v>
      </c>
      <c r="AH27" s="68" t="n">
        <v>84.82235256</v>
      </c>
      <c r="AI27" s="68" t="n">
        <v>97.37032683</v>
      </c>
      <c r="AJ27" s="68" t="n">
        <v>121.77170039</v>
      </c>
      <c r="AK27" s="68" t="n">
        <v>137.14731212</v>
      </c>
      <c r="AL27" s="68" t="n">
        <v>91.32751927</v>
      </c>
      <c r="AM27" s="68" t="n">
        <v>82.40866587</v>
      </c>
      <c r="AN27" s="68" t="n">
        <v>224.9642018</v>
      </c>
      <c r="AO27" s="68" t="n">
        <v>180.00771185</v>
      </c>
      <c r="AP27" s="68" t="n">
        <v>141.25617519</v>
      </c>
      <c r="AQ27" s="68" t="n">
        <v>152.47044158</v>
      </c>
      <c r="AR27" s="68" t="n">
        <v>196.90809996</v>
      </c>
    </row>
    <row r="28" customFormat="false" ht="20.1" hidden="false" customHeight="true" outlineLevel="0" collapsed="false">
      <c r="A28" s="41"/>
      <c r="B28" s="44" t="s">
        <v>36</v>
      </c>
      <c r="D28" s="982" t="s">
        <v>207</v>
      </c>
      <c r="E28" s="914"/>
      <c r="F28" s="991"/>
      <c r="G28" s="991"/>
      <c r="H28" s="982"/>
      <c r="I28" s="924" t="n">
        <v>502.76600565</v>
      </c>
      <c r="J28" s="924" t="n">
        <v>461.35331047</v>
      </c>
      <c r="K28" s="924" t="n">
        <v>482.19536169</v>
      </c>
      <c r="L28" s="924" t="n">
        <v>501.54093328</v>
      </c>
      <c r="M28" s="924" t="n">
        <v>530.08942584</v>
      </c>
      <c r="N28" s="924" t="n">
        <v>466.25408522</v>
      </c>
      <c r="O28" s="924" t="n">
        <v>493.0369386</v>
      </c>
      <c r="P28" s="924" t="n">
        <v>516.70464078</v>
      </c>
      <c r="Q28" s="924" t="n">
        <v>478.96679261</v>
      </c>
      <c r="R28" s="924" t="n">
        <v>511.47268114</v>
      </c>
      <c r="S28" s="924" t="n">
        <v>543.24727766</v>
      </c>
      <c r="T28" s="924" t="n">
        <v>568.87644365</v>
      </c>
      <c r="U28" s="924" t="n">
        <v>483.6009534</v>
      </c>
      <c r="V28" s="924" t="n">
        <v>511.00121625</v>
      </c>
      <c r="W28" s="924" t="n">
        <v>539.62018314</v>
      </c>
      <c r="X28" s="924" t="n">
        <v>925.01539191</v>
      </c>
      <c r="Y28" s="924" t="n">
        <v>861.16474098</v>
      </c>
      <c r="Z28" s="924" t="n">
        <v>892.55870447</v>
      </c>
      <c r="AA28" s="924" t="n">
        <v>934.18898883</v>
      </c>
      <c r="AB28" s="924" t="n">
        <v>969.89789492</v>
      </c>
      <c r="AC28" s="924" t="n">
        <v>855.84814803</v>
      </c>
      <c r="AD28" s="924" t="n">
        <v>896.96772108</v>
      </c>
      <c r="AE28" s="924" t="n">
        <v>930.94057298</v>
      </c>
      <c r="AF28" s="924" t="n">
        <v>965.55969823</v>
      </c>
      <c r="AG28" s="924" t="n">
        <v>873.32801279</v>
      </c>
      <c r="AH28" s="924" t="n">
        <v>925.76163481</v>
      </c>
      <c r="AI28" s="924" t="n">
        <v>962.93377139</v>
      </c>
      <c r="AJ28" s="924" t="n">
        <v>1000.21626649</v>
      </c>
      <c r="AK28" s="924" t="n">
        <v>883.89556435</v>
      </c>
      <c r="AL28" s="924" t="n">
        <v>930.4330593</v>
      </c>
      <c r="AM28" s="924" t="n">
        <v>975.11092125</v>
      </c>
      <c r="AN28" s="924" t="n">
        <v>1054.23118235</v>
      </c>
      <c r="AO28" s="159" t="n">
        <v>914.72620579</v>
      </c>
      <c r="AP28" s="159" t="n">
        <v>968.35764885</v>
      </c>
      <c r="AQ28" s="159" t="n">
        <v>1012.42862366</v>
      </c>
      <c r="AR28" s="159" t="n">
        <v>1058.06275802</v>
      </c>
    </row>
    <row r="29" customFormat="false" ht="20.1" hidden="false" customHeight="true" outlineLevel="0" collapsed="false">
      <c r="A29" s="41"/>
      <c r="B29" s="44" t="s">
        <v>37</v>
      </c>
      <c r="D29" s="934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</row>
    <row r="30" customFormat="false" ht="20.1" hidden="false" customHeight="true" outlineLevel="0" collapsed="false">
      <c r="A30" s="41"/>
      <c r="B30" s="42" t="s">
        <v>38</v>
      </c>
      <c r="C30" s="649"/>
      <c r="D30" s="64" t="s">
        <v>526</v>
      </c>
      <c r="E30" s="423"/>
      <c r="F30" s="423"/>
      <c r="G30" s="423"/>
      <c r="H30" s="423"/>
      <c r="I30" s="26" t="s">
        <v>49</v>
      </c>
      <c r="J30" s="26" t="s">
        <v>50</v>
      </c>
      <c r="K30" s="26" t="s">
        <v>51</v>
      </c>
      <c r="L30" s="65" t="s">
        <v>52</v>
      </c>
      <c r="M30" s="26" t="s">
        <v>53</v>
      </c>
      <c r="N30" s="26" t="s">
        <v>54</v>
      </c>
      <c r="O30" s="26" t="s">
        <v>55</v>
      </c>
      <c r="P30" s="65" t="s">
        <v>56</v>
      </c>
      <c r="Q30" s="26" t="s">
        <v>57</v>
      </c>
      <c r="R30" s="26" t="s">
        <v>58</v>
      </c>
      <c r="S30" s="26" t="s">
        <v>59</v>
      </c>
      <c r="T30" s="65" t="s">
        <v>60</v>
      </c>
      <c r="U30" s="26" t="s">
        <v>61</v>
      </c>
      <c r="V30" s="26" t="s">
        <v>62</v>
      </c>
      <c r="W30" s="26" t="s">
        <v>63</v>
      </c>
      <c r="X30" s="65" t="n">
        <v>2015</v>
      </c>
      <c r="Y30" s="65" t="s">
        <v>64</v>
      </c>
      <c r="Z30" s="65" t="s">
        <v>65</v>
      </c>
      <c r="AA30" s="26" t="s">
        <v>66</v>
      </c>
      <c r="AB30" s="26" t="s">
        <v>67</v>
      </c>
      <c r="AC30" s="26" t="s">
        <v>68</v>
      </c>
      <c r="AD30" s="26" t="s">
        <v>69</v>
      </c>
      <c r="AE30" s="26" t="s">
        <v>70</v>
      </c>
      <c r="AF30" s="26" t="s">
        <v>114</v>
      </c>
      <c r="AG30" s="147" t="s">
        <v>71</v>
      </c>
      <c r="AH30" s="147" t="s">
        <v>72</v>
      </c>
      <c r="AI30" s="147" t="s">
        <v>73</v>
      </c>
      <c r="AJ30" s="26" t="s">
        <v>74</v>
      </c>
      <c r="AK30" s="147" t="s">
        <v>75</v>
      </c>
      <c r="AL30" s="147" t="s">
        <v>76</v>
      </c>
      <c r="AM30" s="147" t="s">
        <v>77</v>
      </c>
      <c r="AN30" s="147" t="s">
        <v>78</v>
      </c>
      <c r="AO30" s="65" t="s">
        <v>79</v>
      </c>
      <c r="AP30" s="65" t="s">
        <v>80</v>
      </c>
      <c r="AQ30" s="65" t="s">
        <v>81</v>
      </c>
      <c r="AR30" s="65" t="s">
        <v>82</v>
      </c>
    </row>
    <row r="31" customFormat="false" ht="20.1" hidden="false" customHeight="true" outlineLevel="0" collapsed="false">
      <c r="A31" s="41"/>
      <c r="B31" s="42" t="s">
        <v>39</v>
      </c>
      <c r="D31" s="980" t="s">
        <v>168</v>
      </c>
      <c r="E31" s="981"/>
      <c r="F31" s="981"/>
      <c r="G31" s="981"/>
      <c r="H31" s="934"/>
      <c r="I31" s="660" t="n">
        <v>530.83105563</v>
      </c>
      <c r="J31" s="660" t="n">
        <v>488.61053907</v>
      </c>
      <c r="K31" s="660" t="n">
        <v>512.49731535</v>
      </c>
      <c r="L31" s="660" t="n">
        <v>535.83435541</v>
      </c>
      <c r="M31" s="660" t="n">
        <v>561.22127638</v>
      </c>
      <c r="N31" s="660" t="n">
        <v>502.05206195</v>
      </c>
      <c r="O31" s="660" t="n">
        <v>527.58324855</v>
      </c>
      <c r="P31" s="660" t="n">
        <v>558.88066714</v>
      </c>
      <c r="Q31" s="660" t="n">
        <v>585.37779793</v>
      </c>
      <c r="R31" s="660" t="n">
        <v>549.68065361</v>
      </c>
      <c r="S31" s="660" t="n">
        <v>578.20492906</v>
      </c>
      <c r="T31" s="660" t="n">
        <v>622.41094719</v>
      </c>
      <c r="U31" s="660" t="n">
        <v>525.64034063</v>
      </c>
      <c r="V31" s="660" t="n">
        <v>551.01858146</v>
      </c>
      <c r="W31" s="660" t="n">
        <v>577.47666026</v>
      </c>
      <c r="X31" s="660" t="n">
        <v>980.15601338</v>
      </c>
      <c r="Y31" s="660" t="n">
        <v>914.6913126</v>
      </c>
      <c r="Z31" s="660" t="n">
        <v>941.99377653</v>
      </c>
      <c r="AA31" s="660" t="n">
        <v>987.47788373</v>
      </c>
      <c r="AB31" s="660" t="n">
        <v>1038.17588852</v>
      </c>
      <c r="AC31" s="660" t="n">
        <v>928.5416513</v>
      </c>
      <c r="AD31" s="660" t="n">
        <v>940.3014593</v>
      </c>
      <c r="AE31" s="660" t="n">
        <v>980.3346205</v>
      </c>
      <c r="AF31" s="660" t="n">
        <v>1043.51094493</v>
      </c>
      <c r="AG31" s="660" t="n">
        <v>957.94446374</v>
      </c>
      <c r="AH31" s="660" t="n">
        <v>1010.58398737</v>
      </c>
      <c r="AI31" s="660" t="n">
        <v>1060.30409822</v>
      </c>
      <c r="AJ31" s="660" t="n">
        <v>1121.98796688</v>
      </c>
      <c r="AK31" s="660" t="n">
        <v>1021.04287647</v>
      </c>
      <c r="AL31" s="660" t="n">
        <v>1021.76057857</v>
      </c>
      <c r="AM31" s="660" t="n">
        <v>1057.51958712</v>
      </c>
      <c r="AN31" s="660" t="n">
        <v>1279.19538415</v>
      </c>
      <c r="AO31" s="68" t="n">
        <v>1094.73391764</v>
      </c>
      <c r="AP31" s="68" t="n">
        <v>1109.61382404</v>
      </c>
      <c r="AQ31" s="68" t="n">
        <v>1164.89906524</v>
      </c>
      <c r="AR31" s="68" t="n">
        <v>1254.97085798</v>
      </c>
    </row>
    <row r="32" customFormat="false" ht="20.1" hidden="false" customHeight="true" outlineLevel="0" collapsed="false">
      <c r="A32" s="41"/>
      <c r="B32" s="42" t="s">
        <v>40</v>
      </c>
      <c r="D32" s="934" t="s">
        <v>191</v>
      </c>
      <c r="E32" s="101"/>
      <c r="F32" s="944"/>
      <c r="G32" s="944"/>
      <c r="H32" s="934"/>
      <c r="I32" s="68" t="n">
        <v>28.06504998</v>
      </c>
      <c r="J32" s="68" t="n">
        <v>27.2572286</v>
      </c>
      <c r="K32" s="68" t="n">
        <v>30.30195366</v>
      </c>
      <c r="L32" s="68" t="n">
        <v>34.29342213</v>
      </c>
      <c r="M32" s="68" t="n">
        <v>31.13185054</v>
      </c>
      <c r="N32" s="68" t="n">
        <v>35.79797673</v>
      </c>
      <c r="O32" s="68" t="n">
        <v>34.54630995</v>
      </c>
      <c r="P32" s="68" t="n">
        <v>42.17602636</v>
      </c>
      <c r="Q32" s="68" t="n">
        <v>106.41100532</v>
      </c>
      <c r="R32" s="68" t="n">
        <v>38.20797247</v>
      </c>
      <c r="S32" s="68" t="n">
        <v>34.9576514</v>
      </c>
      <c r="T32" s="68" t="n">
        <v>53.53450354</v>
      </c>
      <c r="U32" s="68" t="n">
        <v>42.03938723</v>
      </c>
      <c r="V32" s="68" t="n">
        <v>40.01736521</v>
      </c>
      <c r="W32" s="68" t="n">
        <v>37.85647712</v>
      </c>
      <c r="X32" s="68" t="n">
        <v>55.14062147</v>
      </c>
      <c r="Y32" s="68" t="n">
        <v>53.52657162</v>
      </c>
      <c r="Z32" s="68" t="n">
        <v>49.43507206</v>
      </c>
      <c r="AA32" s="68" t="n">
        <v>53.2888949</v>
      </c>
      <c r="AB32" s="68" t="n">
        <v>68.2779936</v>
      </c>
      <c r="AC32" s="68" t="n">
        <v>72.69350327</v>
      </c>
      <c r="AD32" s="68" t="n">
        <v>43.33373822</v>
      </c>
      <c r="AE32" s="68" t="n">
        <v>49.39404752</v>
      </c>
      <c r="AF32" s="68" t="n">
        <v>77.9512467</v>
      </c>
      <c r="AG32" s="68" t="n">
        <v>84.61645095</v>
      </c>
      <c r="AH32" s="68" t="n">
        <v>84.82235256</v>
      </c>
      <c r="AI32" s="68" t="n">
        <v>97.37032683</v>
      </c>
      <c r="AJ32" s="68" t="n">
        <v>121.77170039</v>
      </c>
      <c r="AK32" s="68" t="n">
        <v>137.14731212</v>
      </c>
      <c r="AL32" s="68" t="n">
        <v>91.32751927</v>
      </c>
      <c r="AM32" s="68" t="n">
        <v>82.40866587</v>
      </c>
      <c r="AN32" s="68" t="n">
        <v>224.9642018</v>
      </c>
      <c r="AO32" s="68" t="n">
        <v>180.00771185</v>
      </c>
      <c r="AP32" s="68" t="n">
        <v>141.25617519</v>
      </c>
      <c r="AQ32" s="68" t="n">
        <v>152.47044158</v>
      </c>
      <c r="AR32" s="68" t="n">
        <v>196.90809996</v>
      </c>
    </row>
    <row r="33" customFormat="false" ht="20.1" hidden="false" customHeight="true" outlineLevel="0" collapsed="false">
      <c r="A33" s="41"/>
      <c r="B33" s="72" t="s">
        <v>41</v>
      </c>
      <c r="D33" s="934" t="s">
        <v>207</v>
      </c>
      <c r="E33" s="101"/>
      <c r="F33" s="944"/>
      <c r="G33" s="944"/>
      <c r="H33" s="934"/>
      <c r="I33" s="68" t="n">
        <v>502.76600565</v>
      </c>
      <c r="J33" s="68" t="n">
        <v>461.35331047</v>
      </c>
      <c r="K33" s="68" t="n">
        <v>482.19536169</v>
      </c>
      <c r="L33" s="68" t="n">
        <v>501.54093328</v>
      </c>
      <c r="M33" s="68" t="n">
        <v>530.08942584</v>
      </c>
      <c r="N33" s="68" t="n">
        <v>466.25408522</v>
      </c>
      <c r="O33" s="68" t="n">
        <v>493.0369386</v>
      </c>
      <c r="P33" s="68" t="n">
        <v>516.70464078</v>
      </c>
      <c r="Q33" s="68" t="n">
        <v>478.96679261</v>
      </c>
      <c r="R33" s="68" t="n">
        <v>511.47268114</v>
      </c>
      <c r="S33" s="68" t="n">
        <v>543.24727766</v>
      </c>
      <c r="T33" s="68" t="n">
        <v>568.87644365</v>
      </c>
      <c r="U33" s="68" t="n">
        <v>483.6009534</v>
      </c>
      <c r="V33" s="68" t="n">
        <v>511.00121625</v>
      </c>
      <c r="W33" s="68" t="n">
        <v>539.62018314</v>
      </c>
      <c r="X33" s="68" t="n">
        <v>925.01539191</v>
      </c>
      <c r="Y33" s="68" t="n">
        <v>861.16474098</v>
      </c>
      <c r="Z33" s="68" t="n">
        <v>892.55870447</v>
      </c>
      <c r="AA33" s="68" t="n">
        <v>934.18898883</v>
      </c>
      <c r="AB33" s="68" t="n">
        <v>969.89789492</v>
      </c>
      <c r="AC33" s="68" t="n">
        <v>855.84814803</v>
      </c>
      <c r="AD33" s="68" t="n">
        <v>896.96772108</v>
      </c>
      <c r="AE33" s="68" t="n">
        <v>930.94057298</v>
      </c>
      <c r="AF33" s="68" t="n">
        <v>965.55969823</v>
      </c>
      <c r="AG33" s="68" t="n">
        <v>873.32801279</v>
      </c>
      <c r="AH33" s="68" t="n">
        <v>925.76163481</v>
      </c>
      <c r="AI33" s="68" t="n">
        <v>962.93377139</v>
      </c>
      <c r="AJ33" s="68" t="n">
        <v>1000.21626649</v>
      </c>
      <c r="AK33" s="68" t="n">
        <v>883.89556435</v>
      </c>
      <c r="AL33" s="68" t="n">
        <v>930.4330593</v>
      </c>
      <c r="AM33" s="68" t="n">
        <v>975.11092125</v>
      </c>
      <c r="AN33" s="68" t="n">
        <v>1054.23118235</v>
      </c>
      <c r="AO33" s="189" t="n">
        <v>914.72620579</v>
      </c>
      <c r="AP33" s="189" t="n">
        <v>968.35764885</v>
      </c>
      <c r="AQ33" s="189" t="n">
        <v>1012.42862366</v>
      </c>
      <c r="AR33" s="189" t="n">
        <v>1058.06275802</v>
      </c>
    </row>
    <row r="34" customFormat="false" ht="20.1" hidden="false" customHeight="true" outlineLevel="0" collapsed="false">
      <c r="A34" s="41"/>
      <c r="B34" s="42" t="s">
        <v>42</v>
      </c>
      <c r="D34" s="935" t="s">
        <v>527</v>
      </c>
      <c r="E34" s="936"/>
      <c r="F34" s="937"/>
      <c r="G34" s="937"/>
      <c r="H34" s="935"/>
      <c r="I34" s="200" t="n">
        <v>19.46702398</v>
      </c>
      <c r="J34" s="200" t="n">
        <v>43.0543288</v>
      </c>
      <c r="K34" s="200" t="n">
        <v>63.89638002</v>
      </c>
      <c r="L34" s="200" t="n">
        <v>83.24195161</v>
      </c>
      <c r="M34" s="200" t="n">
        <v>28.54849256</v>
      </c>
      <c r="N34" s="200" t="n">
        <v>54.71315194</v>
      </c>
      <c r="O34" s="200" t="n">
        <v>81.49600532</v>
      </c>
      <c r="P34" s="200" t="n">
        <v>105.1637075</v>
      </c>
      <c r="Q34" s="200" t="n">
        <v>32.26215183</v>
      </c>
      <c r="R34" s="200" t="n">
        <v>64.76804036</v>
      </c>
      <c r="S34" s="200" t="n">
        <v>96.54263688</v>
      </c>
      <c r="T34" s="200" t="n">
        <v>122.17180287</v>
      </c>
      <c r="U34" s="200" t="n">
        <v>24.72450975</v>
      </c>
      <c r="V34" s="200" t="n">
        <v>52.1247726</v>
      </c>
      <c r="W34" s="200" t="n">
        <v>80.74373949</v>
      </c>
      <c r="X34" s="200" t="n">
        <v>108.33894826</v>
      </c>
      <c r="Y34" s="200" t="n">
        <v>36.14934907</v>
      </c>
      <c r="Z34" s="200" t="n">
        <v>67.54331256</v>
      </c>
      <c r="AA34" s="200" t="n">
        <v>109.17696835</v>
      </c>
      <c r="AB34" s="200" t="n">
        <v>144.87407445</v>
      </c>
      <c r="AC34" s="200" t="n">
        <v>25.90325315</v>
      </c>
      <c r="AD34" s="200" t="n">
        <v>66.97145486</v>
      </c>
      <c r="AE34" s="200" t="n">
        <v>100.93636881</v>
      </c>
      <c r="AF34" s="200" t="n">
        <v>135.22758234</v>
      </c>
      <c r="AG34" s="200" t="n">
        <v>37.92488528</v>
      </c>
      <c r="AH34" s="200" t="n">
        <v>90.3585073</v>
      </c>
      <c r="AI34" s="200" t="n">
        <v>127.49619832</v>
      </c>
      <c r="AJ34" s="200" t="n">
        <v>165.55791342</v>
      </c>
      <c r="AK34" s="200" t="n">
        <v>43.67929786</v>
      </c>
      <c r="AL34" s="200" t="n">
        <v>90.21679281</v>
      </c>
      <c r="AM34" s="200" t="n">
        <v>134.89465476</v>
      </c>
      <c r="AN34" s="200" t="n">
        <v>217.43869186</v>
      </c>
      <c r="AO34" s="68" t="n">
        <v>60.67903325</v>
      </c>
      <c r="AP34" s="68" t="n">
        <v>114.51220558</v>
      </c>
      <c r="AQ34" s="68" t="n">
        <v>158.75901198</v>
      </c>
      <c r="AR34" s="68" t="n">
        <v>204.57715615</v>
      </c>
    </row>
    <row r="35" customFormat="false" ht="20.1" hidden="false" customHeight="true" outlineLevel="0" collapsed="false">
      <c r="A35" s="41"/>
      <c r="B35" s="42" t="s">
        <v>43</v>
      </c>
      <c r="D35" s="986" t="s">
        <v>528</v>
      </c>
      <c r="E35" s="914"/>
      <c r="F35" s="991"/>
      <c r="G35" s="991"/>
      <c r="H35" s="982"/>
      <c r="I35" s="961" t="n">
        <v>19.5006975994</v>
      </c>
      <c r="J35" s="961" t="n">
        <v>43.18902326244</v>
      </c>
      <c r="K35" s="961" t="n">
        <v>64.1320953179</v>
      </c>
      <c r="L35" s="961" t="n">
        <v>83.57868775094</v>
      </c>
      <c r="M35" s="961" t="n">
        <v>28.65738846212</v>
      </c>
      <c r="N35" s="961" t="n">
        <v>54.93094374424</v>
      </c>
      <c r="O35" s="961" t="n">
        <v>81.82269302636</v>
      </c>
      <c r="P35" s="961" t="n">
        <v>105.59929110848</v>
      </c>
      <c r="Q35" s="961" t="n">
        <v>32.38382599</v>
      </c>
      <c r="R35" s="961" t="n">
        <v>65.01138868</v>
      </c>
      <c r="S35" s="961" t="n">
        <v>96.90765936</v>
      </c>
      <c r="T35" s="961" t="n">
        <v>122.65849951</v>
      </c>
      <c r="U35" s="961" t="n">
        <v>24.856653785</v>
      </c>
      <c r="V35" s="961" t="n">
        <v>52.38906067</v>
      </c>
      <c r="W35" s="961" t="n">
        <v>81.140171595</v>
      </c>
      <c r="X35" s="961" t="n">
        <v>108.8675244</v>
      </c>
      <c r="Y35" s="961" t="n">
        <v>36.298460935</v>
      </c>
      <c r="Z35" s="961" t="n">
        <v>67.84153629</v>
      </c>
      <c r="AA35" s="961" t="n">
        <v>109.624303945</v>
      </c>
      <c r="AB35" s="961" t="n">
        <v>145.47052191</v>
      </c>
      <c r="AC35" s="961" t="n">
        <v>26.06936885</v>
      </c>
      <c r="AD35" s="961" t="n">
        <v>67.30368626</v>
      </c>
      <c r="AE35" s="961" t="n">
        <v>101.43471591</v>
      </c>
      <c r="AF35" s="961" t="n">
        <v>135.8920362335</v>
      </c>
      <c r="AG35" s="961" t="n">
        <v>38.10636728</v>
      </c>
      <c r="AH35" s="961" t="n">
        <v>90.7214713</v>
      </c>
      <c r="AI35" s="961" t="n">
        <v>128.04064432</v>
      </c>
      <c r="AJ35" s="961" t="n">
        <v>166.28384811175</v>
      </c>
      <c r="AK35" s="961" t="n">
        <v>43.88220361</v>
      </c>
      <c r="AL35" s="961" t="n">
        <v>90.62260431</v>
      </c>
      <c r="AM35" s="961" t="n">
        <v>135.50337201</v>
      </c>
      <c r="AN35" s="961" t="n">
        <v>218.25031090875</v>
      </c>
      <c r="AO35" s="961" t="n">
        <v>60.9197985</v>
      </c>
      <c r="AP35" s="961" t="n">
        <v>114.99373608</v>
      </c>
      <c r="AQ35" s="961" t="n">
        <v>159.48130773</v>
      </c>
      <c r="AR35" s="961" t="n">
        <v>205.54023046825</v>
      </c>
    </row>
    <row r="36" customFormat="false" ht="18" hidden="false" customHeight="true" outlineLevel="0" collapsed="false">
      <c r="A36" s="41"/>
      <c r="B36" s="42" t="s">
        <v>44</v>
      </c>
      <c r="D36" s="934"/>
      <c r="E36" s="101"/>
      <c r="F36" s="944"/>
      <c r="G36" s="944"/>
      <c r="H36" s="934"/>
      <c r="I36" s="934"/>
      <c r="J36" s="934"/>
      <c r="K36" s="934"/>
      <c r="L36" s="934"/>
      <c r="M36" s="934"/>
      <c r="N36" s="934"/>
      <c r="O36" s="934"/>
      <c r="P36" s="934"/>
      <c r="Q36" s="934"/>
      <c r="R36" s="934"/>
      <c r="S36" s="934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</row>
    <row r="37" customFormat="false" ht="20.1" hidden="false" customHeight="true" outlineLevel="0" collapsed="false">
      <c r="A37" s="41"/>
      <c r="B37" s="44" t="s">
        <v>45</v>
      </c>
      <c r="D37" s="64" t="s">
        <v>549</v>
      </c>
      <c r="E37" s="911"/>
      <c r="F37" s="911"/>
      <c r="G37" s="911"/>
      <c r="H37" s="911"/>
      <c r="I37" s="26" t="s">
        <v>49</v>
      </c>
      <c r="J37" s="26" t="s">
        <v>50</v>
      </c>
      <c r="K37" s="26" t="s">
        <v>51</v>
      </c>
      <c r="L37" s="65" t="s">
        <v>52</v>
      </c>
      <c r="M37" s="26" t="s">
        <v>53</v>
      </c>
      <c r="N37" s="26" t="s">
        <v>54</v>
      </c>
      <c r="O37" s="26" t="s">
        <v>55</v>
      </c>
      <c r="P37" s="65" t="s">
        <v>56</v>
      </c>
      <c r="Q37" s="26" t="s">
        <v>57</v>
      </c>
      <c r="R37" s="26" t="s">
        <v>58</v>
      </c>
      <c r="S37" s="26" t="s">
        <v>59</v>
      </c>
      <c r="T37" s="65" t="s">
        <v>60</v>
      </c>
      <c r="U37" s="26" t="s">
        <v>61</v>
      </c>
      <c r="V37" s="26" t="s">
        <v>62</v>
      </c>
      <c r="W37" s="26" t="s">
        <v>63</v>
      </c>
      <c r="X37" s="65" t="n">
        <v>2015</v>
      </c>
      <c r="Y37" s="65" t="s">
        <v>64</v>
      </c>
      <c r="Z37" s="65" t="s">
        <v>65</v>
      </c>
      <c r="AA37" s="26" t="s">
        <v>66</v>
      </c>
      <c r="AB37" s="26" t="s">
        <v>67</v>
      </c>
      <c r="AC37" s="26" t="s">
        <v>68</v>
      </c>
      <c r="AD37" s="26" t="s">
        <v>69</v>
      </c>
      <c r="AE37" s="26" t="s">
        <v>70</v>
      </c>
      <c r="AF37" s="26" t="s">
        <v>114</v>
      </c>
      <c r="AG37" s="147" t="s">
        <v>71</v>
      </c>
      <c r="AH37" s="147" t="s">
        <v>72</v>
      </c>
      <c r="AI37" s="147" t="s">
        <v>73</v>
      </c>
      <c r="AJ37" s="26" t="s">
        <v>74</v>
      </c>
      <c r="AK37" s="147" t="s">
        <v>75</v>
      </c>
      <c r="AL37" s="147" t="s">
        <v>76</v>
      </c>
      <c r="AM37" s="147" t="s">
        <v>77</v>
      </c>
      <c r="AN37" s="147" t="s">
        <v>78</v>
      </c>
      <c r="AO37" s="65" t="s">
        <v>79</v>
      </c>
      <c r="AP37" s="65" t="s">
        <v>80</v>
      </c>
      <c r="AQ37" s="65" t="s">
        <v>81</v>
      </c>
      <c r="AR37" s="65" t="s">
        <v>82</v>
      </c>
    </row>
    <row r="38" s="3" customFormat="true" ht="20.1" hidden="false" customHeight="true" outlineLevel="0" collapsed="false">
      <c r="A38" s="41"/>
      <c r="B38" s="44" t="s">
        <v>46</v>
      </c>
      <c r="C38" s="9"/>
      <c r="D38" s="66" t="s">
        <v>430</v>
      </c>
      <c r="E38" s="1037"/>
      <c r="F38" s="1037"/>
      <c r="G38" s="1037"/>
      <c r="H38" s="1037"/>
      <c r="I38" s="775" t="n">
        <v>94.7129977264251</v>
      </c>
      <c r="J38" s="775" t="n">
        <v>94.4214816463271</v>
      </c>
      <c r="K38" s="775" t="n">
        <v>94.0873927038416</v>
      </c>
      <c r="L38" s="775" t="n">
        <v>93.5999956360096</v>
      </c>
      <c r="M38" s="775" t="n">
        <v>94.4528385059085</v>
      </c>
      <c r="N38" s="775" t="n">
        <v>92.8696684182595</v>
      </c>
      <c r="O38" s="775" t="n">
        <v>93.451969893861</v>
      </c>
      <c r="P38" s="775" t="n">
        <v>92.4534826771106</v>
      </c>
      <c r="Q38" s="775" t="n">
        <v>81.8218241798223</v>
      </c>
      <c r="R38" s="775" t="n">
        <v>93.0490599916386</v>
      </c>
      <c r="S38" s="775" t="n">
        <v>93.9541069881865</v>
      </c>
      <c r="T38" s="775" t="n">
        <v>91.3988493001783</v>
      </c>
      <c r="U38" s="775" t="n">
        <v>92.0022524946213</v>
      </c>
      <c r="V38" s="775" t="n">
        <v>92.7375652008017</v>
      </c>
      <c r="W38" s="775" t="n">
        <v>93.4445009252918</v>
      </c>
      <c r="X38" s="775" t="n">
        <v>94.3743015685991</v>
      </c>
      <c r="Y38" s="775" t="n">
        <v>94.1481272553195</v>
      </c>
      <c r="Z38" s="775" t="n">
        <v>94.752080821372</v>
      </c>
      <c r="AA38" s="775" t="n">
        <v>94.6035353522337</v>
      </c>
      <c r="AB38" s="775" t="n">
        <v>93.4232730354261</v>
      </c>
      <c r="AC38" s="775" t="n">
        <v>92.1712178265535</v>
      </c>
      <c r="AD38" s="775" t="n">
        <v>95.3915057993997</v>
      </c>
      <c r="AE38" s="775" t="n">
        <v>94.9615114587295</v>
      </c>
      <c r="AF38" s="775" t="n">
        <v>92.5299061712066</v>
      </c>
      <c r="AG38" s="775" t="n">
        <v>91.1668730126963</v>
      </c>
      <c r="AH38" s="775" t="n">
        <v>91.606600379574</v>
      </c>
      <c r="AI38" s="775" t="n">
        <v>90.8167546467601</v>
      </c>
      <c r="AJ38" s="775" t="n">
        <v>89.1467908761428</v>
      </c>
      <c r="AK38" s="775" t="n">
        <v>86.5679184213936</v>
      </c>
      <c r="AL38" s="775" t="n">
        <v>91.0617495736803</v>
      </c>
      <c r="AM38" s="775" t="n">
        <v>92.2073626934487</v>
      </c>
      <c r="AN38" s="775" t="n">
        <v>82.4136168260579</v>
      </c>
      <c r="AO38" s="775" t="n">
        <v>83.5569439340971</v>
      </c>
      <c r="AP38" s="775" t="n">
        <v>87.2697895313074</v>
      </c>
      <c r="AQ38" s="775" t="n">
        <v>86.9112744503244</v>
      </c>
      <c r="AR38" s="775" t="n">
        <v>84.3097472178005</v>
      </c>
    </row>
    <row r="39" customFormat="false" ht="20.1" hidden="false" customHeight="true" outlineLevel="0" collapsed="false">
      <c r="A39" s="41"/>
      <c r="B39" s="44" t="s">
        <v>47</v>
      </c>
      <c r="D39" s="940" t="s">
        <v>550</v>
      </c>
      <c r="E39" s="1038"/>
      <c r="F39" s="1038"/>
      <c r="G39" s="1038"/>
      <c r="H39" s="1038"/>
      <c r="I39" s="916" t="n">
        <v>62.31</v>
      </c>
      <c r="J39" s="916" t="n">
        <v>60.57</v>
      </c>
      <c r="K39" s="916" t="n">
        <v>60.74</v>
      </c>
      <c r="L39" s="916" t="n">
        <v>57.82</v>
      </c>
      <c r="M39" s="916" t="n">
        <v>59.11</v>
      </c>
      <c r="N39" s="916" t="n">
        <v>62.28</v>
      </c>
      <c r="O39" s="916" t="n">
        <v>61.74</v>
      </c>
      <c r="P39" s="916" t="n">
        <v>61.02</v>
      </c>
      <c r="Q39" s="916" t="n">
        <v>61.63</v>
      </c>
      <c r="R39" s="916" t="n">
        <v>62.88</v>
      </c>
      <c r="S39" s="916" t="n">
        <v>65.07</v>
      </c>
      <c r="T39" s="916" t="n">
        <v>61.5</v>
      </c>
      <c r="U39" s="916" t="n">
        <v>54.53</v>
      </c>
      <c r="V39" s="916" t="n">
        <v>56.15</v>
      </c>
      <c r="W39" s="916" t="n">
        <v>54.55</v>
      </c>
      <c r="X39" s="916" t="n">
        <v>53.09</v>
      </c>
      <c r="Y39" s="916" t="n">
        <v>48.55</v>
      </c>
      <c r="Z39" s="916" t="n">
        <v>45.94</v>
      </c>
      <c r="AA39" s="916" t="n">
        <v>46.51</v>
      </c>
      <c r="AB39" s="916" t="n">
        <v>47.31</v>
      </c>
      <c r="AC39" s="916" t="n">
        <v>50.77</v>
      </c>
      <c r="AD39" s="916" t="n">
        <v>51.9</v>
      </c>
      <c r="AE39" s="916" t="n">
        <v>53.92</v>
      </c>
      <c r="AF39" s="916" t="n">
        <v>52.32</v>
      </c>
      <c r="AG39" s="1039"/>
      <c r="AH39" s="1039"/>
      <c r="AI39" s="1039"/>
      <c r="AJ39" s="1039"/>
      <c r="AK39" s="1039"/>
      <c r="AL39" s="1040"/>
      <c r="AM39" s="1040"/>
      <c r="AN39" s="1040"/>
      <c r="AO39" s="1040"/>
      <c r="AP39" s="1040"/>
      <c r="AQ39" s="1040"/>
      <c r="AR39" s="1040"/>
    </row>
    <row r="40" customFormat="false" ht="20.25" hidden="false" customHeight="true" outlineLevel="0" collapsed="false">
      <c r="A40" s="41"/>
      <c r="B40" s="60"/>
      <c r="D40" s="66"/>
      <c r="E40" s="66"/>
      <c r="F40" s="66"/>
      <c r="G40" s="66"/>
      <c r="H40" s="66"/>
      <c r="I40" s="1041"/>
      <c r="J40" s="1041"/>
      <c r="K40" s="1041"/>
      <c r="L40" s="1041"/>
      <c r="M40" s="1041"/>
      <c r="N40" s="1041"/>
      <c r="O40" s="1041"/>
      <c r="P40" s="1041"/>
      <c r="Q40" s="1041"/>
      <c r="R40" s="1041"/>
      <c r="S40" s="1041"/>
      <c r="T40" s="1041"/>
      <c r="U40" s="1041"/>
      <c r="V40" s="1041"/>
      <c r="W40" s="1041"/>
      <c r="X40" s="1041"/>
      <c r="Y40" s="1041"/>
      <c r="Z40" s="1041"/>
      <c r="AA40" s="1041"/>
      <c r="AB40" s="1041"/>
      <c r="AC40" s="1041"/>
      <c r="AD40" s="1041"/>
      <c r="AE40" s="1041"/>
      <c r="AF40" s="1041"/>
      <c r="AG40" s="1041"/>
      <c r="AH40" s="1041"/>
      <c r="AI40" s="1041"/>
      <c r="AJ40" s="1041"/>
      <c r="AK40" s="1041"/>
      <c r="AL40" s="1041"/>
      <c r="AM40" s="1041"/>
      <c r="AN40" s="1041"/>
      <c r="AO40" s="1041"/>
      <c r="AP40" s="1041"/>
      <c r="AQ40" s="1041"/>
      <c r="AR40" s="1041"/>
    </row>
    <row r="41" customFormat="false" ht="20.25" hidden="false" customHeight="true" outlineLevel="0" collapsed="false">
      <c r="A41" s="41"/>
      <c r="B41" s="60"/>
      <c r="D41" s="791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775"/>
      <c r="U41" s="775"/>
      <c r="V41" s="775"/>
      <c r="W41" s="775"/>
      <c r="X41" s="775"/>
      <c r="Y41" s="775"/>
      <c r="Z41" s="775"/>
      <c r="AA41" s="775"/>
      <c r="AB41" s="775"/>
      <c r="AC41" s="775"/>
      <c r="AD41" s="775"/>
      <c r="AE41" s="775"/>
      <c r="AF41" s="775"/>
      <c r="AG41" s="775"/>
    </row>
    <row r="42" customFormat="false" ht="20.25" hidden="false" customHeight="true" outlineLevel="0" collapsed="false">
      <c r="A42" s="41"/>
      <c r="B42" s="61"/>
      <c r="C42" s="983"/>
    </row>
    <row r="43" customFormat="false" ht="20.25" hidden="false" customHeight="true" outlineLevel="0" collapsed="false">
      <c r="A43" s="41"/>
      <c r="B43" s="61"/>
      <c r="C43" s="12"/>
    </row>
    <row r="44" customFormat="false" ht="20.25" hidden="false" customHeight="true" outlineLevel="0" collapsed="false">
      <c r="A44" s="41"/>
      <c r="B44" s="61"/>
      <c r="C44" s="12"/>
    </row>
    <row r="45" customFormat="false" ht="20.25" hidden="false" customHeight="true" outlineLevel="0" collapsed="false">
      <c r="A45" s="41"/>
      <c r="B45" s="61"/>
      <c r="C45" s="12"/>
    </row>
    <row r="46" customFormat="false" ht="22.5" hidden="false" customHeight="true" outlineLevel="0" collapsed="false">
      <c r="A46" s="41"/>
      <c r="B46" s="61"/>
      <c r="C46" s="12"/>
    </row>
    <row r="47" customFormat="false" ht="22.5" hidden="false" customHeight="true" outlineLevel="0" collapsed="false">
      <c r="A47" s="41"/>
      <c r="B47" s="61"/>
    </row>
    <row r="48" customFormat="false" ht="22.5" hidden="false" customHeight="true" outlineLevel="0" collapsed="false">
      <c r="A48" s="41"/>
      <c r="B48" s="61"/>
      <c r="C48" s="983"/>
    </row>
    <row r="49" customFormat="false" ht="22.5" hidden="false" customHeight="true" outlineLevel="0" collapsed="false">
      <c r="A49" s="41"/>
      <c r="B49" s="61"/>
      <c r="C49" s="12"/>
    </row>
    <row r="50" s="10" customFormat="true" ht="22.5" hidden="false" customHeight="true" outlineLevel="0" collapsed="false">
      <c r="A50" s="41"/>
      <c r="B50" s="61"/>
      <c r="C50" s="1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</row>
    <row r="51" s="10" customFormat="true" ht="18.75" hidden="false" customHeight="true" outlineLevel="0" collapsed="false">
      <c r="A51" s="41"/>
      <c r="B51" s="61"/>
      <c r="C51" s="1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</row>
    <row r="52" s="10" customFormat="true" ht="22.5" hidden="false" customHeight="true" outlineLevel="0" collapsed="false">
      <c r="A52" s="41"/>
      <c r="B52" s="61"/>
      <c r="C52" s="1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</row>
    <row r="53" s="10" customFormat="true" ht="22.5" hidden="false" customHeight="true" outlineLevel="0" collapsed="false">
      <c r="A53" s="41"/>
      <c r="B53" s="61"/>
      <c r="C53" s="1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</row>
    <row r="54" s="10" customFormat="true" ht="22.5" hidden="true" customHeight="true" outlineLevel="0" collapsed="false">
      <c r="A54" s="41"/>
      <c r="B54" s="61"/>
      <c r="C54" s="9"/>
      <c r="D54" s="334" t="s">
        <v>551</v>
      </c>
      <c r="E54" s="3"/>
      <c r="F54" s="3"/>
      <c r="G54" s="3"/>
      <c r="H54" s="3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</row>
    <row r="55" s="10" customFormat="true" ht="22.5" hidden="true" customHeight="true" outlineLevel="0" collapsed="false">
      <c r="A55" s="41"/>
      <c r="B55" s="61"/>
      <c r="C55" s="9"/>
      <c r="D55" s="296" t="s">
        <v>247</v>
      </c>
      <c r="E55" s="3"/>
      <c r="F55" s="3"/>
      <c r="G55" s="3"/>
      <c r="H55" s="3"/>
      <c r="I55" s="11" t="n">
        <v>502.76600565</v>
      </c>
      <c r="J55" s="11" t="n">
        <v>482.05965806</v>
      </c>
      <c r="K55" s="11" t="n">
        <v>482.104892603333</v>
      </c>
      <c r="L55" s="11" t="n">
        <v>486.9639027725</v>
      </c>
      <c r="M55" s="11" t="n">
        <v>515.81517956</v>
      </c>
      <c r="N55" s="11" t="n">
        <v>499.29481478</v>
      </c>
      <c r="O55" s="11" t="n">
        <v>497.730345735</v>
      </c>
      <c r="P55" s="11" t="n">
        <v>501.525204744</v>
      </c>
      <c r="Q55" s="11" t="n">
        <v>497.835716695</v>
      </c>
      <c r="R55" s="11" t="n">
        <v>502.38137151</v>
      </c>
      <c r="S55" s="11" t="n">
        <v>512.5978480475</v>
      </c>
      <c r="T55" s="11" t="n">
        <v>523.853567168</v>
      </c>
      <c r="U55" s="11" t="n">
        <v>526.238698525</v>
      </c>
      <c r="V55" s="11" t="n">
        <v>521.159537766667</v>
      </c>
      <c r="W55" s="11" t="n">
        <v>525.77469911</v>
      </c>
      <c r="X55" s="11" t="n">
        <v>605.62283767</v>
      </c>
      <c r="Y55" s="11" t="n">
        <v>893.090066445</v>
      </c>
      <c r="Z55" s="11" t="n">
        <v>892.912945786667</v>
      </c>
      <c r="AA55" s="11" t="n">
        <v>903.2319565475</v>
      </c>
      <c r="AB55" s="11" t="n">
        <v>916.565144222</v>
      </c>
      <c r="AC55" s="11" t="n">
        <v>912.873021475</v>
      </c>
      <c r="AD55" s="11" t="n">
        <v>907.571254676667</v>
      </c>
      <c r="AE55" s="11" t="n">
        <v>913.4135842525</v>
      </c>
      <c r="AF55" s="11" t="n">
        <v>923.842807048</v>
      </c>
      <c r="AG55" s="11" t="n">
        <v>919.44385551</v>
      </c>
      <c r="AH55" s="11" t="n">
        <v>921.549781943333</v>
      </c>
      <c r="AI55" s="11" t="n">
        <v>931.895779305</v>
      </c>
      <c r="AJ55" s="11" t="n">
        <v>945.559876742</v>
      </c>
      <c r="AK55" s="11" t="n">
        <v>942.05591542</v>
      </c>
      <c r="AL55" s="11" t="n">
        <v>938.181630046667</v>
      </c>
      <c r="AM55" s="11" t="n">
        <v>947.4139528475</v>
      </c>
      <c r="AN55" s="11" t="n">
        <v>968.777398748</v>
      </c>
      <c r="AO55" s="11" t="n">
        <v>984.47869407</v>
      </c>
      <c r="AP55" s="11" t="n">
        <v>979.10501233</v>
      </c>
      <c r="AQ55" s="11" t="n">
        <v>987.4359151625</v>
      </c>
      <c r="AR55" s="11" t="n">
        <v>1001.561283734</v>
      </c>
      <c r="AS55" s="12"/>
      <c r="AT55" s="12"/>
    </row>
    <row r="56" s="10" customFormat="true" ht="22.5" hidden="true" customHeight="true" outlineLevel="0" collapsed="false">
      <c r="A56" s="41"/>
      <c r="B56" s="61"/>
      <c r="C56" s="9"/>
      <c r="D56" s="296" t="s">
        <v>248</v>
      </c>
      <c r="E56" s="3"/>
      <c r="F56" s="3"/>
      <c r="G56" s="3"/>
      <c r="H56" s="3"/>
      <c r="I56" s="11" t="n">
        <v>530.83105563</v>
      </c>
      <c r="J56" s="11" t="n">
        <v>509.72079735</v>
      </c>
      <c r="K56" s="11" t="n">
        <v>510.64630335</v>
      </c>
      <c r="L56" s="11" t="n">
        <v>516.943316365</v>
      </c>
      <c r="M56" s="11" t="n">
        <v>548.527815895</v>
      </c>
      <c r="N56" s="11" t="n">
        <v>533.035897913333</v>
      </c>
      <c r="O56" s="11" t="n">
        <v>531.6727355725</v>
      </c>
      <c r="P56" s="11" t="n">
        <v>537.114321886</v>
      </c>
      <c r="Q56" s="11" t="n">
        <v>572.129232535</v>
      </c>
      <c r="R56" s="11" t="n">
        <v>564.646372893333</v>
      </c>
      <c r="S56" s="11" t="n">
        <v>568.036011935</v>
      </c>
      <c r="T56" s="11" t="n">
        <v>578.910998986</v>
      </c>
      <c r="U56" s="11" t="n">
        <v>574.02564391</v>
      </c>
      <c r="V56" s="11" t="n">
        <v>566.356623093333</v>
      </c>
      <c r="W56" s="11" t="n">
        <v>569.136632385</v>
      </c>
      <c r="X56" s="11" t="n">
        <v>651.340508584</v>
      </c>
      <c r="Y56" s="11" t="n">
        <v>947.42366299</v>
      </c>
      <c r="Z56" s="11" t="n">
        <v>945.613700836667</v>
      </c>
      <c r="AA56" s="11" t="n">
        <v>956.07974656</v>
      </c>
      <c r="AB56" s="11" t="n">
        <v>972.498974952</v>
      </c>
      <c r="AC56" s="11" t="n">
        <v>983.35876991</v>
      </c>
      <c r="AD56" s="11" t="n">
        <v>969.00633304</v>
      </c>
      <c r="AE56" s="11" t="n">
        <v>971.838404905</v>
      </c>
      <c r="AF56" s="11" t="n">
        <v>986.17291291</v>
      </c>
      <c r="AG56" s="11" t="n">
        <v>1000.727704335</v>
      </c>
      <c r="AH56" s="11" t="n">
        <v>1004.01313201333</v>
      </c>
      <c r="AI56" s="11" t="n">
        <v>1018.085873565</v>
      </c>
      <c r="AJ56" s="11" t="n">
        <v>1038.866292228</v>
      </c>
      <c r="AK56" s="11" t="n">
        <v>1071.515421675</v>
      </c>
      <c r="AL56" s="11" t="n">
        <v>1054.93047397333</v>
      </c>
      <c r="AM56" s="11" t="n">
        <v>1055.57775226</v>
      </c>
      <c r="AN56" s="11" t="n">
        <v>1100.301278638</v>
      </c>
      <c r="AO56" s="11" t="n">
        <v>1186.964650895</v>
      </c>
      <c r="AP56" s="11" t="n">
        <v>1161.18104194333</v>
      </c>
      <c r="AQ56" s="11" t="n">
        <v>1162.1105477675</v>
      </c>
      <c r="AR56" s="11" t="n">
        <v>1180.68260981</v>
      </c>
      <c r="AS56" s="12"/>
      <c r="AT56" s="12"/>
    </row>
    <row r="57" s="10" customFormat="true" ht="21.75" hidden="true" customHeight="true" outlineLevel="0" collapsed="false">
      <c r="A57" s="41"/>
      <c r="B57" s="61"/>
      <c r="C57" s="9"/>
      <c r="D57" s="296"/>
      <c r="E57" s="3" t="s">
        <v>249</v>
      </c>
      <c r="F57" s="3"/>
      <c r="G57" s="3"/>
      <c r="H57" s="3"/>
      <c r="I57" s="297" t="n">
        <v>14.669092000954</v>
      </c>
      <c r="J57" s="297" t="n">
        <v>16.8932988506006</v>
      </c>
      <c r="K57" s="297" t="n">
        <v>16.6837932246044</v>
      </c>
      <c r="L57" s="297" t="n">
        <v>16.1027232531671</v>
      </c>
      <c r="M57" s="297" t="n">
        <v>20.8182642576979</v>
      </c>
      <c r="N57" s="297" t="n">
        <v>20.528880758007</v>
      </c>
      <c r="O57" s="297" t="n">
        <v>20.4376363797668</v>
      </c>
      <c r="P57" s="297" t="n">
        <v>19.5793899389487</v>
      </c>
      <c r="Q57" s="297" t="n">
        <v>22.5558492699646</v>
      </c>
      <c r="R57" s="297" t="n">
        <v>22.9410985244158</v>
      </c>
      <c r="S57" s="297" t="n">
        <v>22.6611540704095</v>
      </c>
      <c r="T57" s="297" t="n">
        <v>21.1037280486969</v>
      </c>
      <c r="U57" s="297" t="n">
        <v>17.2288538063129</v>
      </c>
      <c r="V57" s="297" t="n">
        <v>18.4070497190637</v>
      </c>
      <c r="W57" s="297" t="n">
        <v>18.9160762449698</v>
      </c>
      <c r="X57" s="297" t="n">
        <v>16.6332274489616</v>
      </c>
      <c r="Y57" s="297" t="n">
        <v>15.2621685449212</v>
      </c>
      <c r="Z57" s="297" t="n">
        <v>14.285603624448</v>
      </c>
      <c r="AA57" s="297" t="n">
        <v>15.2256432224504</v>
      </c>
      <c r="AB57" s="297" t="n">
        <v>14.8970927663086</v>
      </c>
      <c r="AC57" s="297" t="n">
        <v>10.5366439767942</v>
      </c>
      <c r="AD57" s="297" t="n">
        <v>13.8227073604142</v>
      </c>
      <c r="AE57" s="297" t="n">
        <v>13.8481690372337</v>
      </c>
      <c r="AF57" s="297" t="n">
        <v>13.7123602331533</v>
      </c>
      <c r="AG57" s="297" t="n">
        <v>15.1589228980931</v>
      </c>
      <c r="AH57" s="297" t="n">
        <v>17.999467221869</v>
      </c>
      <c r="AI57" s="297" t="n">
        <v>16.6975041602402</v>
      </c>
      <c r="AJ57" s="297" t="n">
        <v>15.9364024666675</v>
      </c>
      <c r="AK57" s="297" t="n">
        <v>16.3056161307395</v>
      </c>
      <c r="AL57" s="297" t="n">
        <v>17.1038367050302</v>
      </c>
      <c r="AM57" s="297" t="n">
        <v>17.0389665086176</v>
      </c>
      <c r="AN57" s="297" t="n">
        <v>19.7617412686419</v>
      </c>
      <c r="AO57" s="297" t="n">
        <v>20.4484718914743</v>
      </c>
      <c r="AP57" s="297" t="n">
        <v>19.7234025433888</v>
      </c>
      <c r="AQ57" s="297" t="n">
        <v>18.2150211997172</v>
      </c>
      <c r="AR57" s="297" t="n">
        <v>17.327023744588</v>
      </c>
      <c r="AS57" s="12"/>
      <c r="AT57" s="12"/>
    </row>
    <row r="58" s="10" customFormat="true" ht="22.5" hidden="true" customHeight="true" outlineLevel="0" collapsed="false">
      <c r="A58" s="41"/>
      <c r="B58" s="61"/>
      <c r="C58" s="9"/>
      <c r="D58" s="296"/>
      <c r="E58" s="3" t="s">
        <v>250</v>
      </c>
      <c r="F58" s="3"/>
      <c r="G58" s="3"/>
      <c r="H58" s="3"/>
      <c r="I58" s="297" t="n">
        <v>15.4879397264197</v>
      </c>
      <c r="J58" s="297" t="n">
        <v>17.8626558269853</v>
      </c>
      <c r="K58" s="297" t="n">
        <v>17.6715015066435</v>
      </c>
      <c r="L58" s="297" t="n">
        <v>17.0940702454673</v>
      </c>
      <c r="M58" s="297" t="n">
        <v>22.1385439523919</v>
      </c>
      <c r="N58" s="297" t="n">
        <v>21.9161706953067</v>
      </c>
      <c r="O58" s="297" t="n">
        <v>21.8313673975828</v>
      </c>
      <c r="P58" s="297" t="n">
        <v>20.9687781402093</v>
      </c>
      <c r="Q58" s="297" t="n">
        <v>25.9219262484258</v>
      </c>
      <c r="R58" s="297" t="n">
        <v>25.7844116175437</v>
      </c>
      <c r="S58" s="297" t="n">
        <v>25.1119891217475</v>
      </c>
      <c r="T58" s="297" t="n">
        <v>23.3217468634359</v>
      </c>
      <c r="U58" s="297" t="n">
        <v>18.793380129056</v>
      </c>
      <c r="V58" s="297" t="n">
        <v>20.0033843085252</v>
      </c>
      <c r="W58" s="297" t="n">
        <v>20.4761316020412</v>
      </c>
      <c r="X58" s="297" t="n">
        <v>17.8888478969535</v>
      </c>
      <c r="Y58" s="297" t="n">
        <v>16.190684647919</v>
      </c>
      <c r="Z58" s="297" t="n">
        <v>15.1287564770368</v>
      </c>
      <c r="AA58" s="297" t="n">
        <v>16.1164903520193</v>
      </c>
      <c r="AB58" s="297" t="n">
        <v>15.8061950493407</v>
      </c>
      <c r="AC58" s="297" t="n">
        <v>11.3502108357397</v>
      </c>
      <c r="AD58" s="297" t="n">
        <v>14.758390487777</v>
      </c>
      <c r="AE58" s="297" t="n">
        <v>14.733941710549</v>
      </c>
      <c r="AF58" s="297" t="n">
        <v>14.6375098997739</v>
      </c>
      <c r="AG58" s="297" t="n">
        <v>16.4990543153779</v>
      </c>
      <c r="AH58" s="297" t="n">
        <v>19.6101196203324</v>
      </c>
      <c r="AI58" s="297" t="n">
        <v>18.241839363208</v>
      </c>
      <c r="AJ58" s="297" t="n">
        <v>17.5089825078495</v>
      </c>
      <c r="AK58" s="297" t="n">
        <v>18.5463716728646</v>
      </c>
      <c r="AL58" s="297" t="n">
        <v>19.2322658898176</v>
      </c>
      <c r="AM58" s="297" t="n">
        <v>18.984261223874</v>
      </c>
      <c r="AN58" s="297" t="n">
        <v>22.4446495284683</v>
      </c>
      <c r="AO58" s="297" t="n">
        <v>24.6542799211399</v>
      </c>
      <c r="AP58" s="297" t="n">
        <v>23.3911999505533</v>
      </c>
      <c r="AQ58" s="297" t="n">
        <v>21.4372071533538</v>
      </c>
      <c r="AR58" s="297" t="n">
        <v>20.4258251065077</v>
      </c>
      <c r="AS58" s="297"/>
      <c r="AT58" s="12"/>
    </row>
    <row r="59" s="10" customFormat="true" ht="24" hidden="true" customHeight="true" outlineLevel="0" collapsed="false">
      <c r="A59" s="41"/>
      <c r="B59" s="61"/>
      <c r="C59" s="9"/>
      <c r="D59" s="296" t="s">
        <v>251</v>
      </c>
      <c r="E59" s="3"/>
      <c r="F59" s="3"/>
      <c r="G59" s="3"/>
      <c r="H59" s="3"/>
      <c r="I59" s="297" t="n">
        <v>14.6944662657359</v>
      </c>
      <c r="J59" s="297" t="n">
        <v>16.9461491416385</v>
      </c>
      <c r="K59" s="297" t="n">
        <v>16.7453401430497</v>
      </c>
      <c r="L59" s="297" t="n">
        <v>16.1678631109194</v>
      </c>
      <c r="M59" s="297" t="n">
        <v>20.8976738329023</v>
      </c>
      <c r="N59" s="297" t="n">
        <v>20.6105982577448</v>
      </c>
      <c r="O59" s="297" t="n">
        <v>20.5195633960188</v>
      </c>
      <c r="P59" s="297" t="n">
        <v>19.6604869402259</v>
      </c>
      <c r="Q59" s="297" t="n">
        <v>22.6409168757298</v>
      </c>
      <c r="R59" s="297" t="n">
        <v>23.0272934710877</v>
      </c>
      <c r="S59" s="297" t="n">
        <v>22.7468346663178</v>
      </c>
      <c r="T59" s="297" t="n">
        <v>21.1877991133083</v>
      </c>
      <c r="U59" s="297" t="n">
        <v>17.3209361280014</v>
      </c>
      <c r="V59" s="297" t="n">
        <v>18.5003789251588</v>
      </c>
      <c r="W59" s="297" t="n">
        <v>19.0089495744873</v>
      </c>
      <c r="X59" s="297" t="n">
        <v>16.7143794935579</v>
      </c>
      <c r="Y59" s="297" t="n">
        <v>15.3251232169755</v>
      </c>
      <c r="Z59" s="297" t="n">
        <v>14.3486787955747</v>
      </c>
      <c r="AA59" s="297" t="n">
        <v>15.2880279201857</v>
      </c>
      <c r="AB59" s="297" t="n">
        <v>14.9584241893088</v>
      </c>
      <c r="AC59" s="297" t="n">
        <v>10.6042147170299</v>
      </c>
      <c r="AD59" s="297" t="n">
        <v>13.8912789246387</v>
      </c>
      <c r="AE59" s="297" t="n">
        <v>13.9165407744121</v>
      </c>
      <c r="AF59" s="297" t="n">
        <v>13.7797372503884</v>
      </c>
      <c r="AG59" s="297" t="n">
        <v>15.2314629104117</v>
      </c>
      <c r="AH59" s="297" t="n">
        <v>18.0717698618299</v>
      </c>
      <c r="AI59" s="297" t="n">
        <v>16.7688073792366</v>
      </c>
      <c r="AJ59" s="297" t="n">
        <v>16.0062800531462</v>
      </c>
      <c r="AK59" s="297" t="n">
        <v>16.3813614708048</v>
      </c>
      <c r="AL59" s="297" t="n">
        <v>17.1807728652819</v>
      </c>
      <c r="AM59" s="297" t="n">
        <v>17.115855491761</v>
      </c>
      <c r="AN59" s="297" t="n">
        <v>19.8355046155095</v>
      </c>
      <c r="AO59" s="297" t="n">
        <v>20.5296083431179</v>
      </c>
      <c r="AP59" s="297" t="n">
        <v>19.8063406008676</v>
      </c>
      <c r="AQ59" s="297" t="n">
        <v>18.2978929197829</v>
      </c>
      <c r="AR59" s="297" t="n">
        <v>17.4085930258028</v>
      </c>
      <c r="AS59" s="12"/>
      <c r="AT59" s="12"/>
    </row>
    <row r="60" s="10" customFormat="true" ht="24" hidden="true" customHeight="true" outlineLevel="0" collapsed="false">
      <c r="A60" s="41"/>
      <c r="B60" s="61"/>
      <c r="C60" s="9"/>
      <c r="D60" s="296" t="s">
        <v>252</v>
      </c>
      <c r="E60" s="3"/>
      <c r="F60" s="3"/>
      <c r="G60" s="3"/>
      <c r="H60" s="3"/>
      <c r="I60" s="297" t="n">
        <v>15.5147304155448</v>
      </c>
      <c r="J60" s="297" t="n">
        <v>17.9185387286917</v>
      </c>
      <c r="K60" s="297" t="n">
        <v>17.7366921049321</v>
      </c>
      <c r="L60" s="297" t="n">
        <v>17.1632203691259</v>
      </c>
      <c r="M60" s="297" t="n">
        <v>22.2229896270717</v>
      </c>
      <c r="N60" s="297" t="n">
        <v>22.0034104573843</v>
      </c>
      <c r="O60" s="297" t="n">
        <v>21.9188813722103</v>
      </c>
      <c r="P60" s="297" t="n">
        <v>21.0556299283866</v>
      </c>
      <c r="Q60" s="297" t="n">
        <v>26.0196887479168</v>
      </c>
      <c r="R60" s="297" t="n">
        <v>25.8812895408905</v>
      </c>
      <c r="S60" s="297" t="n">
        <v>25.2069361922149</v>
      </c>
      <c r="T60" s="297" t="n">
        <v>23.4146538646483</v>
      </c>
      <c r="U60" s="297" t="n">
        <v>18.8938243079963</v>
      </c>
      <c r="V60" s="297" t="n">
        <v>20.104807404851</v>
      </c>
      <c r="W60" s="297" t="n">
        <v>20.5766644235891</v>
      </c>
      <c r="X60" s="297" t="n">
        <v>17.9761260025867</v>
      </c>
      <c r="Y60" s="297" t="n">
        <v>16.257469341021</v>
      </c>
      <c r="Z60" s="297" t="n">
        <v>15.1955544177335</v>
      </c>
      <c r="AA60" s="297" t="n">
        <v>16.1825251568861</v>
      </c>
      <c r="AB60" s="297" t="n">
        <v>15.8712692520594</v>
      </c>
      <c r="AC60" s="297" t="n">
        <v>11.4229989217461</v>
      </c>
      <c r="AD60" s="297" t="n">
        <v>14.831603780571</v>
      </c>
      <c r="AE60" s="297" t="n">
        <v>14.8066867201981</v>
      </c>
      <c r="AF60" s="297" t="n">
        <v>14.7094327299817</v>
      </c>
      <c r="AG60" s="297" t="n">
        <v>16.5780072602097</v>
      </c>
      <c r="AH60" s="297" t="n">
        <v>19.68889214182</v>
      </c>
      <c r="AI60" s="297" t="n">
        <v>18.3197373445189</v>
      </c>
      <c r="AJ60" s="297" t="n">
        <v>17.585755508651</v>
      </c>
      <c r="AK60" s="297" t="n">
        <v>18.6325261130326</v>
      </c>
      <c r="AL60" s="297" t="n">
        <v>19.318776110654</v>
      </c>
      <c r="AM60" s="297" t="n">
        <v>19.0699284232604</v>
      </c>
      <c r="AN60" s="297" t="n">
        <v>22.5284271898587</v>
      </c>
      <c r="AO60" s="297" t="n">
        <v>24.7521043845641</v>
      </c>
      <c r="AP60" s="297" t="n">
        <v>23.489561309945</v>
      </c>
      <c r="AQ60" s="297" t="n">
        <v>21.5347386473183</v>
      </c>
      <c r="AR60" s="297" t="n">
        <v>20.5219824094996</v>
      </c>
      <c r="AS60" s="297"/>
      <c r="AT60" s="12"/>
    </row>
    <row r="61" s="10" customFormat="true" ht="16.5" hidden="true" customHeight="false" outlineLevel="0" collapsed="false">
      <c r="A61" s="41"/>
      <c r="B61" s="61"/>
      <c r="C61" s="9"/>
      <c r="F61" s="3"/>
      <c r="G61" s="3"/>
      <c r="H61" s="3"/>
      <c r="I61" s="378" t="n">
        <v>0</v>
      </c>
      <c r="J61" s="378" t="n">
        <v>0</v>
      </c>
      <c r="K61" s="378" t="n">
        <v>0</v>
      </c>
      <c r="L61" s="378" t="n">
        <v>0</v>
      </c>
      <c r="M61" s="378" t="n">
        <v>0</v>
      </c>
      <c r="N61" s="378" t="n">
        <v>0</v>
      </c>
      <c r="O61" s="378" t="n">
        <v>0</v>
      </c>
      <c r="P61" s="378" t="n">
        <v>0</v>
      </c>
      <c r="Q61" s="378" t="n">
        <v>0</v>
      </c>
      <c r="R61" s="378" t="n">
        <v>0</v>
      </c>
      <c r="S61" s="378" t="n">
        <v>0</v>
      </c>
      <c r="T61" s="378" t="n">
        <v>0</v>
      </c>
      <c r="U61" s="378" t="n">
        <v>0</v>
      </c>
      <c r="V61" s="378" t="n">
        <v>0</v>
      </c>
      <c r="W61" s="378" t="n">
        <v>0</v>
      </c>
      <c r="X61" s="378" t="n">
        <v>0</v>
      </c>
      <c r="Y61" s="378" t="n">
        <v>0</v>
      </c>
      <c r="Z61" s="378" t="n">
        <v>0</v>
      </c>
      <c r="AA61" s="378" t="n">
        <v>0</v>
      </c>
      <c r="AB61" s="378" t="n">
        <v>0</v>
      </c>
      <c r="AC61" s="378" t="n">
        <v>0</v>
      </c>
      <c r="AD61" s="378" t="n">
        <v>0</v>
      </c>
      <c r="AE61" s="378" t="n">
        <v>0</v>
      </c>
      <c r="AF61" s="378" t="n">
        <v>0</v>
      </c>
      <c r="AG61" s="378" t="n">
        <v>0</v>
      </c>
      <c r="AH61" s="378" t="n">
        <v>0</v>
      </c>
      <c r="AI61" s="378" t="n">
        <v>0</v>
      </c>
      <c r="AJ61" s="378" t="n">
        <v>0</v>
      </c>
      <c r="AK61" s="378" t="n">
        <v>0</v>
      </c>
      <c r="AL61" s="378" t="n">
        <v>0</v>
      </c>
      <c r="AM61" s="378" t="n">
        <v>0</v>
      </c>
      <c r="AN61" s="378" t="n">
        <v>0</v>
      </c>
      <c r="AO61" s="378" t="n">
        <v>0</v>
      </c>
      <c r="AP61" s="378" t="n">
        <v>0</v>
      </c>
      <c r="AQ61" s="378" t="n">
        <v>0</v>
      </c>
      <c r="AR61" s="378" t="n">
        <v>0</v>
      </c>
      <c r="AS61" s="12"/>
      <c r="AT61" s="12"/>
    </row>
    <row r="62" s="10" customFormat="true" ht="16.5" hidden="true" customHeight="false" outlineLevel="0" collapsed="false">
      <c r="A62" s="41"/>
      <c r="B62" s="61"/>
      <c r="C62" s="9"/>
      <c r="F62" s="3"/>
      <c r="G62" s="3"/>
      <c r="H62" s="3"/>
      <c r="I62" s="378" t="n">
        <v>0</v>
      </c>
      <c r="J62" s="378" t="n">
        <v>0</v>
      </c>
      <c r="K62" s="378" t="n">
        <v>0</v>
      </c>
      <c r="L62" s="378" t="n">
        <v>0</v>
      </c>
      <c r="M62" s="378" t="n">
        <v>0</v>
      </c>
      <c r="N62" s="378" t="n">
        <v>0</v>
      </c>
      <c r="O62" s="378" t="n">
        <v>0</v>
      </c>
      <c r="P62" s="378" t="n">
        <v>0</v>
      </c>
      <c r="Q62" s="378" t="n">
        <v>0</v>
      </c>
      <c r="R62" s="378" t="n">
        <v>0</v>
      </c>
      <c r="S62" s="378" t="n">
        <v>0</v>
      </c>
      <c r="T62" s="378" t="n">
        <v>0</v>
      </c>
      <c r="U62" s="378" t="n">
        <v>0</v>
      </c>
      <c r="V62" s="378" t="n">
        <v>0</v>
      </c>
      <c r="W62" s="378" t="n">
        <v>0</v>
      </c>
      <c r="X62" s="378" t="n">
        <v>0</v>
      </c>
      <c r="Y62" s="378" t="n">
        <v>0</v>
      </c>
      <c r="Z62" s="378" t="n">
        <v>0</v>
      </c>
      <c r="AA62" s="378" t="n">
        <v>0</v>
      </c>
      <c r="AB62" s="378" t="n">
        <v>0</v>
      </c>
      <c r="AC62" s="378" t="n">
        <v>0</v>
      </c>
      <c r="AD62" s="378" t="n">
        <v>0</v>
      </c>
      <c r="AE62" s="378" t="n">
        <v>0</v>
      </c>
      <c r="AF62" s="378" t="n">
        <v>0</v>
      </c>
      <c r="AG62" s="378" t="n">
        <v>0</v>
      </c>
      <c r="AH62" s="378" t="n">
        <v>0</v>
      </c>
      <c r="AI62" s="378" t="n">
        <v>0</v>
      </c>
      <c r="AJ62" s="378" t="n">
        <v>0</v>
      </c>
      <c r="AK62" s="378" t="n">
        <v>0</v>
      </c>
      <c r="AL62" s="378" t="n">
        <v>0</v>
      </c>
      <c r="AM62" s="378" t="n">
        <v>0</v>
      </c>
      <c r="AN62" s="378" t="n">
        <v>0</v>
      </c>
      <c r="AO62" s="378" t="n">
        <v>0</v>
      </c>
      <c r="AP62" s="378" t="n">
        <v>0</v>
      </c>
      <c r="AQ62" s="378" t="n">
        <v>0</v>
      </c>
      <c r="AR62" s="378" t="n">
        <v>0</v>
      </c>
      <c r="AS62" s="378"/>
      <c r="AT62" s="12"/>
    </row>
    <row r="63" s="10" customFormat="true" ht="16.5" hidden="true" customHeight="false" outlineLevel="0" collapsed="false">
      <c r="A63" s="41"/>
      <c r="B63" s="61"/>
      <c r="C63" s="9"/>
      <c r="F63" s="3"/>
      <c r="G63" s="3"/>
      <c r="H63" s="3"/>
      <c r="I63" s="378" t="n">
        <v>-0.00810101857152468</v>
      </c>
      <c r="J63" s="378" t="n">
        <v>-0.016873048062223</v>
      </c>
      <c r="K63" s="378" t="n">
        <v>-0.0196495438835846</v>
      </c>
      <c r="L63" s="378" t="n">
        <v>-0.0207966300475562</v>
      </c>
      <c r="M63" s="378" t="n">
        <v>-0.0253523973607592</v>
      </c>
      <c r="N63" s="378" t="n">
        <v>-0.0260892281484963</v>
      </c>
      <c r="O63" s="378" t="n">
        <v>-0.0261561186451047</v>
      </c>
      <c r="P63" s="378" t="n">
        <v>-0.0258911270568412</v>
      </c>
      <c r="Q63" s="378" t="n">
        <v>-0.0271587870648595</v>
      </c>
      <c r="R63" s="378" t="n">
        <v>-0.0275187032910154</v>
      </c>
      <c r="S63" s="378" t="n">
        <v>-0.0273544910419865</v>
      </c>
      <c r="T63" s="378" t="n">
        <v>-0.0268406301265891</v>
      </c>
      <c r="U63" s="378" t="n">
        <v>-0.0293983137844727</v>
      </c>
      <c r="V63" s="378" t="n">
        <v>-0.0297963956134737</v>
      </c>
      <c r="W63" s="378" t="n">
        <v>-0.0296508519040231</v>
      </c>
      <c r="X63" s="378" t="n">
        <v>-0.0259087002537051</v>
      </c>
      <c r="Y63" s="378" t="n">
        <v>-0.0200989850094118</v>
      </c>
      <c r="Z63" s="378" t="n">
        <v>-0.0201374556895182</v>
      </c>
      <c r="AA63" s="378" t="n">
        <v>-0.019917014316551</v>
      </c>
      <c r="AB63" s="378" t="n">
        <v>-0.0195807445462233</v>
      </c>
      <c r="AC63" s="378" t="n">
        <v>-0.0215727165396018</v>
      </c>
      <c r="AD63" s="378" t="n">
        <v>-0.021892240821014</v>
      </c>
      <c r="AE63" s="378" t="n">
        <v>-0.0218284437957283</v>
      </c>
      <c r="AF63" s="378" t="n">
        <v>-0.021510868299357</v>
      </c>
      <c r="AG63" s="378" t="n">
        <v>0</v>
      </c>
      <c r="AH63" s="378" t="n">
        <v>0</v>
      </c>
      <c r="AI63" s="378" t="n">
        <v>0</v>
      </c>
      <c r="AJ63" s="378" t="n">
        <v>0</v>
      </c>
      <c r="AK63" s="378" t="n">
        <v>0</v>
      </c>
      <c r="AL63" s="378" t="n">
        <v>0</v>
      </c>
      <c r="AM63" s="378" t="n">
        <v>0</v>
      </c>
      <c r="AN63" s="378" t="n">
        <v>0</v>
      </c>
      <c r="AO63" s="378" t="n">
        <v>0</v>
      </c>
      <c r="AP63" s="378" t="n">
        <v>0</v>
      </c>
      <c r="AQ63" s="378" t="n">
        <v>0</v>
      </c>
      <c r="AR63" s="378" t="n">
        <v>0</v>
      </c>
      <c r="AS63" s="378"/>
      <c r="AT63" s="12"/>
    </row>
    <row r="64" s="10" customFormat="true" ht="16.5" hidden="true" customHeight="false" outlineLevel="0" collapsed="false">
      <c r="A64" s="41"/>
      <c r="B64" s="61"/>
      <c r="C64" s="9"/>
      <c r="F64" s="3"/>
      <c r="G64" s="3"/>
      <c r="H64" s="3"/>
      <c r="I64" s="378" t="n">
        <v>-0.00855322792646085</v>
      </c>
      <c r="J64" s="378" t="n">
        <v>-0.0178412430250035</v>
      </c>
      <c r="K64" s="378" t="n">
        <v>-0.020812829532769</v>
      </c>
      <c r="L64" s="378" t="n">
        <v>-0.0220769524081597</v>
      </c>
      <c r="M64" s="378" t="n">
        <v>-0.0269602285916903</v>
      </c>
      <c r="N64" s="378" t="n">
        <v>-0.0278522723255712</v>
      </c>
      <c r="O64" s="378" t="n">
        <v>-0.0279398177570691</v>
      </c>
      <c r="P64" s="378" t="n">
        <v>-0.0277284073072614</v>
      </c>
      <c r="Q64" s="378" t="n">
        <v>-0.0312117742438325</v>
      </c>
      <c r="R64" s="378" t="n">
        <v>-0.0309293633903955</v>
      </c>
      <c r="S64" s="378" t="n">
        <v>-0.0303129169566141</v>
      </c>
      <c r="T64" s="378" t="n">
        <v>-0.0296616019701865</v>
      </c>
      <c r="U64" s="378" t="n">
        <v>-0.032067930479645</v>
      </c>
      <c r="V64" s="378" t="n">
        <v>-0.0323804608322362</v>
      </c>
      <c r="W64" s="378" t="n">
        <v>-0.0320962306260988</v>
      </c>
      <c r="X64" s="378" t="n">
        <v>-0.0278645139356435</v>
      </c>
      <c r="Y64" s="378" t="n">
        <v>-0.021321762177692</v>
      </c>
      <c r="Z64" s="378" t="n">
        <v>-0.0213259916208539</v>
      </c>
      <c r="AA64" s="378" t="n">
        <v>-0.0210823519495307</v>
      </c>
      <c r="AB64" s="378" t="n">
        <v>-0.0207756689418552</v>
      </c>
      <c r="AC64" s="378" t="n">
        <v>-0.0232384126827654</v>
      </c>
      <c r="AD64" s="378" t="n">
        <v>-0.0233741647178523</v>
      </c>
      <c r="AE64" s="378" t="n">
        <v>-0.0232246600726427</v>
      </c>
      <c r="AF64" s="378" t="n">
        <v>-0.0229621700663376</v>
      </c>
      <c r="AG64" s="378" t="n">
        <v>0</v>
      </c>
      <c r="AH64" s="378" t="n">
        <v>0</v>
      </c>
      <c r="AI64" s="378" t="n">
        <v>0</v>
      </c>
      <c r="AJ64" s="378" t="n">
        <v>0</v>
      </c>
      <c r="AK64" s="378" t="n">
        <v>0</v>
      </c>
      <c r="AL64" s="378" t="n">
        <v>0</v>
      </c>
      <c r="AM64" s="378" t="n">
        <v>0</v>
      </c>
      <c r="AN64" s="378" t="n">
        <v>0</v>
      </c>
      <c r="AO64" s="378" t="n">
        <v>0</v>
      </c>
      <c r="AP64" s="378" t="n">
        <v>0</v>
      </c>
      <c r="AQ64" s="378" t="n">
        <v>0</v>
      </c>
      <c r="AR64" s="378" t="n">
        <v>0</v>
      </c>
      <c r="AS64" s="12"/>
      <c r="AT64" s="12"/>
    </row>
    <row r="65" s="10" customFormat="true" ht="16.5" hidden="true" customHeight="false" outlineLevel="0" collapsed="false">
      <c r="A65" s="41"/>
      <c r="B65" s="61"/>
      <c r="C65" s="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</row>
    <row r="66" s="9" customFormat="true" ht="16.5" hidden="true" customHeight="false" outlineLevel="0" collapsed="false">
      <c r="A66" s="41"/>
      <c r="B66" s="61"/>
      <c r="D66" s="10"/>
      <c r="E66" s="10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</row>
    <row r="67" s="9" customFormat="true" ht="16.5" hidden="true" customHeight="false" outlineLevel="0" collapsed="false">
      <c r="A67" s="41"/>
      <c r="B67" s="61"/>
      <c r="D67" s="10"/>
      <c r="E67" s="10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Y86"/>
  <sheetViews>
    <sheetView showFormulas="false" showGridLines="false" showRowColHeaders="true" showZeros="true" rightToLeft="false" tabSelected="false" showOutlineSymbols="false" defaultGridColor="true" view="pageBreakPreview" topLeftCell="A1" colorId="64" zoomScale="85" zoomScaleNormal="100" zoomScalePageLayoutView="85" workbookViewId="0">
      <pane xSplit="8" ySplit="3" topLeftCell="AG4" activePane="bottomRight" state="frozen"/>
      <selection pane="topLeft" activeCell="A1" activeCellId="0" sqref="A1"/>
      <selection pane="topRight" activeCell="AG1" activeCellId="0" sqref="AG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6.44"/>
    <col collapsed="false" customWidth="true" hidden="true" outlineLevel="0" max="19" min="9" style="3" width="9.22"/>
    <col collapsed="false" customWidth="true" hidden="true" outlineLevel="0" max="32" min="20" style="11" width="9.22"/>
    <col collapsed="false" customWidth="true" hidden="false" outlineLevel="0" max="44" min="33" style="11" width="9.22"/>
    <col collapsed="false" customWidth="true" hidden="false" outlineLevel="0" max="45" min="45" style="12" width="2.66"/>
    <col collapsed="false" customWidth="true" hidden="false" outlineLevel="0" max="46" min="46" style="12" width="9.44"/>
    <col collapsed="false" customWidth="false" hidden="false" outlineLevel="0" max="1024" min="47" style="12" width="7.1"/>
  </cols>
  <sheetData>
    <row r="1" s="13" customFormat="true" ht="36" hidden="false" customHeight="true" outlineLevel="0" collapsed="false">
      <c r="B1" s="14"/>
      <c r="C1" s="14"/>
      <c r="D1" s="16" t="s">
        <v>42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3"/>
      <c r="AM1" s="263"/>
      <c r="AN1" s="263"/>
      <c r="AO1" s="263"/>
      <c r="AP1" s="263"/>
      <c r="AQ1" s="263"/>
      <c r="AR1" s="263"/>
    </row>
    <row r="2" s="18" customFormat="true" ht="7.5" hidden="false" customHeight="true" outlineLevel="0" collapsed="false">
      <c r="B2" s="19"/>
      <c r="C2" s="20"/>
      <c r="D2" s="21"/>
      <c r="E2" s="21"/>
    </row>
    <row r="3" s="27" customFormat="true" ht="20.25" hidden="false" customHeight="true" outlineLevel="0" collapsed="false">
      <c r="A3" s="22"/>
      <c r="B3" s="23"/>
      <c r="C3" s="24"/>
      <c r="D3" s="64" t="s">
        <v>544</v>
      </c>
      <c r="E3" s="911"/>
      <c r="F3" s="911"/>
      <c r="G3" s="911"/>
      <c r="H3" s="911"/>
      <c r="I3" s="26" t="s">
        <v>49</v>
      </c>
      <c r="J3" s="26" t="s">
        <v>50</v>
      </c>
      <c r="K3" s="26" t="s">
        <v>51</v>
      </c>
      <c r="L3" s="65" t="s">
        <v>52</v>
      </c>
      <c r="M3" s="26" t="s">
        <v>53</v>
      </c>
      <c r="N3" s="26" t="s">
        <v>54</v>
      </c>
      <c r="O3" s="26" t="s">
        <v>55</v>
      </c>
      <c r="P3" s="65" t="s">
        <v>56</v>
      </c>
      <c r="Q3" s="26" t="s">
        <v>57</v>
      </c>
      <c r="R3" s="26" t="s">
        <v>58</v>
      </c>
      <c r="S3" s="26" t="s">
        <v>59</v>
      </c>
      <c r="T3" s="65" t="s">
        <v>60</v>
      </c>
      <c r="U3" s="26" t="s">
        <v>61</v>
      </c>
      <c r="V3" s="26" t="s">
        <v>62</v>
      </c>
      <c r="W3" s="26" t="s">
        <v>63</v>
      </c>
      <c r="X3" s="65" t="n">
        <v>2015</v>
      </c>
      <c r="Y3" s="65" t="s">
        <v>64</v>
      </c>
      <c r="Z3" s="65" t="s">
        <v>65</v>
      </c>
      <c r="AA3" s="26" t="s">
        <v>66</v>
      </c>
      <c r="AB3" s="26" t="s">
        <v>67</v>
      </c>
      <c r="AC3" s="26" t="s">
        <v>68</v>
      </c>
      <c r="AD3" s="26" t="s">
        <v>69</v>
      </c>
      <c r="AE3" s="26" t="s">
        <v>70</v>
      </c>
      <c r="AF3" s="26" t="s">
        <v>114</v>
      </c>
      <c r="AG3" s="26" t="s">
        <v>71</v>
      </c>
      <c r="AH3" s="26" t="s">
        <v>72</v>
      </c>
      <c r="AI3" s="26" t="s">
        <v>73</v>
      </c>
      <c r="AJ3" s="26" t="s">
        <v>74</v>
      </c>
      <c r="AK3" s="26" t="s">
        <v>75</v>
      </c>
      <c r="AL3" s="26" t="s">
        <v>76</v>
      </c>
      <c r="AM3" s="26" t="s">
        <v>77</v>
      </c>
      <c r="AN3" s="26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  <c r="AT3" s="266" t="s">
        <v>505</v>
      </c>
    </row>
    <row r="4" customFormat="false" ht="20.1" hidden="false" customHeight="true" outlineLevel="0" collapsed="false">
      <c r="A4" s="28" t="s">
        <v>2</v>
      </c>
      <c r="B4" s="62"/>
      <c r="D4" s="649"/>
      <c r="E4" s="1" t="s">
        <v>83</v>
      </c>
      <c r="F4" s="1"/>
      <c r="G4" s="1"/>
      <c r="H4" s="1"/>
      <c r="I4" s="252" t="n">
        <v>374.51331844</v>
      </c>
      <c r="J4" s="252" t="n">
        <v>763.24188761</v>
      </c>
      <c r="K4" s="252" t="n">
        <v>1173.89333726</v>
      </c>
      <c r="L4" s="252" t="n">
        <v>1607.29868781</v>
      </c>
      <c r="M4" s="252" t="n">
        <v>417.94998902</v>
      </c>
      <c r="N4" s="252" t="n">
        <v>843.23194084</v>
      </c>
      <c r="O4" s="252" t="n">
        <v>1274.24651956</v>
      </c>
      <c r="P4" s="252" t="n">
        <v>1744.79490985</v>
      </c>
      <c r="Q4" s="252" t="n">
        <v>484.42543482</v>
      </c>
      <c r="R4" s="252" t="n">
        <v>992.71193694</v>
      </c>
      <c r="S4" s="252" t="n">
        <v>1494.92361055</v>
      </c>
      <c r="T4" s="252" t="n">
        <v>2021.89887668</v>
      </c>
      <c r="U4" s="252" t="n">
        <v>482.44779977</v>
      </c>
      <c r="V4" s="252" t="n">
        <v>985.76755984</v>
      </c>
      <c r="W4" s="252" t="n">
        <v>1497.90433458</v>
      </c>
      <c r="X4" s="252" t="n">
        <v>1999.2776254</v>
      </c>
      <c r="Y4" s="252" t="n">
        <v>571.68764862</v>
      </c>
      <c r="Z4" s="252" t="n">
        <v>1157.0720743</v>
      </c>
      <c r="AA4" s="252" t="n">
        <v>1768.94918547</v>
      </c>
      <c r="AB4" s="252" t="n">
        <v>2475.78812995</v>
      </c>
      <c r="AC4" s="252" t="n">
        <v>654.89038207</v>
      </c>
      <c r="AD4" s="252" t="n">
        <v>1325.43119231</v>
      </c>
      <c r="AE4" s="252" t="n">
        <v>2032.63769831</v>
      </c>
      <c r="AF4" s="252" t="n">
        <v>2801.91704501</v>
      </c>
      <c r="AG4" s="252" t="n">
        <v>809.82426493</v>
      </c>
      <c r="AH4" s="252" t="n">
        <v>1722.83630507</v>
      </c>
      <c r="AI4" s="252" t="n">
        <v>2600.47946475</v>
      </c>
      <c r="AJ4" s="252" t="n">
        <v>3460.38156507</v>
      </c>
      <c r="AK4" s="252" t="n">
        <v>863.32943524</v>
      </c>
      <c r="AL4" s="252" t="n">
        <v>1780.54942087</v>
      </c>
      <c r="AM4" s="252" t="n">
        <v>2711.96090897</v>
      </c>
      <c r="AN4" s="269" t="n">
        <v>3750.59279359</v>
      </c>
      <c r="AO4" s="252" t="n">
        <v>978.99207092</v>
      </c>
      <c r="AP4" s="252" t="n">
        <v>2012.30493189</v>
      </c>
      <c r="AQ4" s="252" t="n">
        <v>3049.15498473</v>
      </c>
      <c r="AR4" s="269" t="n">
        <v>4149.78054789</v>
      </c>
      <c r="AT4" s="270" t="n">
        <v>0.106433243028205</v>
      </c>
    </row>
    <row r="5" customFormat="false" ht="20.1" hidden="false" customHeight="true" outlineLevel="0" collapsed="false">
      <c r="A5" s="34"/>
      <c r="B5" s="35"/>
      <c r="D5" s="649"/>
      <c r="E5" s="1" t="s">
        <v>84</v>
      </c>
      <c r="F5" s="1"/>
      <c r="G5" s="1"/>
      <c r="H5" s="1"/>
      <c r="I5" s="252" t="n">
        <v>310.12742788</v>
      </c>
      <c r="J5" s="252" t="n">
        <v>667.68949796</v>
      </c>
      <c r="K5" s="252" t="n">
        <v>1130.41224216</v>
      </c>
      <c r="L5" s="252" t="n">
        <v>1509.16066392</v>
      </c>
      <c r="M5" s="252" t="n">
        <v>389.33869139</v>
      </c>
      <c r="N5" s="252" t="n">
        <v>735.03257108</v>
      </c>
      <c r="O5" s="252" t="n">
        <v>1128.46213201</v>
      </c>
      <c r="P5" s="252" t="n">
        <v>1558.03758555</v>
      </c>
      <c r="Q5" s="252" t="n">
        <v>443.57890979</v>
      </c>
      <c r="R5" s="252" t="n">
        <v>851.24190192</v>
      </c>
      <c r="S5" s="252" t="n">
        <v>1297.14080899</v>
      </c>
      <c r="T5" s="252" t="n">
        <v>1786.40929099</v>
      </c>
      <c r="U5" s="252" t="n">
        <v>449.07800673</v>
      </c>
      <c r="V5" s="252" t="n">
        <v>840.32466412</v>
      </c>
      <c r="W5" s="252" t="n">
        <v>1259.27182338</v>
      </c>
      <c r="X5" s="252" t="n">
        <v>1699.16232317</v>
      </c>
      <c r="Y5" s="252" t="n">
        <v>494.79514547</v>
      </c>
      <c r="Z5" s="252" t="n">
        <v>972.90765259</v>
      </c>
      <c r="AA5" s="252" t="n">
        <v>1470.722559</v>
      </c>
      <c r="AB5" s="252" t="n">
        <v>2085.50958107</v>
      </c>
      <c r="AC5" s="252" t="n">
        <v>559.01000611</v>
      </c>
      <c r="AD5" s="252" t="n">
        <v>1088.67226127</v>
      </c>
      <c r="AE5" s="252" t="n">
        <v>1656.20324122</v>
      </c>
      <c r="AF5" s="252" t="n">
        <v>2317.04029023</v>
      </c>
      <c r="AG5" s="252" t="n">
        <v>659.5268472</v>
      </c>
      <c r="AH5" s="252" t="n">
        <v>1372.33765581</v>
      </c>
      <c r="AI5" s="252" t="n">
        <v>2050.29444717</v>
      </c>
      <c r="AJ5" s="252" t="n">
        <v>2821.57008251</v>
      </c>
      <c r="AK5" s="252" t="n">
        <v>691.09147009</v>
      </c>
      <c r="AL5" s="252" t="n">
        <v>1401.72375788</v>
      </c>
      <c r="AM5" s="252" t="n">
        <v>2166.76451103</v>
      </c>
      <c r="AN5" s="269" t="n">
        <v>3065.63418629</v>
      </c>
      <c r="AO5" s="310" t="n">
        <v>838.36539159</v>
      </c>
      <c r="AP5" s="310" t="n">
        <v>1628.40615659</v>
      </c>
      <c r="AQ5" s="310" t="n">
        <v>2439.87768543</v>
      </c>
      <c r="AR5" s="328" t="n">
        <v>3339.32753626</v>
      </c>
      <c r="AT5" s="270" t="n">
        <v>0.0892778894474756</v>
      </c>
    </row>
    <row r="6" customFormat="false" ht="20.1" hidden="false" customHeight="true" outlineLevel="0" collapsed="false">
      <c r="A6" s="37" t="s">
        <v>4</v>
      </c>
      <c r="B6" s="38"/>
      <c r="D6" s="969" t="s">
        <v>85</v>
      </c>
      <c r="E6" s="970"/>
      <c r="F6" s="971"/>
      <c r="G6" s="971"/>
      <c r="H6" s="971"/>
      <c r="I6" s="866" t="n">
        <v>64.38589056</v>
      </c>
      <c r="J6" s="866" t="n">
        <v>95.55238965</v>
      </c>
      <c r="K6" s="866" t="n">
        <v>43.4810951</v>
      </c>
      <c r="L6" s="866" t="n">
        <v>98.13802389</v>
      </c>
      <c r="M6" s="866" t="n">
        <v>28.61129763</v>
      </c>
      <c r="N6" s="866" t="n">
        <v>108.19936976</v>
      </c>
      <c r="O6" s="866" t="n">
        <v>145.78438755</v>
      </c>
      <c r="P6" s="866" t="n">
        <v>186.7573243</v>
      </c>
      <c r="Q6" s="866" t="n">
        <v>40.84652503</v>
      </c>
      <c r="R6" s="866" t="n">
        <v>141.47003502</v>
      </c>
      <c r="S6" s="866" t="n">
        <v>197.78280156</v>
      </c>
      <c r="T6" s="866" t="n">
        <v>235.48958569</v>
      </c>
      <c r="U6" s="866" t="n">
        <v>33.36979304</v>
      </c>
      <c r="V6" s="866" t="n">
        <v>145.44289572</v>
      </c>
      <c r="W6" s="866" t="n">
        <v>238.6325112</v>
      </c>
      <c r="X6" s="866" t="n">
        <v>300.11530223</v>
      </c>
      <c r="Y6" s="866" t="n">
        <v>76.89250315</v>
      </c>
      <c r="Z6" s="866" t="n">
        <v>184.16442171</v>
      </c>
      <c r="AA6" s="866" t="n">
        <v>298.22662647</v>
      </c>
      <c r="AB6" s="866" t="n">
        <v>390.27854888</v>
      </c>
      <c r="AC6" s="866" t="n">
        <v>95.88037596</v>
      </c>
      <c r="AD6" s="866" t="n">
        <v>236.75893104</v>
      </c>
      <c r="AE6" s="866" t="n">
        <v>376.43445709</v>
      </c>
      <c r="AF6" s="866" t="n">
        <v>484.87675478</v>
      </c>
      <c r="AG6" s="866" t="n">
        <v>150.29741773</v>
      </c>
      <c r="AH6" s="866" t="n">
        <v>350.49864926</v>
      </c>
      <c r="AI6" s="866" t="n">
        <v>550.18501758</v>
      </c>
      <c r="AJ6" s="866" t="n">
        <v>638.81148256</v>
      </c>
      <c r="AK6" s="866" t="n">
        <v>172.23796515</v>
      </c>
      <c r="AL6" s="866" t="n">
        <v>378.82566299</v>
      </c>
      <c r="AM6" s="866" t="n">
        <v>545.19639794</v>
      </c>
      <c r="AN6" s="317" t="n">
        <v>684.9586073</v>
      </c>
      <c r="AO6" s="252" t="n">
        <v>140.62667933</v>
      </c>
      <c r="AP6" s="252" t="n">
        <v>383.8987753</v>
      </c>
      <c r="AQ6" s="252" t="n">
        <v>609.2772993</v>
      </c>
      <c r="AR6" s="269" t="n">
        <v>810.45301163</v>
      </c>
      <c r="AT6" s="270" t="n">
        <v>0.183214581133128</v>
      </c>
    </row>
    <row r="7" customFormat="false" ht="20.1" hidden="false" customHeight="true" outlineLevel="0" collapsed="false">
      <c r="A7" s="42"/>
      <c r="B7" s="42" t="s">
        <v>1</v>
      </c>
      <c r="D7" s="1"/>
      <c r="E7" s="1" t="s">
        <v>27</v>
      </c>
      <c r="F7" s="1"/>
      <c r="G7" s="1"/>
      <c r="H7" s="1"/>
      <c r="I7" s="252" t="n">
        <v>0.13528782</v>
      </c>
      <c r="J7" s="252" t="n">
        <v>0.53242304</v>
      </c>
      <c r="K7" s="252" t="n">
        <v>0.93174032</v>
      </c>
      <c r="L7" s="252" t="n">
        <v>1.3310576</v>
      </c>
      <c r="M7" s="252" t="n">
        <v>0.64732881</v>
      </c>
      <c r="N7" s="252" t="n">
        <v>1.29465762</v>
      </c>
      <c r="O7" s="252" t="n">
        <v>1.94198643</v>
      </c>
      <c r="P7" s="252" t="n">
        <v>2.5893152</v>
      </c>
      <c r="Q7" s="252" t="n">
        <v>0.9552675</v>
      </c>
      <c r="R7" s="252" t="n">
        <v>1.910535</v>
      </c>
      <c r="S7" s="252" t="n">
        <v>2.8658025</v>
      </c>
      <c r="T7" s="252" t="n">
        <v>3.82107</v>
      </c>
      <c r="U7" s="252" t="n">
        <v>1.234485</v>
      </c>
      <c r="V7" s="252" t="n">
        <v>2.46897</v>
      </c>
      <c r="W7" s="252" t="n">
        <v>3.703455</v>
      </c>
      <c r="X7" s="252" t="n">
        <v>4.93794</v>
      </c>
      <c r="Y7" s="252" t="n">
        <v>1.43301501</v>
      </c>
      <c r="Z7" s="252" t="n">
        <v>2.86603002</v>
      </c>
      <c r="AA7" s="252" t="n">
        <v>4.29904503</v>
      </c>
      <c r="AB7" s="252" t="n">
        <v>5.73206</v>
      </c>
      <c r="AC7" s="252" t="n">
        <v>1.49951</v>
      </c>
      <c r="AD7" s="252" t="n">
        <v>2.99902</v>
      </c>
      <c r="AE7" s="252" t="n">
        <v>4.49853</v>
      </c>
      <c r="AF7" s="252" t="n">
        <v>5.99804</v>
      </c>
      <c r="AG7" s="252" t="n">
        <v>1.69731</v>
      </c>
      <c r="AH7" s="252" t="n">
        <v>3.39462</v>
      </c>
      <c r="AI7" s="252" t="n">
        <v>5.09193</v>
      </c>
      <c r="AJ7" s="252" t="n">
        <v>6.78924077</v>
      </c>
      <c r="AK7" s="252" t="n">
        <v>1.92763444</v>
      </c>
      <c r="AL7" s="252" t="n">
        <v>3.85526888</v>
      </c>
      <c r="AM7" s="252" t="n">
        <v>5.78289442</v>
      </c>
      <c r="AN7" s="269" t="n">
        <v>7.71052441</v>
      </c>
      <c r="AO7" s="252" t="n">
        <v>2.27183</v>
      </c>
      <c r="AP7" s="252" t="n">
        <v>4.54366</v>
      </c>
      <c r="AQ7" s="252" t="n">
        <v>6.81549</v>
      </c>
      <c r="AR7" s="269" t="n">
        <v>9.08736</v>
      </c>
      <c r="AT7" s="270" t="n">
        <v>0.178565752053692</v>
      </c>
    </row>
    <row r="8" customFormat="false" ht="20.1" hidden="false" customHeight="true" outlineLevel="0" collapsed="false">
      <c r="A8" s="41"/>
      <c r="B8" s="42" t="s">
        <v>5</v>
      </c>
      <c r="D8" s="813"/>
      <c r="E8" s="814" t="s">
        <v>279</v>
      </c>
      <c r="F8" s="815"/>
      <c r="G8" s="815"/>
      <c r="H8" s="815"/>
      <c r="I8" s="972" t="n">
        <v>0.13529757</v>
      </c>
      <c r="J8" s="972" t="n">
        <v>-2.17799205</v>
      </c>
      <c r="K8" s="972" t="n">
        <v>-5.81053586</v>
      </c>
      <c r="L8" s="972" t="n">
        <v>-7.58940045</v>
      </c>
      <c r="M8" s="972" t="n">
        <v>-0.81196158</v>
      </c>
      <c r="N8" s="972" t="n">
        <v>-1.77383674</v>
      </c>
      <c r="O8" s="972" t="n">
        <v>-1.98521562</v>
      </c>
      <c r="P8" s="972" t="n">
        <v>-2.15591036</v>
      </c>
      <c r="Q8" s="972" t="n">
        <v>-0.03933564</v>
      </c>
      <c r="R8" s="972" t="n">
        <v>-0.07235966</v>
      </c>
      <c r="S8" s="972" t="n">
        <v>-1.61033609</v>
      </c>
      <c r="T8" s="972" t="n">
        <v>-10.76845274</v>
      </c>
      <c r="U8" s="972" t="n">
        <v>-0.27677445</v>
      </c>
      <c r="V8" s="972" t="n">
        <v>-1.69272088</v>
      </c>
      <c r="W8" s="972" t="n">
        <v>-0.22912078</v>
      </c>
      <c r="X8" s="972" t="n">
        <v>-0.02666699</v>
      </c>
      <c r="Y8" s="972" t="n">
        <v>0.01881306</v>
      </c>
      <c r="Z8" s="972" t="n">
        <v>-0.33378718</v>
      </c>
      <c r="AA8" s="972" t="n">
        <v>2.3432556</v>
      </c>
      <c r="AB8" s="972" t="n">
        <v>2.17027302</v>
      </c>
      <c r="AC8" s="972" t="n">
        <v>-0.17915633</v>
      </c>
      <c r="AD8" s="972" t="n">
        <v>-0.50010394</v>
      </c>
      <c r="AE8" s="972" t="n">
        <v>-0.47540744</v>
      </c>
      <c r="AF8" s="972" t="n">
        <v>-4.11112272</v>
      </c>
      <c r="AG8" s="972" t="n">
        <v>3.85102572</v>
      </c>
      <c r="AH8" s="972" t="n">
        <v>3.17218474</v>
      </c>
      <c r="AI8" s="972" t="n">
        <v>3.07762199</v>
      </c>
      <c r="AJ8" s="972" t="n">
        <v>3.015313</v>
      </c>
      <c r="AK8" s="972" t="n">
        <v>-1.66740222</v>
      </c>
      <c r="AL8" s="972" t="n">
        <v>-2.9238872</v>
      </c>
      <c r="AM8" s="972" t="n">
        <v>-2.38145652</v>
      </c>
      <c r="AN8" s="307" t="n">
        <v>-4.44494892</v>
      </c>
      <c r="AO8" s="310" t="n">
        <v>0.25280388</v>
      </c>
      <c r="AP8" s="310" t="n">
        <v>1.0711467</v>
      </c>
      <c r="AQ8" s="310" t="n">
        <v>0.80786281</v>
      </c>
      <c r="AR8" s="328" t="n">
        <v>-1.66665514</v>
      </c>
      <c r="AT8" s="270"/>
    </row>
    <row r="9" customFormat="false" ht="20.1" hidden="false" customHeight="true" outlineLevel="0" collapsed="false">
      <c r="A9" s="41"/>
      <c r="B9" s="44" t="s">
        <v>7</v>
      </c>
      <c r="D9" s="649" t="s">
        <v>522</v>
      </c>
      <c r="E9" s="1"/>
      <c r="F9" s="1"/>
      <c r="G9" s="1"/>
      <c r="H9" s="1"/>
      <c r="I9" s="252" t="n">
        <v>64.38590031</v>
      </c>
      <c r="J9" s="252" t="n">
        <v>92.84197456</v>
      </c>
      <c r="K9" s="252" t="n">
        <v>36.73881892</v>
      </c>
      <c r="L9" s="252" t="n">
        <v>90.08033768</v>
      </c>
      <c r="M9" s="252" t="n">
        <v>27.15200724</v>
      </c>
      <c r="N9" s="252" t="n">
        <v>105.1308754</v>
      </c>
      <c r="O9" s="252" t="n">
        <v>141.8571855</v>
      </c>
      <c r="P9" s="252" t="n">
        <v>182.01209874</v>
      </c>
      <c r="Q9" s="252" t="n">
        <v>39.85192189</v>
      </c>
      <c r="R9" s="252" t="n">
        <v>139.48714036</v>
      </c>
      <c r="S9" s="252" t="n">
        <v>193.30666297</v>
      </c>
      <c r="T9" s="252" t="n">
        <v>220.90006295</v>
      </c>
      <c r="U9" s="252" t="n">
        <v>31.85853359</v>
      </c>
      <c r="V9" s="252" t="n">
        <v>141.28120484</v>
      </c>
      <c r="W9" s="252" t="n">
        <v>234.69993542</v>
      </c>
      <c r="X9" s="252" t="n">
        <v>295.15069524</v>
      </c>
      <c r="Y9" s="252" t="n">
        <v>75.4783012</v>
      </c>
      <c r="Z9" s="252" t="n">
        <v>180.96460451</v>
      </c>
      <c r="AA9" s="252" t="n">
        <v>296.27083704</v>
      </c>
      <c r="AB9" s="252" t="n">
        <v>386.7167619</v>
      </c>
      <c r="AC9" s="252" t="n">
        <v>94.20170963</v>
      </c>
      <c r="AD9" s="252" t="n">
        <v>233.2598071</v>
      </c>
      <c r="AE9" s="252" t="n">
        <v>371.46051965</v>
      </c>
      <c r="AF9" s="252" t="n">
        <v>474.76759206</v>
      </c>
      <c r="AG9" s="252" t="n">
        <v>152.45113345</v>
      </c>
      <c r="AH9" s="252" t="n">
        <v>350.276214</v>
      </c>
      <c r="AI9" s="252" t="n">
        <v>548.17070957</v>
      </c>
      <c r="AJ9" s="252" t="n">
        <v>635.03755479</v>
      </c>
      <c r="AK9" s="252" t="n">
        <v>168.64292849</v>
      </c>
      <c r="AL9" s="252" t="n">
        <v>372.04650691</v>
      </c>
      <c r="AM9" s="252" t="n">
        <v>537.032047</v>
      </c>
      <c r="AN9" s="269" t="n">
        <v>672.80313397</v>
      </c>
      <c r="AO9" s="252" t="n">
        <v>138.60765301</v>
      </c>
      <c r="AP9" s="252" t="n">
        <v>380.42625255</v>
      </c>
      <c r="AQ9" s="252" t="n">
        <v>603.26965341</v>
      </c>
      <c r="AR9" s="269" t="n">
        <v>799.69900851</v>
      </c>
      <c r="AT9" s="270" t="n">
        <v>0.188607734020541</v>
      </c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281</v>
      </c>
      <c r="F10" s="1"/>
      <c r="G10" s="1"/>
      <c r="H10" s="1"/>
      <c r="I10" s="252" t="n">
        <v>13.63202174</v>
      </c>
      <c r="J10" s="252" t="n">
        <v>19.86582269</v>
      </c>
      <c r="K10" s="252" t="n">
        <v>7.22914782</v>
      </c>
      <c r="L10" s="252" t="n">
        <v>20.89838157</v>
      </c>
      <c r="M10" s="252" t="n">
        <v>7.48253771</v>
      </c>
      <c r="N10" s="252" t="n">
        <v>25.059735</v>
      </c>
      <c r="O10" s="252" t="n">
        <v>32.24566075</v>
      </c>
      <c r="P10" s="252" t="n">
        <v>41.04275996</v>
      </c>
      <c r="Q10" s="252" t="n">
        <v>7.34363971</v>
      </c>
      <c r="R10" s="252" t="n">
        <v>40.96523912</v>
      </c>
      <c r="S10" s="252" t="n">
        <v>52.22120167</v>
      </c>
      <c r="T10" s="252" t="n">
        <v>64.27853743</v>
      </c>
      <c r="U10" s="252" t="n">
        <v>8.06467952</v>
      </c>
      <c r="V10" s="252" t="n">
        <v>33.7428685</v>
      </c>
      <c r="W10" s="252" t="n">
        <v>54.57455092</v>
      </c>
      <c r="X10" s="252" t="n">
        <v>68.41310823</v>
      </c>
      <c r="Y10" s="252" t="n">
        <v>17.32973774</v>
      </c>
      <c r="Z10" s="252" t="n">
        <v>42.53314938</v>
      </c>
      <c r="AA10" s="252" t="n">
        <v>68.93085058</v>
      </c>
      <c r="AB10" s="252" t="n">
        <v>86.50023675</v>
      </c>
      <c r="AC10" s="252" t="n">
        <v>22.42466431</v>
      </c>
      <c r="AD10" s="252" t="n">
        <v>53.61179937</v>
      </c>
      <c r="AE10" s="252" t="n">
        <v>85.64345302</v>
      </c>
      <c r="AF10" s="252" t="n">
        <v>121.73163141</v>
      </c>
      <c r="AG10" s="252" t="n">
        <v>37.0538998</v>
      </c>
      <c r="AH10" s="252" t="n">
        <v>83.65116465</v>
      </c>
      <c r="AI10" s="252" t="n">
        <v>132.43385967</v>
      </c>
      <c r="AJ10" s="252" t="n">
        <v>164.8918848</v>
      </c>
      <c r="AK10" s="252" t="n">
        <v>43.47005915</v>
      </c>
      <c r="AL10" s="252" t="n">
        <v>94.61579425</v>
      </c>
      <c r="AM10" s="252" t="n">
        <v>135.3426172</v>
      </c>
      <c r="AN10" s="269" t="n">
        <v>169.39211166</v>
      </c>
      <c r="AO10" s="310" t="n">
        <v>33.54661777</v>
      </c>
      <c r="AP10" s="310" t="n">
        <v>95.23708206</v>
      </c>
      <c r="AQ10" s="310" t="n">
        <v>155.74013721</v>
      </c>
      <c r="AR10" s="328" t="n">
        <v>215.98534195</v>
      </c>
      <c r="AT10" s="270" t="n">
        <v>0.275061393552498</v>
      </c>
    </row>
    <row r="11" customFormat="false" ht="20.1" hidden="false" customHeight="true" outlineLevel="0" collapsed="false">
      <c r="A11" s="41"/>
      <c r="B11" s="44" t="s">
        <v>11</v>
      </c>
      <c r="D11" s="969" t="s">
        <v>86</v>
      </c>
      <c r="E11" s="970"/>
      <c r="F11" s="971"/>
      <c r="G11" s="971"/>
      <c r="H11" s="971"/>
      <c r="I11" s="973" t="n">
        <v>50.75387857</v>
      </c>
      <c r="J11" s="973" t="n">
        <v>72.97615187</v>
      </c>
      <c r="K11" s="973" t="n">
        <v>29.5096711</v>
      </c>
      <c r="L11" s="973" t="n">
        <v>69.18195611</v>
      </c>
      <c r="M11" s="973" t="n">
        <v>19.66946953</v>
      </c>
      <c r="N11" s="973" t="n">
        <v>80.0711404</v>
      </c>
      <c r="O11" s="973" t="n">
        <v>109.61152475</v>
      </c>
      <c r="P11" s="973" t="n">
        <v>140.96933878</v>
      </c>
      <c r="Q11" s="973" t="n">
        <v>32.50828218</v>
      </c>
      <c r="R11" s="973" t="n">
        <v>98.52190124</v>
      </c>
      <c r="S11" s="973" t="n">
        <v>141.0854613</v>
      </c>
      <c r="T11" s="973" t="n">
        <v>156.62152552</v>
      </c>
      <c r="U11" s="973" t="n">
        <v>23.79385407</v>
      </c>
      <c r="V11" s="973" t="n">
        <v>107.53833634</v>
      </c>
      <c r="W11" s="973" t="n">
        <v>180.1253845</v>
      </c>
      <c r="X11" s="973" t="n">
        <v>226.73758701</v>
      </c>
      <c r="Y11" s="973" t="n">
        <v>58.14856346</v>
      </c>
      <c r="Z11" s="973" t="n">
        <v>138.43145513</v>
      </c>
      <c r="AA11" s="973" t="n">
        <v>227.33998646</v>
      </c>
      <c r="AB11" s="973" t="n">
        <v>300.21652515</v>
      </c>
      <c r="AC11" s="973" t="n">
        <v>71.77704532</v>
      </c>
      <c r="AD11" s="973" t="n">
        <v>179.64800773</v>
      </c>
      <c r="AE11" s="973" t="n">
        <v>285.81706663</v>
      </c>
      <c r="AF11" s="973" t="n">
        <v>353.03596065</v>
      </c>
      <c r="AG11" s="973" t="n">
        <v>115.39723365</v>
      </c>
      <c r="AH11" s="973" t="n">
        <v>266.62504935</v>
      </c>
      <c r="AI11" s="973" t="n">
        <v>415.7368499</v>
      </c>
      <c r="AJ11" s="973" t="n">
        <v>470.14566999</v>
      </c>
      <c r="AK11" s="973" t="n">
        <v>125.17286934</v>
      </c>
      <c r="AL11" s="973" t="n">
        <v>277.43071266</v>
      </c>
      <c r="AM11" s="973" t="n">
        <v>401.6894298</v>
      </c>
      <c r="AN11" s="998" t="n">
        <v>503.41102231</v>
      </c>
      <c r="AO11" s="151" t="n">
        <v>105.06103524</v>
      </c>
      <c r="AP11" s="151" t="n">
        <v>285.18917049</v>
      </c>
      <c r="AQ11" s="151" t="n">
        <v>447.4338162</v>
      </c>
      <c r="AR11" s="695" t="n">
        <v>583.71366656</v>
      </c>
      <c r="AT11" s="270" t="n">
        <v>0.159517056026139</v>
      </c>
    </row>
    <row r="12" customFormat="false" ht="20.1" hidden="false" customHeight="true" outlineLevel="0" collapsed="false">
      <c r="A12" s="41"/>
      <c r="B12" s="44" t="s">
        <v>13</v>
      </c>
      <c r="D12" s="974" t="s">
        <v>523</v>
      </c>
      <c r="E12" s="915"/>
      <c r="F12" s="915"/>
      <c r="G12" s="915"/>
      <c r="H12" s="915"/>
      <c r="I12" s="212" t="n">
        <v>50.85642673756</v>
      </c>
      <c r="J12" s="212" t="n">
        <v>73.37972853432</v>
      </c>
      <c r="K12" s="212" t="n">
        <v>30.21593026256</v>
      </c>
      <c r="L12" s="212" t="n">
        <v>70.1908977708</v>
      </c>
      <c r="M12" s="212" t="n">
        <v>20.16014476798</v>
      </c>
      <c r="N12" s="212" t="n">
        <v>81.05249087596</v>
      </c>
      <c r="O12" s="212" t="n">
        <v>111.08355046394</v>
      </c>
      <c r="P12" s="212" t="n">
        <v>142.9320397016</v>
      </c>
      <c r="Q12" s="212" t="n">
        <v>33.232374945</v>
      </c>
      <c r="R12" s="212" t="n">
        <v>99.97008677</v>
      </c>
      <c r="S12" s="212" t="n">
        <v>143.257739595</v>
      </c>
      <c r="T12" s="212" t="n">
        <v>159.51789658</v>
      </c>
      <c r="U12" s="212" t="n">
        <v>24.7295937</v>
      </c>
      <c r="V12" s="212" t="n">
        <v>109.4098156</v>
      </c>
      <c r="W12" s="212" t="n">
        <v>182.93260339</v>
      </c>
      <c r="X12" s="212" t="n">
        <v>230.48054553</v>
      </c>
      <c r="Y12" s="212" t="n">
        <v>59.23478883758</v>
      </c>
      <c r="Z12" s="212" t="n">
        <v>140.60390588516</v>
      </c>
      <c r="AA12" s="212" t="n">
        <v>230.59866259274</v>
      </c>
      <c r="AB12" s="212" t="n">
        <v>304.56142663</v>
      </c>
      <c r="AC12" s="212" t="n">
        <v>72.9136739</v>
      </c>
      <c r="AD12" s="212" t="n">
        <v>181.92126489</v>
      </c>
      <c r="AE12" s="212" t="n">
        <v>289.22695237</v>
      </c>
      <c r="AF12" s="212" t="n">
        <v>357.58247497</v>
      </c>
      <c r="AG12" s="212" t="n">
        <v>116.6277834</v>
      </c>
      <c r="AH12" s="212" t="n">
        <v>269.08614885</v>
      </c>
      <c r="AI12" s="212" t="n">
        <v>419.42849915</v>
      </c>
      <c r="AJ12" s="212" t="n">
        <v>475.06786954825</v>
      </c>
      <c r="AK12" s="212" t="n">
        <v>126.570404309</v>
      </c>
      <c r="AL12" s="212" t="n">
        <v>280.225782598</v>
      </c>
      <c r="AM12" s="212" t="n">
        <v>405.8820282545</v>
      </c>
      <c r="AN12" s="975" t="n">
        <v>509.00115250725</v>
      </c>
      <c r="AO12" s="212" t="n">
        <v>106.70811199</v>
      </c>
      <c r="AP12" s="212" t="n">
        <v>288.48332399</v>
      </c>
      <c r="AQ12" s="212" t="n">
        <v>452.37504645</v>
      </c>
      <c r="AR12" s="975" t="n">
        <v>590.30200256</v>
      </c>
      <c r="AS12" s="151"/>
      <c r="AT12" s="270" t="n">
        <v>0.159726259267344</v>
      </c>
    </row>
    <row r="13" customFormat="false" ht="20.1" hidden="false" customHeight="true" outlineLevel="0" collapsed="false">
      <c r="A13" s="41"/>
      <c r="B13" s="44" t="s">
        <v>15</v>
      </c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5"/>
      <c r="AR13" s="295"/>
    </row>
    <row r="14" customFormat="false" ht="20.1" hidden="false" customHeight="true" outlineLevel="0" collapsed="false">
      <c r="A14" s="41"/>
      <c r="B14" s="44" t="s">
        <v>17</v>
      </c>
      <c r="D14" s="64" t="s">
        <v>546</v>
      </c>
      <c r="E14" s="911"/>
      <c r="F14" s="911"/>
      <c r="G14" s="911"/>
      <c r="H14" s="911"/>
      <c r="I14" s="147" t="s">
        <v>49</v>
      </c>
      <c r="J14" s="147" t="s">
        <v>50</v>
      </c>
      <c r="K14" s="147" t="s">
        <v>51</v>
      </c>
      <c r="L14" s="147" t="s">
        <v>243</v>
      </c>
      <c r="M14" s="147" t="s">
        <v>53</v>
      </c>
      <c r="N14" s="147" t="s">
        <v>54</v>
      </c>
      <c r="O14" s="147" t="s">
        <v>55</v>
      </c>
      <c r="P14" s="147" t="s">
        <v>159</v>
      </c>
      <c r="Q14" s="147" t="s">
        <v>57</v>
      </c>
      <c r="R14" s="147" t="s">
        <v>58</v>
      </c>
      <c r="S14" s="147" t="s">
        <v>59</v>
      </c>
      <c r="T14" s="147" t="s">
        <v>160</v>
      </c>
      <c r="U14" s="147" t="s">
        <v>61</v>
      </c>
      <c r="V14" s="147" t="s">
        <v>62</v>
      </c>
      <c r="W14" s="147" t="s">
        <v>63</v>
      </c>
      <c r="X14" s="147" t="s">
        <v>161</v>
      </c>
      <c r="Y14" s="65" t="s">
        <v>64</v>
      </c>
      <c r="Z14" s="65" t="s">
        <v>65</v>
      </c>
      <c r="AA14" s="26" t="s">
        <v>66</v>
      </c>
      <c r="AB14" s="147" t="s">
        <v>162</v>
      </c>
      <c r="AC14" s="26" t="s">
        <v>68</v>
      </c>
      <c r="AD14" s="26" t="s">
        <v>69</v>
      </c>
      <c r="AE14" s="26" t="s">
        <v>70</v>
      </c>
      <c r="AF14" s="147" t="s">
        <v>163</v>
      </c>
      <c r="AG14" s="147" t="s">
        <v>71</v>
      </c>
      <c r="AH14" s="147" t="s">
        <v>72</v>
      </c>
      <c r="AI14" s="147" t="s">
        <v>73</v>
      </c>
      <c r="AJ14" s="26" t="s">
        <v>74</v>
      </c>
      <c r="AK14" s="26" t="s">
        <v>75</v>
      </c>
      <c r="AL14" s="26" t="s">
        <v>76</v>
      </c>
      <c r="AM14" s="26" t="s">
        <v>77</v>
      </c>
      <c r="AN14" s="26" t="s">
        <v>78</v>
      </c>
      <c r="AO14" s="65" t="s">
        <v>79</v>
      </c>
      <c r="AP14" s="65" t="s">
        <v>80</v>
      </c>
      <c r="AQ14" s="65" t="s">
        <v>81</v>
      </c>
      <c r="AR14" s="65" t="s">
        <v>82</v>
      </c>
      <c r="AT14" s="266" t="s">
        <v>540</v>
      </c>
    </row>
    <row r="15" customFormat="false" ht="20.1" hidden="false" customHeight="true" outlineLevel="0" collapsed="false">
      <c r="A15" s="41"/>
      <c r="B15" s="44" t="s">
        <v>19</v>
      </c>
      <c r="D15" s="649"/>
      <c r="E15" s="1" t="s">
        <v>83</v>
      </c>
      <c r="F15" s="1"/>
      <c r="G15" s="1"/>
      <c r="H15" s="1"/>
      <c r="I15" s="252" t="n">
        <v>374.51331844</v>
      </c>
      <c r="J15" s="252" t="n">
        <v>388.72856917</v>
      </c>
      <c r="K15" s="252" t="n">
        <v>410.65144965</v>
      </c>
      <c r="L15" s="252" t="n">
        <v>433.40535055</v>
      </c>
      <c r="M15" s="252" t="n">
        <v>417.94998902</v>
      </c>
      <c r="N15" s="252" t="n">
        <v>425.28195182</v>
      </c>
      <c r="O15" s="252" t="n">
        <v>431.01457872</v>
      </c>
      <c r="P15" s="252" t="n">
        <v>470.54839029</v>
      </c>
      <c r="Q15" s="252" t="n">
        <v>484.42543482</v>
      </c>
      <c r="R15" s="252" t="n">
        <v>508.28650212</v>
      </c>
      <c r="S15" s="252" t="n">
        <v>502.21167361</v>
      </c>
      <c r="T15" s="252" t="n">
        <v>526.97526613</v>
      </c>
      <c r="U15" s="252" t="n">
        <v>482.44779977</v>
      </c>
      <c r="V15" s="252" t="n">
        <v>503.31976007</v>
      </c>
      <c r="W15" s="252" t="n">
        <v>512.13677474</v>
      </c>
      <c r="X15" s="252" t="n">
        <v>501.37329082</v>
      </c>
      <c r="Y15" s="252" t="n">
        <v>571.68764862</v>
      </c>
      <c r="Z15" s="252" t="n">
        <v>585.38442568</v>
      </c>
      <c r="AA15" s="252" t="n">
        <v>611.87711117</v>
      </c>
      <c r="AB15" s="252" t="n">
        <v>706.83894448</v>
      </c>
      <c r="AC15" s="252" t="n">
        <v>654.89038207</v>
      </c>
      <c r="AD15" s="252" t="n">
        <v>670.54081024</v>
      </c>
      <c r="AE15" s="252" t="n">
        <v>707.206506</v>
      </c>
      <c r="AF15" s="252" t="n">
        <v>769.2793467</v>
      </c>
      <c r="AG15" s="252" t="n">
        <v>809.82426493</v>
      </c>
      <c r="AH15" s="252" t="n">
        <v>913.01204014</v>
      </c>
      <c r="AI15" s="252" t="n">
        <v>877.64315968</v>
      </c>
      <c r="AJ15" s="252" t="n">
        <v>859.90210032</v>
      </c>
      <c r="AK15" s="252" t="n">
        <v>863.32943524</v>
      </c>
      <c r="AL15" s="252" t="n">
        <v>917.21998563</v>
      </c>
      <c r="AM15" s="252" t="n">
        <v>931.4114881</v>
      </c>
      <c r="AN15" s="252" t="n">
        <v>1038.63188462</v>
      </c>
      <c r="AO15" s="252" t="n">
        <v>978.99207092</v>
      </c>
      <c r="AP15" s="252" t="n">
        <v>1033.31286097</v>
      </c>
      <c r="AQ15" s="269" t="n">
        <v>1036.85005284</v>
      </c>
      <c r="AR15" s="269" t="n">
        <v>1100.62556316</v>
      </c>
      <c r="AT15" s="270" t="n">
        <v>0.0615089039589815</v>
      </c>
    </row>
    <row r="16" customFormat="false" ht="20.1" hidden="false" customHeight="true" outlineLevel="0" collapsed="false">
      <c r="A16" s="41"/>
      <c r="B16" s="44" t="s">
        <v>21</v>
      </c>
      <c r="D16" s="649"/>
      <c r="E16" s="1" t="s">
        <v>84</v>
      </c>
      <c r="F16" s="1"/>
      <c r="G16" s="1"/>
      <c r="H16" s="1"/>
      <c r="I16" s="252" t="n">
        <v>310.12742788</v>
      </c>
      <c r="J16" s="252" t="n">
        <v>357.56207008</v>
      </c>
      <c r="K16" s="252" t="n">
        <v>462.7227442</v>
      </c>
      <c r="L16" s="252" t="n">
        <v>378.74842176</v>
      </c>
      <c r="M16" s="252" t="n">
        <v>389.33869139</v>
      </c>
      <c r="N16" s="252" t="n">
        <v>345.69387969</v>
      </c>
      <c r="O16" s="252" t="n">
        <v>393.42956093</v>
      </c>
      <c r="P16" s="252" t="n">
        <v>429.57545354</v>
      </c>
      <c r="Q16" s="252" t="n">
        <v>443.57890979</v>
      </c>
      <c r="R16" s="252" t="n">
        <v>407.66299213</v>
      </c>
      <c r="S16" s="252" t="n">
        <v>445.89890707</v>
      </c>
      <c r="T16" s="252" t="n">
        <v>489.268482</v>
      </c>
      <c r="U16" s="252" t="n">
        <v>449.07800673</v>
      </c>
      <c r="V16" s="252" t="n">
        <v>391.24665739</v>
      </c>
      <c r="W16" s="252" t="n">
        <v>418.94715926</v>
      </c>
      <c r="X16" s="252" t="n">
        <v>439.89049979</v>
      </c>
      <c r="Y16" s="252" t="n">
        <v>494.79514547</v>
      </c>
      <c r="Z16" s="252" t="n">
        <v>478.11250712</v>
      </c>
      <c r="AA16" s="252" t="n">
        <v>497.81490641</v>
      </c>
      <c r="AB16" s="252" t="n">
        <v>614.78702207</v>
      </c>
      <c r="AC16" s="252" t="n">
        <v>559.01000611</v>
      </c>
      <c r="AD16" s="252" t="n">
        <v>529.66225516</v>
      </c>
      <c r="AE16" s="252" t="n">
        <v>567.53097995</v>
      </c>
      <c r="AF16" s="972" t="n">
        <v>660.83704901</v>
      </c>
      <c r="AG16" s="972" t="n">
        <v>659.5268472</v>
      </c>
      <c r="AH16" s="972" t="n">
        <v>712.81080861</v>
      </c>
      <c r="AI16" s="972" t="n">
        <v>677.95679136</v>
      </c>
      <c r="AJ16" s="972" t="n">
        <v>771.27563534</v>
      </c>
      <c r="AK16" s="972" t="n">
        <v>691.09147009</v>
      </c>
      <c r="AL16" s="972" t="n">
        <v>710.63228779</v>
      </c>
      <c r="AM16" s="327" t="n">
        <v>765.04075315</v>
      </c>
      <c r="AN16" s="972" t="n">
        <v>898.86967526</v>
      </c>
      <c r="AO16" s="327" t="n">
        <v>838.36539159</v>
      </c>
      <c r="AP16" s="310" t="n">
        <v>790.040765</v>
      </c>
      <c r="AQ16" s="307" t="n">
        <v>811.47152884</v>
      </c>
      <c r="AR16" s="307" t="n">
        <v>899.44985083</v>
      </c>
      <c r="AT16" s="270" t="n">
        <v>0.108418248654719</v>
      </c>
    </row>
    <row r="17" customFormat="false" ht="20.1" hidden="false" customHeight="true" outlineLevel="0" collapsed="false">
      <c r="A17" s="41"/>
      <c r="B17" s="44" t="s">
        <v>23</v>
      </c>
      <c r="D17" s="969" t="s">
        <v>85</v>
      </c>
      <c r="E17" s="970"/>
      <c r="F17" s="971"/>
      <c r="G17" s="971"/>
      <c r="H17" s="971"/>
      <c r="I17" s="866" t="n">
        <v>64.38589056</v>
      </c>
      <c r="J17" s="866" t="n">
        <v>31.16649909</v>
      </c>
      <c r="K17" s="866" t="n">
        <v>-52.07129455</v>
      </c>
      <c r="L17" s="866" t="n">
        <v>54.65692879</v>
      </c>
      <c r="M17" s="866" t="n">
        <v>28.61129763</v>
      </c>
      <c r="N17" s="866" t="n">
        <v>79.58807213</v>
      </c>
      <c r="O17" s="866" t="n">
        <v>37.58501779</v>
      </c>
      <c r="P17" s="866" t="n">
        <v>40.97293675</v>
      </c>
      <c r="Q17" s="866" t="n">
        <v>40.84652503</v>
      </c>
      <c r="R17" s="866" t="n">
        <v>100.62350999</v>
      </c>
      <c r="S17" s="866" t="n">
        <v>56.31276654</v>
      </c>
      <c r="T17" s="866" t="n">
        <v>37.70678413</v>
      </c>
      <c r="U17" s="866" t="n">
        <v>33.36979304</v>
      </c>
      <c r="V17" s="866" t="n">
        <v>112.07310268</v>
      </c>
      <c r="W17" s="866" t="n">
        <v>93.18961548</v>
      </c>
      <c r="X17" s="866" t="n">
        <v>61.48279103</v>
      </c>
      <c r="Y17" s="866" t="n">
        <v>76.89250315</v>
      </c>
      <c r="Z17" s="866" t="n">
        <v>107.27191856</v>
      </c>
      <c r="AA17" s="866" t="n">
        <v>114.06220476</v>
      </c>
      <c r="AB17" s="866" t="n">
        <v>92.05192241</v>
      </c>
      <c r="AC17" s="866" t="n">
        <v>95.88037596</v>
      </c>
      <c r="AD17" s="866" t="n">
        <v>140.87855508</v>
      </c>
      <c r="AE17" s="866" t="n">
        <v>139.67552605</v>
      </c>
      <c r="AF17" s="252" t="n">
        <v>108.44229769</v>
      </c>
      <c r="AG17" s="252" t="n">
        <v>150.29741773</v>
      </c>
      <c r="AH17" s="252" t="n">
        <v>200.20123153</v>
      </c>
      <c r="AI17" s="252" t="n">
        <v>199.68636832</v>
      </c>
      <c r="AJ17" s="252" t="n">
        <v>88.6264649799999</v>
      </c>
      <c r="AK17" s="252" t="n">
        <v>172.23796515</v>
      </c>
      <c r="AL17" s="252" t="n">
        <v>206.58769784</v>
      </c>
      <c r="AM17" s="252" t="n">
        <v>166.37073495</v>
      </c>
      <c r="AN17" s="252" t="n">
        <v>139.76220936</v>
      </c>
      <c r="AO17" s="252" t="n">
        <v>140.62667933</v>
      </c>
      <c r="AP17" s="252" t="n">
        <v>243.27209597</v>
      </c>
      <c r="AQ17" s="269" t="n">
        <v>225.378524</v>
      </c>
      <c r="AR17" s="269" t="n">
        <v>201.17571233</v>
      </c>
      <c r="AT17" s="270" t="n">
        <v>-0.107387390956558</v>
      </c>
    </row>
    <row r="18" customFormat="false" ht="20.1" hidden="false" customHeight="true" outlineLevel="0" collapsed="false">
      <c r="A18" s="41"/>
      <c r="B18" s="44" t="s">
        <v>25</v>
      </c>
      <c r="D18" s="1"/>
      <c r="E18" s="1" t="s">
        <v>27</v>
      </c>
      <c r="F18" s="1"/>
      <c r="G18" s="1"/>
      <c r="H18" s="1"/>
      <c r="I18" s="252" t="n">
        <v>0.13528782</v>
      </c>
      <c r="J18" s="252" t="n">
        <v>0.39713522</v>
      </c>
      <c r="K18" s="252" t="n">
        <v>0.39931728</v>
      </c>
      <c r="L18" s="252" t="n">
        <v>0.39931728</v>
      </c>
      <c r="M18" s="252" t="n">
        <v>0.64732881</v>
      </c>
      <c r="N18" s="252" t="n">
        <v>0.64732881</v>
      </c>
      <c r="O18" s="252" t="n">
        <v>0.64732881</v>
      </c>
      <c r="P18" s="252" t="n">
        <v>0.64732877</v>
      </c>
      <c r="Q18" s="252" t="n">
        <v>0.9552675</v>
      </c>
      <c r="R18" s="252" t="n">
        <v>0.9552675</v>
      </c>
      <c r="S18" s="252" t="n">
        <v>0.9552675</v>
      </c>
      <c r="T18" s="252" t="n">
        <v>0.9552675</v>
      </c>
      <c r="U18" s="252" t="n">
        <v>1.234485</v>
      </c>
      <c r="V18" s="252" t="n">
        <v>1.234485</v>
      </c>
      <c r="W18" s="252" t="n">
        <v>1.234485</v>
      </c>
      <c r="X18" s="252" t="n">
        <v>1.234485</v>
      </c>
      <c r="Y18" s="252" t="n">
        <v>1.43301501</v>
      </c>
      <c r="Z18" s="252" t="n">
        <v>1.43301501</v>
      </c>
      <c r="AA18" s="252" t="n">
        <v>1.43301501</v>
      </c>
      <c r="AB18" s="252" t="n">
        <v>1.43301497</v>
      </c>
      <c r="AC18" s="252" t="n">
        <v>1.49951</v>
      </c>
      <c r="AD18" s="252" t="n">
        <v>1.49951</v>
      </c>
      <c r="AE18" s="252" t="n">
        <v>1.49951</v>
      </c>
      <c r="AF18" s="252" t="n">
        <v>1.49951</v>
      </c>
      <c r="AG18" s="252" t="n">
        <v>1.69731</v>
      </c>
      <c r="AH18" s="252" t="n">
        <v>1.69731</v>
      </c>
      <c r="AI18" s="252" t="n">
        <v>1.69731</v>
      </c>
      <c r="AJ18" s="252" t="n">
        <v>1.69731077</v>
      </c>
      <c r="AK18" s="252" t="n">
        <v>1.92763444</v>
      </c>
      <c r="AL18" s="252" t="n">
        <v>1.92763444</v>
      </c>
      <c r="AM18" s="252" t="n">
        <v>1.92762554</v>
      </c>
      <c r="AN18" s="252" t="n">
        <v>1.92762999</v>
      </c>
      <c r="AO18" s="252" t="n">
        <v>2.27183</v>
      </c>
      <c r="AP18" s="252" t="n">
        <v>2.27183</v>
      </c>
      <c r="AQ18" s="269" t="n">
        <v>2.27183</v>
      </c>
      <c r="AR18" s="269" t="n">
        <v>2.27187</v>
      </c>
      <c r="AT18" s="270" t="n">
        <v>1.76069512248497E-005</v>
      </c>
    </row>
    <row r="19" customFormat="false" ht="20.1" hidden="false" customHeight="true" outlineLevel="0" collapsed="false">
      <c r="A19" s="41"/>
      <c r="B19" s="44" t="s">
        <v>27</v>
      </c>
      <c r="D19" s="813"/>
      <c r="E19" s="814" t="s">
        <v>279</v>
      </c>
      <c r="F19" s="815"/>
      <c r="G19" s="815"/>
      <c r="H19" s="815"/>
      <c r="I19" s="972" t="n">
        <v>0.13529757</v>
      </c>
      <c r="J19" s="972" t="n">
        <v>-2.31328962</v>
      </c>
      <c r="K19" s="972" t="n">
        <v>-3.63254381</v>
      </c>
      <c r="L19" s="972" t="n">
        <v>-1.77886459</v>
      </c>
      <c r="M19" s="972" t="n">
        <v>-0.81196158</v>
      </c>
      <c r="N19" s="972" t="n">
        <v>-0.96187516</v>
      </c>
      <c r="O19" s="972" t="n">
        <v>-0.21137888</v>
      </c>
      <c r="P19" s="972" t="n">
        <v>-0.17069474</v>
      </c>
      <c r="Q19" s="972" t="n">
        <v>-0.03933564</v>
      </c>
      <c r="R19" s="972" t="n">
        <v>-0.03302402</v>
      </c>
      <c r="S19" s="972" t="n">
        <v>-1.53797643</v>
      </c>
      <c r="T19" s="972" t="n">
        <v>-9.15811665</v>
      </c>
      <c r="U19" s="972" t="n">
        <v>-0.27677445</v>
      </c>
      <c r="V19" s="972" t="n">
        <v>-1.41594643</v>
      </c>
      <c r="W19" s="972" t="n">
        <v>1.4636001</v>
      </c>
      <c r="X19" s="972" t="n">
        <v>0.20245379</v>
      </c>
      <c r="Y19" s="972" t="n">
        <v>0.01881306</v>
      </c>
      <c r="Z19" s="972" t="n">
        <v>-0.35260024</v>
      </c>
      <c r="AA19" s="972" t="n">
        <v>2.67704278</v>
      </c>
      <c r="AB19" s="972" t="n">
        <v>-0.17298258</v>
      </c>
      <c r="AC19" s="972" t="n">
        <v>-0.17915633</v>
      </c>
      <c r="AD19" s="972" t="n">
        <v>-0.32094761</v>
      </c>
      <c r="AE19" s="972" t="n">
        <v>0.0246965</v>
      </c>
      <c r="AF19" s="972" t="n">
        <v>-3.63571528</v>
      </c>
      <c r="AG19" s="972" t="n">
        <v>3.85102572</v>
      </c>
      <c r="AH19" s="972" t="n">
        <v>-0.67884098</v>
      </c>
      <c r="AI19" s="972" t="n">
        <v>-0.0945627500000001</v>
      </c>
      <c r="AJ19" s="972" t="n">
        <v>-0.06230899</v>
      </c>
      <c r="AK19" s="972" t="n">
        <v>-1.66740222</v>
      </c>
      <c r="AL19" s="972" t="n">
        <v>-1.25648498</v>
      </c>
      <c r="AM19" s="327" t="n">
        <v>0.54243068</v>
      </c>
      <c r="AN19" s="972" t="n">
        <v>-2.0634924</v>
      </c>
      <c r="AO19" s="327" t="n">
        <v>0.25280388</v>
      </c>
      <c r="AP19" s="310" t="n">
        <v>0.81834282</v>
      </c>
      <c r="AQ19" s="307" t="n">
        <v>-0.26328389</v>
      </c>
      <c r="AR19" s="307" t="n">
        <v>-2.47451795</v>
      </c>
      <c r="AT19" s="270"/>
    </row>
    <row r="20" customFormat="false" ht="20.1" hidden="false" customHeight="true" outlineLevel="0" collapsed="false">
      <c r="A20" s="41"/>
      <c r="B20" s="44" t="s">
        <v>29</v>
      </c>
      <c r="D20" s="649" t="s">
        <v>522</v>
      </c>
      <c r="E20" s="1"/>
      <c r="F20" s="1"/>
      <c r="G20" s="1"/>
      <c r="H20" s="1"/>
      <c r="I20" s="252" t="n">
        <v>64.38590031</v>
      </c>
      <c r="J20" s="252" t="n">
        <v>28.45607425</v>
      </c>
      <c r="K20" s="252" t="n">
        <v>-56.10315564</v>
      </c>
      <c r="L20" s="252" t="n">
        <v>53.34151876</v>
      </c>
      <c r="M20" s="252" t="n">
        <v>27.15200724</v>
      </c>
      <c r="N20" s="252" t="n">
        <v>77.97886816</v>
      </c>
      <c r="O20" s="252" t="n">
        <v>36.7263101</v>
      </c>
      <c r="P20" s="252" t="n">
        <v>40.15491324</v>
      </c>
      <c r="Q20" s="252" t="n">
        <v>39.85192189</v>
      </c>
      <c r="R20" s="252" t="n">
        <v>99.63521847</v>
      </c>
      <c r="S20" s="252" t="n">
        <v>53.81952261</v>
      </c>
      <c r="T20" s="252" t="n">
        <v>27.59339998</v>
      </c>
      <c r="U20" s="252" t="n">
        <v>31.85853359</v>
      </c>
      <c r="V20" s="252" t="n">
        <v>109.42267125</v>
      </c>
      <c r="W20" s="252" t="n">
        <v>93.41873058</v>
      </c>
      <c r="X20" s="252" t="n">
        <v>60.45075982</v>
      </c>
      <c r="Y20" s="252" t="n">
        <v>75.4783012</v>
      </c>
      <c r="Z20" s="252" t="n">
        <v>105.48630331</v>
      </c>
      <c r="AA20" s="252" t="n">
        <v>115.30623253</v>
      </c>
      <c r="AB20" s="252" t="n">
        <v>90.44592486</v>
      </c>
      <c r="AC20" s="252" t="n">
        <v>94.20170963</v>
      </c>
      <c r="AD20" s="252" t="n">
        <v>139.05809747</v>
      </c>
      <c r="AE20" s="252" t="n">
        <v>138.20071255</v>
      </c>
      <c r="AF20" s="252" t="n">
        <v>103.30707241</v>
      </c>
      <c r="AG20" s="252" t="n">
        <v>152.45113345</v>
      </c>
      <c r="AH20" s="252" t="n">
        <v>197.82508055</v>
      </c>
      <c r="AI20" s="252" t="n">
        <v>197.89449557</v>
      </c>
      <c r="AJ20" s="252" t="n">
        <v>86.86684522</v>
      </c>
      <c r="AK20" s="252" t="n">
        <v>168.64292849</v>
      </c>
      <c r="AL20" s="252" t="n">
        <v>203.40357842</v>
      </c>
      <c r="AM20" s="252" t="n">
        <v>164.98554009</v>
      </c>
      <c r="AN20" s="252" t="n">
        <v>135.77108697</v>
      </c>
      <c r="AO20" s="252" t="n">
        <v>138.60765301</v>
      </c>
      <c r="AP20" s="252" t="n">
        <v>241.81859954</v>
      </c>
      <c r="AQ20" s="269" t="n">
        <v>222.84340086</v>
      </c>
      <c r="AR20" s="269" t="n">
        <v>196.4293551</v>
      </c>
      <c r="AT20" s="270" t="n">
        <v>-0.118531873315802</v>
      </c>
    </row>
    <row r="21" customFormat="false" ht="20.1" hidden="false" customHeight="true" outlineLevel="0" collapsed="false">
      <c r="A21" s="41"/>
      <c r="B21" s="44" t="s">
        <v>31</v>
      </c>
      <c r="D21" s="649"/>
      <c r="E21" s="1" t="s">
        <v>281</v>
      </c>
      <c r="F21" s="1"/>
      <c r="G21" s="1"/>
      <c r="H21" s="1"/>
      <c r="I21" s="252" t="n">
        <v>13.63202174</v>
      </c>
      <c r="J21" s="252" t="n">
        <v>6.23380095</v>
      </c>
      <c r="K21" s="252" t="n">
        <v>-12.63667487</v>
      </c>
      <c r="L21" s="252" t="n">
        <v>13.66923375</v>
      </c>
      <c r="M21" s="252" t="n">
        <v>7.48253771</v>
      </c>
      <c r="N21" s="252" t="n">
        <v>17.57719729</v>
      </c>
      <c r="O21" s="252" t="n">
        <v>7.18592575</v>
      </c>
      <c r="P21" s="252" t="n">
        <v>8.79709921</v>
      </c>
      <c r="Q21" s="252" t="n">
        <v>7.34363971</v>
      </c>
      <c r="R21" s="252" t="n">
        <v>33.62159941</v>
      </c>
      <c r="S21" s="252" t="n">
        <v>11.25596255</v>
      </c>
      <c r="T21" s="252" t="n">
        <v>12.05733576</v>
      </c>
      <c r="U21" s="252" t="n">
        <v>8.06467952</v>
      </c>
      <c r="V21" s="252" t="n">
        <v>25.67818898</v>
      </c>
      <c r="W21" s="252" t="n">
        <v>20.83168242</v>
      </c>
      <c r="X21" s="252" t="n">
        <v>13.83855731</v>
      </c>
      <c r="Y21" s="252" t="n">
        <v>17.32973774</v>
      </c>
      <c r="Z21" s="252" t="n">
        <v>25.20341164</v>
      </c>
      <c r="AA21" s="252" t="n">
        <v>26.3977012</v>
      </c>
      <c r="AB21" s="252" t="n">
        <v>17.56938617</v>
      </c>
      <c r="AC21" s="252" t="n">
        <v>22.42466431</v>
      </c>
      <c r="AD21" s="252" t="n">
        <v>31.18713506</v>
      </c>
      <c r="AE21" s="252" t="n">
        <v>32.03165365</v>
      </c>
      <c r="AF21" s="972" t="n">
        <v>36.08817839</v>
      </c>
      <c r="AG21" s="972" t="n">
        <v>37.0538998</v>
      </c>
      <c r="AH21" s="972" t="n">
        <v>46.59726485</v>
      </c>
      <c r="AI21" s="972" t="n">
        <v>48.78269502</v>
      </c>
      <c r="AJ21" s="972" t="n">
        <v>32.45802513</v>
      </c>
      <c r="AK21" s="972" t="n">
        <v>43.47005915</v>
      </c>
      <c r="AL21" s="972" t="n">
        <v>51.1457351</v>
      </c>
      <c r="AM21" s="327" t="n">
        <v>40.72682295</v>
      </c>
      <c r="AN21" s="972" t="n">
        <v>34.04949446</v>
      </c>
      <c r="AO21" s="327" t="n">
        <v>33.54661777</v>
      </c>
      <c r="AP21" s="310" t="n">
        <v>61.69046429</v>
      </c>
      <c r="AQ21" s="307" t="n">
        <v>60.50305515</v>
      </c>
      <c r="AR21" s="307" t="n">
        <v>60.24520474</v>
      </c>
      <c r="AT21" s="270" t="n">
        <v>-0.00426177503533891</v>
      </c>
    </row>
    <row r="22" customFormat="false" ht="20.1" hidden="false" customHeight="true" outlineLevel="0" collapsed="false">
      <c r="A22" s="41"/>
      <c r="B22" s="44" t="s">
        <v>32</v>
      </c>
      <c r="D22" s="969" t="s">
        <v>86</v>
      </c>
      <c r="E22" s="970"/>
      <c r="F22" s="971"/>
      <c r="G22" s="971"/>
      <c r="H22" s="971"/>
      <c r="I22" s="973" t="n">
        <v>50.75387857</v>
      </c>
      <c r="J22" s="973" t="n">
        <v>22.2222733</v>
      </c>
      <c r="K22" s="973" t="n">
        <v>-43.46648077</v>
      </c>
      <c r="L22" s="973" t="n">
        <v>39.67228501</v>
      </c>
      <c r="M22" s="973" t="n">
        <v>19.66946953</v>
      </c>
      <c r="N22" s="973" t="n">
        <v>60.40167087</v>
      </c>
      <c r="O22" s="973" t="n">
        <v>29.54038435</v>
      </c>
      <c r="P22" s="973" t="n">
        <v>31.35781403</v>
      </c>
      <c r="Q22" s="973" t="n">
        <v>32.50828218</v>
      </c>
      <c r="R22" s="973" t="n">
        <v>66.01361906</v>
      </c>
      <c r="S22" s="973" t="n">
        <v>42.56356006</v>
      </c>
      <c r="T22" s="973" t="n">
        <v>15.53606422</v>
      </c>
      <c r="U22" s="973" t="n">
        <v>23.79385407</v>
      </c>
      <c r="V22" s="973" t="n">
        <v>83.74448227</v>
      </c>
      <c r="W22" s="973" t="n">
        <v>72.58704816</v>
      </c>
      <c r="X22" s="973" t="n">
        <v>46.61220251</v>
      </c>
      <c r="Y22" s="973" t="n">
        <v>58.14856346</v>
      </c>
      <c r="Z22" s="973" t="n">
        <v>80.28289167</v>
      </c>
      <c r="AA22" s="973" t="n">
        <v>88.90853133</v>
      </c>
      <c r="AB22" s="973" t="n">
        <v>72.87653869</v>
      </c>
      <c r="AC22" s="973" t="n">
        <v>71.77704532</v>
      </c>
      <c r="AD22" s="973" t="n">
        <v>107.87096241</v>
      </c>
      <c r="AE22" s="973" t="n">
        <v>106.1690589</v>
      </c>
      <c r="AF22" s="252" t="n">
        <v>67.21889402</v>
      </c>
      <c r="AG22" s="252" t="n">
        <v>115.39723365</v>
      </c>
      <c r="AH22" s="252" t="n">
        <v>151.2278157</v>
      </c>
      <c r="AI22" s="252" t="n">
        <v>149.11180055</v>
      </c>
      <c r="AJ22" s="252" t="n">
        <v>54.40882009</v>
      </c>
      <c r="AK22" s="252" t="n">
        <v>125.17286934</v>
      </c>
      <c r="AL22" s="252" t="n">
        <v>152.25784332</v>
      </c>
      <c r="AM22" s="252" t="n">
        <v>124.25871714</v>
      </c>
      <c r="AN22" s="252" t="n">
        <v>101.72159251</v>
      </c>
      <c r="AO22" s="252" t="n">
        <v>105.06103524</v>
      </c>
      <c r="AP22" s="252" t="n">
        <v>180.12813525</v>
      </c>
      <c r="AQ22" s="269" t="n">
        <v>162.24464571</v>
      </c>
      <c r="AR22" s="269" t="n">
        <v>136.27985036</v>
      </c>
      <c r="AT22" s="270" t="n">
        <v>-0.16003483650493</v>
      </c>
    </row>
    <row r="23" customFormat="false" ht="20.1" hidden="false" customHeight="true" outlineLevel="0" collapsed="false">
      <c r="A23" s="41"/>
      <c r="B23" s="44" t="s">
        <v>33</v>
      </c>
      <c r="D23" s="974" t="s">
        <v>523</v>
      </c>
      <c r="E23" s="915"/>
      <c r="F23" s="915"/>
      <c r="G23" s="915"/>
      <c r="H23" s="915"/>
      <c r="I23" s="212" t="n">
        <v>50.85642673756</v>
      </c>
      <c r="J23" s="212" t="n">
        <v>22.52330179676</v>
      </c>
      <c r="K23" s="212" t="n">
        <v>-43.16379827176</v>
      </c>
      <c r="L23" s="212" t="n">
        <v>39.97496750824</v>
      </c>
      <c r="M23" s="212" t="n">
        <v>20.16014476798</v>
      </c>
      <c r="N23" s="212" t="n">
        <v>60.89234610798</v>
      </c>
      <c r="O23" s="212" t="n">
        <v>30.03105958798</v>
      </c>
      <c r="P23" s="212" t="n">
        <v>31.84848923766</v>
      </c>
      <c r="Q23" s="212" t="n">
        <v>33.232374945</v>
      </c>
      <c r="R23" s="212" t="n">
        <v>66.737711825</v>
      </c>
      <c r="S23" s="212" t="n">
        <v>43.287652825</v>
      </c>
      <c r="T23" s="212" t="n">
        <v>16.260156985</v>
      </c>
      <c r="U23" s="212" t="n">
        <v>24.7295937</v>
      </c>
      <c r="V23" s="212" t="n">
        <v>84.6802219</v>
      </c>
      <c r="W23" s="212" t="n">
        <v>73.52278779</v>
      </c>
      <c r="X23" s="212" t="n">
        <v>47.54794214</v>
      </c>
      <c r="Y23" s="212" t="n">
        <v>59.23478883758</v>
      </c>
      <c r="Z23" s="212" t="n">
        <v>81.36911704758</v>
      </c>
      <c r="AA23" s="212" t="n">
        <v>89.99475670758</v>
      </c>
      <c r="AB23" s="212" t="n">
        <v>73.9627640372601</v>
      </c>
      <c r="AC23" s="212" t="n">
        <v>72.9136739</v>
      </c>
      <c r="AD23" s="212" t="n">
        <v>109.00759099</v>
      </c>
      <c r="AE23" s="212" t="n">
        <v>107.30568748</v>
      </c>
      <c r="AF23" s="212" t="n">
        <v>68.3555226</v>
      </c>
      <c r="AG23" s="212" t="n">
        <v>116.6277834</v>
      </c>
      <c r="AH23" s="212" t="n">
        <v>152.45836545</v>
      </c>
      <c r="AI23" s="212" t="n">
        <v>150.3423503</v>
      </c>
      <c r="AJ23" s="212" t="n">
        <v>55.63937039825</v>
      </c>
      <c r="AK23" s="212" t="n">
        <v>126.570404309</v>
      </c>
      <c r="AL23" s="212" t="n">
        <v>153.655378289</v>
      </c>
      <c r="AM23" s="332" t="n">
        <v>125.6562456565</v>
      </c>
      <c r="AN23" s="212" t="n">
        <v>103.11912425275</v>
      </c>
      <c r="AO23" s="161" t="n">
        <v>106.70811199</v>
      </c>
      <c r="AP23" s="332" t="n">
        <v>181.775212</v>
      </c>
      <c r="AQ23" s="333" t="n">
        <v>163.89172246</v>
      </c>
      <c r="AR23" s="333" t="n">
        <v>137.92695611</v>
      </c>
      <c r="AT23" s="270" t="n">
        <v>-0.158426343687596</v>
      </c>
    </row>
    <row r="24" customFormat="false" ht="20.1" hidden="false" customHeight="true" outlineLevel="0" collapsed="false">
      <c r="A24" s="41"/>
      <c r="B24" s="44" t="s">
        <v>34</v>
      </c>
      <c r="D24" s="64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</row>
    <row r="25" customFormat="false" ht="20.1" hidden="false" customHeight="true" outlineLevel="0" collapsed="false">
      <c r="A25" s="41"/>
      <c r="B25" s="42" t="s">
        <v>35</v>
      </c>
      <c r="D25" s="64" t="s">
        <v>525</v>
      </c>
      <c r="E25" s="911"/>
      <c r="F25" s="911"/>
      <c r="G25" s="911"/>
      <c r="H25" s="911"/>
      <c r="I25" s="26" t="s">
        <v>49</v>
      </c>
      <c r="J25" s="26" t="s">
        <v>50</v>
      </c>
      <c r="K25" s="26" t="s">
        <v>51</v>
      </c>
      <c r="L25" s="65" t="s">
        <v>52</v>
      </c>
      <c r="M25" s="26" t="s">
        <v>53</v>
      </c>
      <c r="N25" s="26" t="s">
        <v>54</v>
      </c>
      <c r="O25" s="26" t="s">
        <v>55</v>
      </c>
      <c r="P25" s="65" t="s">
        <v>56</v>
      </c>
      <c r="Q25" s="26" t="s">
        <v>57</v>
      </c>
      <c r="R25" s="26" t="s">
        <v>58</v>
      </c>
      <c r="S25" s="26" t="s">
        <v>59</v>
      </c>
      <c r="T25" s="65" t="s">
        <v>60</v>
      </c>
      <c r="U25" s="26" t="s">
        <v>61</v>
      </c>
      <c r="V25" s="26" t="s">
        <v>62</v>
      </c>
      <c r="W25" s="26" t="s">
        <v>63</v>
      </c>
      <c r="X25" s="65" t="n">
        <v>2015</v>
      </c>
      <c r="Y25" s="65" t="s">
        <v>64</v>
      </c>
      <c r="Z25" s="65" t="s">
        <v>65</v>
      </c>
      <c r="AA25" s="26" t="s">
        <v>66</v>
      </c>
      <c r="AB25" s="26" t="s">
        <v>67</v>
      </c>
      <c r="AC25" s="26" t="s">
        <v>68</v>
      </c>
      <c r="AD25" s="26" t="s">
        <v>69</v>
      </c>
      <c r="AE25" s="26" t="s">
        <v>70</v>
      </c>
      <c r="AF25" s="26" t="s">
        <v>114</v>
      </c>
      <c r="AG25" s="26" t="s">
        <v>71</v>
      </c>
      <c r="AH25" s="26" t="s">
        <v>72</v>
      </c>
      <c r="AI25" s="26" t="s">
        <v>73</v>
      </c>
      <c r="AJ25" s="26" t="s">
        <v>74</v>
      </c>
      <c r="AK25" s="26" t="s">
        <v>75</v>
      </c>
      <c r="AL25" s="26" t="s">
        <v>76</v>
      </c>
      <c r="AM25" s="26" t="s">
        <v>77</v>
      </c>
      <c r="AN25" s="26" t="s">
        <v>78</v>
      </c>
      <c r="AO25" s="65" t="s">
        <v>79</v>
      </c>
      <c r="AP25" s="65" t="s">
        <v>80</v>
      </c>
      <c r="AQ25" s="65" t="s">
        <v>81</v>
      </c>
      <c r="AR25" s="65" t="s">
        <v>82</v>
      </c>
    </row>
    <row r="26" customFormat="false" ht="20.1" hidden="false" customHeight="true" outlineLevel="0" collapsed="false">
      <c r="A26" s="41"/>
      <c r="B26" s="44" t="s">
        <v>13</v>
      </c>
      <c r="D26" s="980" t="s">
        <v>168</v>
      </c>
      <c r="E26" s="981"/>
      <c r="F26" s="981"/>
      <c r="G26" s="981"/>
      <c r="H26" s="934"/>
      <c r="I26" s="252" t="n">
        <v>13611.04455729</v>
      </c>
      <c r="J26" s="252" t="n">
        <v>14589.0425876</v>
      </c>
      <c r="K26" s="252" t="n">
        <v>14565.05112347</v>
      </c>
      <c r="L26" s="252" t="n">
        <v>15558.11083717</v>
      </c>
      <c r="M26" s="252" t="n">
        <v>15457.9375795</v>
      </c>
      <c r="N26" s="252" t="n">
        <v>15900.22084782</v>
      </c>
      <c r="O26" s="252" t="n">
        <v>16086.5920998</v>
      </c>
      <c r="P26" s="252" t="n">
        <v>18562.34297554</v>
      </c>
      <c r="Q26" s="252" t="n">
        <v>18695.23680854</v>
      </c>
      <c r="R26" s="252" t="n">
        <v>19490.09333579</v>
      </c>
      <c r="S26" s="252" t="n">
        <v>20217.57007262</v>
      </c>
      <c r="T26" s="252" t="n">
        <v>20579.79924933</v>
      </c>
      <c r="U26" s="252" t="n">
        <v>20784.56800432</v>
      </c>
      <c r="V26" s="252" t="n">
        <v>20667.64242552</v>
      </c>
      <c r="W26" s="252" t="n">
        <v>21604.55415857</v>
      </c>
      <c r="X26" s="252" t="n">
        <v>24387.01500333</v>
      </c>
      <c r="Y26" s="252" t="n">
        <v>27034.04145858</v>
      </c>
      <c r="Z26" s="252" t="n">
        <v>28774.14877419</v>
      </c>
      <c r="AA26" s="252" t="n">
        <v>29909.08058628</v>
      </c>
      <c r="AB26" s="252" t="n">
        <v>31496.90347584</v>
      </c>
      <c r="AC26" s="252" t="n">
        <v>32691.40750532</v>
      </c>
      <c r="AD26" s="252" t="n">
        <v>35369.83681653</v>
      </c>
      <c r="AE26" s="252" t="n">
        <v>39549.86344228</v>
      </c>
      <c r="AF26" s="252" t="n">
        <v>41252.11197792</v>
      </c>
      <c r="AG26" s="252" t="n">
        <v>43497.81405037</v>
      </c>
      <c r="AH26" s="252" t="n">
        <v>45852.63711494</v>
      </c>
      <c r="AI26" s="252" t="n">
        <v>46748.01688278</v>
      </c>
      <c r="AJ26" s="252" t="n">
        <v>45542.83712638</v>
      </c>
      <c r="AK26" s="252" t="n">
        <v>46714.2725586</v>
      </c>
      <c r="AL26" s="252" t="n">
        <v>47505.54486937</v>
      </c>
      <c r="AM26" s="252" t="n">
        <v>48083.94399797</v>
      </c>
      <c r="AN26" s="252" t="n">
        <v>49602.95128103</v>
      </c>
      <c r="AO26" s="252" t="n">
        <v>55362.99273663</v>
      </c>
      <c r="AP26" s="252" t="n">
        <v>54817.42515726</v>
      </c>
      <c r="AQ26" s="252" t="n">
        <v>57509.81191175</v>
      </c>
      <c r="AR26" s="252" t="n">
        <v>57915.01709667</v>
      </c>
    </row>
    <row r="27" customFormat="false" ht="20.1" hidden="false" customHeight="true" outlineLevel="0" collapsed="false">
      <c r="A27" s="41"/>
      <c r="B27" s="44" t="s">
        <v>15</v>
      </c>
      <c r="D27" s="934" t="s">
        <v>191</v>
      </c>
      <c r="E27" s="101"/>
      <c r="F27" s="944"/>
      <c r="G27" s="944"/>
      <c r="H27" s="934"/>
      <c r="I27" s="252" t="n">
        <v>12584.48490594</v>
      </c>
      <c r="J27" s="252" t="n">
        <v>13535.5275395</v>
      </c>
      <c r="K27" s="252" t="n">
        <v>13497.78677238</v>
      </c>
      <c r="L27" s="252" t="n">
        <v>14173.5726105</v>
      </c>
      <c r="M27" s="252" t="n">
        <v>14058.85129418</v>
      </c>
      <c r="N27" s="252" t="n">
        <v>14422.03447148</v>
      </c>
      <c r="O27" s="252" t="n">
        <v>14606.92470368</v>
      </c>
      <c r="P27" s="252" t="n">
        <v>17045.76089094</v>
      </c>
      <c r="Q27" s="252" t="n">
        <v>17188.85169042</v>
      </c>
      <c r="R27" s="252" t="n">
        <v>17216.80849866</v>
      </c>
      <c r="S27" s="252" t="n">
        <v>17917.66332559</v>
      </c>
      <c r="T27" s="252" t="n">
        <v>18265.49057386</v>
      </c>
      <c r="U27" s="252" t="n">
        <v>18492.26170064</v>
      </c>
      <c r="V27" s="252" t="n">
        <v>18285.26342703</v>
      </c>
      <c r="W27" s="252" t="n">
        <v>19151.7431156</v>
      </c>
      <c r="X27" s="252" t="n">
        <v>21883.53600323</v>
      </c>
      <c r="Y27" s="252" t="n">
        <v>24030.4300693</v>
      </c>
      <c r="Z27" s="252" t="n">
        <v>25665.2840527</v>
      </c>
      <c r="AA27" s="252" t="n">
        <v>26702.05408052</v>
      </c>
      <c r="AB27" s="252" t="n">
        <v>28225.0241069</v>
      </c>
      <c r="AC27" s="252" t="n">
        <v>28467.41807586</v>
      </c>
      <c r="AD27" s="252" t="n">
        <v>31035.3524169</v>
      </c>
      <c r="AE27" s="252" t="n">
        <v>35103.66728197</v>
      </c>
      <c r="AF27" s="252" t="n">
        <v>36739.86033637</v>
      </c>
      <c r="AG27" s="252" t="n">
        <v>38159.88481463</v>
      </c>
      <c r="AH27" s="252" t="n">
        <v>40365.19623179</v>
      </c>
      <c r="AI27" s="252" t="n">
        <v>41112.2366139</v>
      </c>
      <c r="AJ27" s="252" t="n">
        <v>39820.05853099</v>
      </c>
      <c r="AK27" s="252" t="n">
        <v>40992.22582747</v>
      </c>
      <c r="AL27" s="252" t="n">
        <v>41626.3316785</v>
      </c>
      <c r="AM27" s="252" t="n">
        <v>42071.85237466</v>
      </c>
      <c r="AN27" s="252" t="n">
        <v>43493.67683889</v>
      </c>
      <c r="AO27" s="252" t="n">
        <v>49296.84295614</v>
      </c>
      <c r="AP27" s="252" t="n">
        <v>48569.72164104</v>
      </c>
      <c r="AQ27" s="252" t="n">
        <v>51105.67719679</v>
      </c>
      <c r="AR27" s="252" t="n">
        <v>51372.89494909</v>
      </c>
    </row>
    <row r="28" customFormat="false" ht="20.1" hidden="false" customHeight="true" outlineLevel="0" collapsed="false">
      <c r="A28" s="41"/>
      <c r="B28" s="44" t="s">
        <v>36</v>
      </c>
      <c r="D28" s="982" t="s">
        <v>207</v>
      </c>
      <c r="E28" s="914"/>
      <c r="F28" s="991"/>
      <c r="G28" s="991"/>
      <c r="H28" s="982"/>
      <c r="I28" s="294" t="n">
        <v>1026.55965135</v>
      </c>
      <c r="J28" s="294" t="n">
        <v>1053.5150481</v>
      </c>
      <c r="K28" s="294" t="n">
        <v>1067.26435109</v>
      </c>
      <c r="L28" s="294" t="n">
        <v>1384.53822667</v>
      </c>
      <c r="M28" s="294" t="n">
        <v>1399.08628532</v>
      </c>
      <c r="N28" s="294" t="n">
        <v>1478.18637634</v>
      </c>
      <c r="O28" s="294" t="n">
        <v>1479.66739612</v>
      </c>
      <c r="P28" s="294" t="n">
        <v>1516.5820846</v>
      </c>
      <c r="Q28" s="294" t="n">
        <v>1506.38511812</v>
      </c>
      <c r="R28" s="294" t="n">
        <v>2273.28483713</v>
      </c>
      <c r="S28" s="294" t="n">
        <v>2299.90674703</v>
      </c>
      <c r="T28" s="294" t="n">
        <v>2314.30867547</v>
      </c>
      <c r="U28" s="294" t="n">
        <v>2292.30630368</v>
      </c>
      <c r="V28" s="294" t="n">
        <v>2382.37899849</v>
      </c>
      <c r="W28" s="294" t="n">
        <v>2452.81104297</v>
      </c>
      <c r="X28" s="294" t="n">
        <v>2503.4790001</v>
      </c>
      <c r="Y28" s="294" t="n">
        <v>3003.61138928</v>
      </c>
      <c r="Z28" s="294" t="n">
        <v>3108.86472149</v>
      </c>
      <c r="AA28" s="294" t="n">
        <v>3207.02650576</v>
      </c>
      <c r="AB28" s="294" t="n">
        <v>3271.87936894</v>
      </c>
      <c r="AC28" s="294" t="n">
        <v>4223.98942946</v>
      </c>
      <c r="AD28" s="294" t="n">
        <v>4334.48439963</v>
      </c>
      <c r="AE28" s="294" t="n">
        <v>4446.19616031</v>
      </c>
      <c r="AF28" s="294" t="n">
        <v>4512.25164155</v>
      </c>
      <c r="AG28" s="294" t="n">
        <v>5337.92923574</v>
      </c>
      <c r="AH28" s="294" t="n">
        <v>5487.44088315</v>
      </c>
      <c r="AI28" s="294" t="n">
        <v>5635.78026888</v>
      </c>
      <c r="AJ28" s="294" t="n">
        <v>5722.77859539</v>
      </c>
      <c r="AK28" s="294" t="n">
        <v>5722.04673113</v>
      </c>
      <c r="AL28" s="294" t="n">
        <v>5879.21319087</v>
      </c>
      <c r="AM28" s="294" t="n">
        <v>6012.09162331</v>
      </c>
      <c r="AN28" s="294" t="n">
        <v>6109.27444214</v>
      </c>
      <c r="AO28" s="332" t="n">
        <v>6066.14978049001</v>
      </c>
      <c r="AP28" s="332" t="n">
        <v>6247</v>
      </c>
      <c r="AQ28" s="332" t="n">
        <v>6404.13471496</v>
      </c>
      <c r="AR28" s="332" t="n">
        <v>6542.12214758001</v>
      </c>
    </row>
    <row r="29" customFormat="false" ht="20.1" hidden="false" customHeight="true" outlineLevel="0" collapsed="false">
      <c r="A29" s="41"/>
      <c r="B29" s="44" t="s">
        <v>37</v>
      </c>
      <c r="D29" s="934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</row>
    <row r="30" customFormat="false" ht="20.1" hidden="false" customHeight="true" outlineLevel="0" collapsed="false">
      <c r="A30" s="41"/>
      <c r="B30" s="42" t="s">
        <v>38</v>
      </c>
      <c r="C30" s="649"/>
      <c r="D30" s="64" t="s">
        <v>526</v>
      </c>
      <c r="E30" s="423"/>
      <c r="F30" s="423"/>
      <c r="G30" s="423"/>
      <c r="H30" s="423"/>
      <c r="I30" s="26" t="s">
        <v>49</v>
      </c>
      <c r="J30" s="26" t="s">
        <v>50</v>
      </c>
      <c r="K30" s="26" t="s">
        <v>51</v>
      </c>
      <c r="L30" s="65" t="s">
        <v>52</v>
      </c>
      <c r="M30" s="26" t="s">
        <v>53</v>
      </c>
      <c r="N30" s="26" t="s">
        <v>54</v>
      </c>
      <c r="O30" s="26" t="s">
        <v>55</v>
      </c>
      <c r="P30" s="65" t="s">
        <v>56</v>
      </c>
      <c r="Q30" s="26" t="s">
        <v>57</v>
      </c>
      <c r="R30" s="26" t="s">
        <v>58</v>
      </c>
      <c r="S30" s="26" t="s">
        <v>59</v>
      </c>
      <c r="T30" s="65" t="s">
        <v>60</v>
      </c>
      <c r="U30" s="26" t="s">
        <v>61</v>
      </c>
      <c r="V30" s="26" t="s">
        <v>62</v>
      </c>
      <c r="W30" s="26" t="s">
        <v>63</v>
      </c>
      <c r="X30" s="65" t="n">
        <v>2015</v>
      </c>
      <c r="Y30" s="65" t="s">
        <v>64</v>
      </c>
      <c r="Z30" s="65" t="s">
        <v>65</v>
      </c>
      <c r="AA30" s="26" t="s">
        <v>66</v>
      </c>
      <c r="AB30" s="26" t="s">
        <v>67</v>
      </c>
      <c r="AC30" s="26" t="s">
        <v>68</v>
      </c>
      <c r="AD30" s="26" t="s">
        <v>69</v>
      </c>
      <c r="AE30" s="26" t="s">
        <v>70</v>
      </c>
      <c r="AF30" s="26" t="s">
        <v>114</v>
      </c>
      <c r="AG30" s="26" t="s">
        <v>71</v>
      </c>
      <c r="AH30" s="26" t="s">
        <v>72</v>
      </c>
      <c r="AI30" s="26" t="s">
        <v>73</v>
      </c>
      <c r="AJ30" s="26" t="s">
        <v>164</v>
      </c>
      <c r="AK30" s="26" t="s">
        <v>75</v>
      </c>
      <c r="AL30" s="26" t="s">
        <v>76</v>
      </c>
      <c r="AM30" s="26" t="s">
        <v>77</v>
      </c>
      <c r="AN30" s="26" t="s">
        <v>78</v>
      </c>
      <c r="AO30" s="65" t="s">
        <v>79</v>
      </c>
      <c r="AP30" s="65" t="s">
        <v>80</v>
      </c>
      <c r="AQ30" s="65" t="s">
        <v>81</v>
      </c>
      <c r="AR30" s="65" t="s">
        <v>82</v>
      </c>
    </row>
    <row r="31" customFormat="false" ht="20.1" hidden="false" customHeight="true" outlineLevel="0" collapsed="false">
      <c r="A31" s="41"/>
      <c r="B31" s="42" t="s">
        <v>39</v>
      </c>
      <c r="D31" s="980" t="s">
        <v>168</v>
      </c>
      <c r="E31" s="981"/>
      <c r="F31" s="981"/>
      <c r="G31" s="981"/>
      <c r="H31" s="934"/>
      <c r="I31" s="252" t="n">
        <v>13611.04455729</v>
      </c>
      <c r="J31" s="252" t="n">
        <v>14589.0425876</v>
      </c>
      <c r="K31" s="252" t="n">
        <v>14565.05112347</v>
      </c>
      <c r="L31" s="252" t="n">
        <v>15558.11083717</v>
      </c>
      <c r="M31" s="252" t="n">
        <v>15457.9375795</v>
      </c>
      <c r="N31" s="252" t="n">
        <v>15900.22084782</v>
      </c>
      <c r="O31" s="252" t="n">
        <v>16086.5920998</v>
      </c>
      <c r="P31" s="252" t="n">
        <v>18562.34297554</v>
      </c>
      <c r="Q31" s="252" t="n">
        <v>18695.23680854</v>
      </c>
      <c r="R31" s="252" t="n">
        <v>19490.09333579</v>
      </c>
      <c r="S31" s="252" t="n">
        <v>20217.57007262</v>
      </c>
      <c r="T31" s="252" t="n">
        <v>20579.79924933</v>
      </c>
      <c r="U31" s="252" t="n">
        <v>20784.56800432</v>
      </c>
      <c r="V31" s="252" t="n">
        <v>20667.64242552</v>
      </c>
      <c r="W31" s="252" t="n">
        <v>21604.55415857</v>
      </c>
      <c r="X31" s="252" t="n">
        <v>24387.01500333</v>
      </c>
      <c r="Y31" s="252" t="n">
        <v>27034.04145858</v>
      </c>
      <c r="Z31" s="252" t="n">
        <v>28774.14877419</v>
      </c>
      <c r="AA31" s="252" t="n">
        <v>29909.08058628</v>
      </c>
      <c r="AB31" s="252" t="n">
        <v>31496.90347584</v>
      </c>
      <c r="AC31" s="252" t="n">
        <v>32691.40750532</v>
      </c>
      <c r="AD31" s="252" t="n">
        <v>35369.83681653</v>
      </c>
      <c r="AE31" s="252" t="n">
        <v>39549.86344228</v>
      </c>
      <c r="AF31" s="252" t="n">
        <v>41252.11197792</v>
      </c>
      <c r="AG31" s="252" t="n">
        <v>43497.81405037</v>
      </c>
      <c r="AH31" s="252" t="n">
        <v>45852.63711494</v>
      </c>
      <c r="AI31" s="252" t="n">
        <v>46748.01688278</v>
      </c>
      <c r="AJ31" s="252" t="n">
        <v>45542.83712638</v>
      </c>
      <c r="AK31" s="252" t="n">
        <v>46714.2725586</v>
      </c>
      <c r="AL31" s="252" t="n">
        <v>47505.54486937</v>
      </c>
      <c r="AM31" s="252" t="n">
        <v>48083.94399797</v>
      </c>
      <c r="AN31" s="252" t="n">
        <v>49602.95128103</v>
      </c>
      <c r="AO31" s="252" t="n">
        <v>55362.99273663</v>
      </c>
      <c r="AP31" s="252" t="n">
        <v>54817.42515726</v>
      </c>
      <c r="AQ31" s="252" t="n">
        <v>57509.81191175</v>
      </c>
      <c r="AR31" s="252" t="n">
        <v>57915.01709667</v>
      </c>
    </row>
    <row r="32" customFormat="false" ht="20.1" hidden="false" customHeight="true" outlineLevel="0" collapsed="false">
      <c r="A32" s="41"/>
      <c r="B32" s="42" t="s">
        <v>40</v>
      </c>
      <c r="D32" s="934" t="s">
        <v>191</v>
      </c>
      <c r="E32" s="101"/>
      <c r="F32" s="944"/>
      <c r="G32" s="944"/>
      <c r="H32" s="934"/>
      <c r="I32" s="252" t="n">
        <v>12584.48490594</v>
      </c>
      <c r="J32" s="252" t="n">
        <v>13535.5275395</v>
      </c>
      <c r="K32" s="252" t="n">
        <v>13497.78677238</v>
      </c>
      <c r="L32" s="252" t="n">
        <v>14173.5726105</v>
      </c>
      <c r="M32" s="252" t="n">
        <v>14058.85129418</v>
      </c>
      <c r="N32" s="252" t="n">
        <v>14422.03447148</v>
      </c>
      <c r="O32" s="252" t="n">
        <v>14606.92470368</v>
      </c>
      <c r="P32" s="252" t="n">
        <v>17045.76089094</v>
      </c>
      <c r="Q32" s="252" t="n">
        <v>17188.85169042</v>
      </c>
      <c r="R32" s="252" t="n">
        <v>17216.80849866</v>
      </c>
      <c r="S32" s="252" t="n">
        <v>17917.66332559</v>
      </c>
      <c r="T32" s="252" t="n">
        <v>18265.49057386</v>
      </c>
      <c r="U32" s="252" t="n">
        <v>18492.26170064</v>
      </c>
      <c r="V32" s="252" t="n">
        <v>18285.26342703</v>
      </c>
      <c r="W32" s="252" t="n">
        <v>19151.7431156</v>
      </c>
      <c r="X32" s="252" t="n">
        <v>21883.53600323</v>
      </c>
      <c r="Y32" s="252" t="n">
        <v>24030.4300693</v>
      </c>
      <c r="Z32" s="252" t="n">
        <v>25665.2840527</v>
      </c>
      <c r="AA32" s="252" t="n">
        <v>26702.05408052</v>
      </c>
      <c r="AB32" s="252" t="n">
        <v>28225.0241069</v>
      </c>
      <c r="AC32" s="252" t="n">
        <v>28467.41807586</v>
      </c>
      <c r="AD32" s="252" t="n">
        <v>31035.3524169</v>
      </c>
      <c r="AE32" s="252" t="n">
        <v>35103.66728197</v>
      </c>
      <c r="AF32" s="252" t="n">
        <v>36739.86033637</v>
      </c>
      <c r="AG32" s="252" t="n">
        <v>38159.88481463</v>
      </c>
      <c r="AH32" s="252" t="n">
        <v>40365.19623179</v>
      </c>
      <c r="AI32" s="252" t="n">
        <v>41112.2366139</v>
      </c>
      <c r="AJ32" s="252" t="n">
        <v>39820.05853099</v>
      </c>
      <c r="AK32" s="252" t="n">
        <v>40992.22582747</v>
      </c>
      <c r="AL32" s="252" t="n">
        <v>41626.3316785</v>
      </c>
      <c r="AM32" s="252" t="n">
        <v>42071.85237466</v>
      </c>
      <c r="AN32" s="252" t="n">
        <v>43493.67683889</v>
      </c>
      <c r="AO32" s="252" t="n">
        <v>49296.84295614</v>
      </c>
      <c r="AP32" s="252" t="n">
        <v>48569.72164104</v>
      </c>
      <c r="AQ32" s="252" t="n">
        <v>51105.67719679</v>
      </c>
      <c r="AR32" s="252" t="n">
        <v>51372.89494909</v>
      </c>
    </row>
    <row r="33" customFormat="false" ht="20.1" hidden="false" customHeight="true" outlineLevel="0" collapsed="false">
      <c r="A33" s="41"/>
      <c r="B33" s="42" t="s">
        <v>41</v>
      </c>
      <c r="D33" s="934" t="s">
        <v>207</v>
      </c>
      <c r="E33" s="101"/>
      <c r="F33" s="944"/>
      <c r="G33" s="944"/>
      <c r="H33" s="934"/>
      <c r="I33" s="1042" t="n">
        <v>1026.55965135</v>
      </c>
      <c r="J33" s="1042" t="n">
        <v>1053.5150481</v>
      </c>
      <c r="K33" s="1042" t="n">
        <v>1067.26435109</v>
      </c>
      <c r="L33" s="1042" t="n">
        <v>1384.53822667</v>
      </c>
      <c r="M33" s="1042" t="n">
        <v>1399.08628532</v>
      </c>
      <c r="N33" s="1042" t="n">
        <v>1478.18637634</v>
      </c>
      <c r="O33" s="1042" t="n">
        <v>1479.66739612</v>
      </c>
      <c r="P33" s="1042" t="n">
        <v>1516.5820846</v>
      </c>
      <c r="Q33" s="1042" t="n">
        <v>1506.38511812</v>
      </c>
      <c r="R33" s="1042" t="n">
        <v>2273.28483713</v>
      </c>
      <c r="S33" s="1042" t="n">
        <v>2299.90674703</v>
      </c>
      <c r="T33" s="1042" t="n">
        <v>2314.30867547</v>
      </c>
      <c r="U33" s="1042" t="n">
        <v>2292.30630368</v>
      </c>
      <c r="V33" s="1042" t="n">
        <v>2382.37899849</v>
      </c>
      <c r="W33" s="1042" t="n">
        <v>2452.81104297</v>
      </c>
      <c r="X33" s="1042" t="n">
        <v>2503.4790001</v>
      </c>
      <c r="Y33" s="1042" t="n">
        <v>3003.61138928</v>
      </c>
      <c r="Z33" s="1042" t="n">
        <v>3108.86472149</v>
      </c>
      <c r="AA33" s="1042" t="n">
        <v>3207.02650576</v>
      </c>
      <c r="AB33" s="1042" t="n">
        <v>3271.87936894</v>
      </c>
      <c r="AC33" s="1042" t="n">
        <v>4223.98942946</v>
      </c>
      <c r="AD33" s="1042" t="n">
        <v>4334.48439963</v>
      </c>
      <c r="AE33" s="1042" t="n">
        <v>4446.19616031</v>
      </c>
      <c r="AF33" s="1042" t="n">
        <v>4512.25164155</v>
      </c>
      <c r="AG33" s="1042" t="n">
        <v>5337.92923574</v>
      </c>
      <c r="AH33" s="1042" t="n">
        <v>5487.44088315</v>
      </c>
      <c r="AI33" s="1042" t="n">
        <v>5635.78026888</v>
      </c>
      <c r="AJ33" s="1042" t="n">
        <v>5722.77859539</v>
      </c>
      <c r="AK33" s="1042" t="n">
        <v>5722.04673113</v>
      </c>
      <c r="AL33" s="1042" t="n">
        <v>5879.21319087</v>
      </c>
      <c r="AM33" s="1042" t="n">
        <v>6012.09162331</v>
      </c>
      <c r="AN33" s="1042" t="n">
        <v>6109.27444214</v>
      </c>
      <c r="AO33" s="689" t="n">
        <v>6066.14978049001</v>
      </c>
      <c r="AP33" s="689" t="n">
        <v>6247</v>
      </c>
      <c r="AQ33" s="689" t="n">
        <v>6404.13471496</v>
      </c>
      <c r="AR33" s="689" t="n">
        <v>6542.12214758001</v>
      </c>
    </row>
    <row r="34" customFormat="false" ht="20.1" hidden="false" customHeight="true" outlineLevel="0" collapsed="false">
      <c r="A34" s="41"/>
      <c r="B34" s="72" t="s">
        <v>42</v>
      </c>
      <c r="D34" s="935" t="s">
        <v>527</v>
      </c>
      <c r="E34" s="936"/>
      <c r="F34" s="937"/>
      <c r="G34" s="937"/>
      <c r="H34" s="935"/>
      <c r="I34" s="1043" t="n">
        <v>50.75387857</v>
      </c>
      <c r="J34" s="1043" t="n">
        <v>72.97615187</v>
      </c>
      <c r="K34" s="1043" t="n">
        <v>29.5096711</v>
      </c>
      <c r="L34" s="1043" t="n">
        <v>69.18195611</v>
      </c>
      <c r="M34" s="1043" t="n">
        <v>19.66946953</v>
      </c>
      <c r="N34" s="1043" t="n">
        <v>80.0711404</v>
      </c>
      <c r="O34" s="1043" t="n">
        <v>109.61152475</v>
      </c>
      <c r="P34" s="1043" t="n">
        <v>140.96933878</v>
      </c>
      <c r="Q34" s="1043" t="n">
        <v>32.50828218</v>
      </c>
      <c r="R34" s="1043" t="n">
        <v>98.52190124</v>
      </c>
      <c r="S34" s="1043" t="n">
        <v>141.0854613</v>
      </c>
      <c r="T34" s="1043" t="n">
        <v>156.62152552</v>
      </c>
      <c r="U34" s="1043" t="n">
        <v>23.79385407</v>
      </c>
      <c r="V34" s="1043" t="n">
        <v>107.53833634</v>
      </c>
      <c r="W34" s="1043" t="n">
        <v>180.1253845</v>
      </c>
      <c r="X34" s="1043" t="n">
        <v>226.73758701</v>
      </c>
      <c r="Y34" s="1043" t="n">
        <v>58.14856346</v>
      </c>
      <c r="Z34" s="1043" t="n">
        <v>138.43145513</v>
      </c>
      <c r="AA34" s="1043" t="n">
        <v>227.33998646</v>
      </c>
      <c r="AB34" s="1043" t="n">
        <v>300.21652515</v>
      </c>
      <c r="AC34" s="1043" t="n">
        <v>71.77704532</v>
      </c>
      <c r="AD34" s="1043" t="n">
        <v>179.64800773</v>
      </c>
      <c r="AE34" s="1043" t="n">
        <v>285.81706663</v>
      </c>
      <c r="AF34" s="1043" t="n">
        <v>353.03596065</v>
      </c>
      <c r="AG34" s="1043" t="n">
        <v>115.39723365</v>
      </c>
      <c r="AH34" s="1043" t="n">
        <v>266.62504935</v>
      </c>
      <c r="AI34" s="1043" t="n">
        <v>415.7368499</v>
      </c>
      <c r="AJ34" s="1043" t="n">
        <v>470.14566999</v>
      </c>
      <c r="AK34" s="1043" t="n">
        <v>125.17286934</v>
      </c>
      <c r="AL34" s="1043" t="n">
        <v>277.43071266</v>
      </c>
      <c r="AM34" s="1043" t="n">
        <v>401.6894298</v>
      </c>
      <c r="AN34" s="1043" t="n">
        <v>503.41102231</v>
      </c>
      <c r="AO34" s="252" t="n">
        <v>105.06103524</v>
      </c>
      <c r="AP34" s="252" t="n">
        <v>285.18917049</v>
      </c>
      <c r="AQ34" s="252" t="n">
        <v>447.4338162</v>
      </c>
      <c r="AR34" s="252" t="n">
        <v>583.71366656</v>
      </c>
    </row>
    <row r="35" customFormat="false" ht="20.1" hidden="false" customHeight="true" outlineLevel="0" collapsed="false">
      <c r="A35" s="41"/>
      <c r="B35" s="42" t="s">
        <v>43</v>
      </c>
      <c r="D35" s="986" t="s">
        <v>528</v>
      </c>
      <c r="E35" s="914"/>
      <c r="F35" s="991"/>
      <c r="G35" s="991"/>
      <c r="H35" s="982"/>
      <c r="I35" s="294" t="n">
        <v>50.85642673756</v>
      </c>
      <c r="J35" s="294" t="n">
        <v>73.37972853432</v>
      </c>
      <c r="K35" s="294" t="n">
        <v>30.21593026256</v>
      </c>
      <c r="L35" s="294" t="n">
        <v>70.1908977708</v>
      </c>
      <c r="M35" s="294" t="n">
        <v>20.16014476798</v>
      </c>
      <c r="N35" s="294" t="n">
        <v>81.05249087596</v>
      </c>
      <c r="O35" s="294" t="n">
        <v>111.08355046394</v>
      </c>
      <c r="P35" s="294" t="n">
        <v>142.9320397016</v>
      </c>
      <c r="Q35" s="294" t="n">
        <v>33.232374945</v>
      </c>
      <c r="R35" s="294" t="n">
        <v>99.97008677</v>
      </c>
      <c r="S35" s="294" t="n">
        <v>143.257739595</v>
      </c>
      <c r="T35" s="294" t="n">
        <v>159.51789658</v>
      </c>
      <c r="U35" s="294" t="n">
        <v>24.7295937</v>
      </c>
      <c r="V35" s="294" t="n">
        <v>109.4098156</v>
      </c>
      <c r="W35" s="294" t="n">
        <v>182.93260339</v>
      </c>
      <c r="X35" s="294" t="n">
        <v>230.48054553</v>
      </c>
      <c r="Y35" s="294" t="n">
        <v>59.23478883758</v>
      </c>
      <c r="Z35" s="294" t="n">
        <v>140.60390588516</v>
      </c>
      <c r="AA35" s="294" t="n">
        <v>230.59866259274</v>
      </c>
      <c r="AB35" s="294" t="n">
        <v>304.56142663</v>
      </c>
      <c r="AC35" s="294" t="n">
        <v>72.9136739</v>
      </c>
      <c r="AD35" s="294" t="n">
        <v>181.92126489</v>
      </c>
      <c r="AE35" s="294" t="n">
        <v>289.22695237</v>
      </c>
      <c r="AF35" s="294" t="n">
        <v>357.58247497</v>
      </c>
      <c r="AG35" s="294" t="n">
        <v>116.6277834</v>
      </c>
      <c r="AH35" s="294" t="n">
        <v>269.08614885</v>
      </c>
      <c r="AI35" s="294" t="n">
        <v>419.42849915</v>
      </c>
      <c r="AJ35" s="294" t="n">
        <v>475.06786954825</v>
      </c>
      <c r="AK35" s="294" t="n">
        <v>126.570404309</v>
      </c>
      <c r="AL35" s="294" t="n">
        <v>280.225782598</v>
      </c>
      <c r="AM35" s="294" t="n">
        <v>405.8820282545</v>
      </c>
      <c r="AN35" s="294" t="n">
        <v>509.00115250725</v>
      </c>
      <c r="AO35" s="332" t="n">
        <v>106.708112135</v>
      </c>
      <c r="AP35" s="332" t="n">
        <v>288.48333084125</v>
      </c>
      <c r="AQ35" s="332" t="n">
        <v>452.3750600075</v>
      </c>
      <c r="AR35" s="212" t="n">
        <v>590.30200256</v>
      </c>
    </row>
    <row r="36" customFormat="false" ht="20.1" hidden="false" customHeight="true" outlineLevel="0" collapsed="false">
      <c r="A36" s="41"/>
      <c r="B36" s="42" t="s">
        <v>44</v>
      </c>
      <c r="D36" s="934"/>
      <c r="E36" s="101"/>
      <c r="F36" s="944"/>
      <c r="G36" s="944"/>
      <c r="H36" s="934"/>
      <c r="I36" s="934"/>
      <c r="J36" s="934"/>
      <c r="K36" s="934"/>
      <c r="L36" s="934"/>
      <c r="M36" s="934"/>
      <c r="N36" s="934"/>
      <c r="O36" s="934"/>
      <c r="P36" s="934"/>
      <c r="Q36" s="934"/>
      <c r="R36" s="934"/>
      <c r="S36" s="934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</row>
    <row r="37" customFormat="false" ht="20.1" hidden="false" customHeight="true" outlineLevel="0" collapsed="false">
      <c r="A37" s="41"/>
      <c r="B37" s="44" t="s">
        <v>45</v>
      </c>
      <c r="D37" s="64" t="s">
        <v>552</v>
      </c>
      <c r="E37" s="911"/>
      <c r="F37" s="911"/>
      <c r="G37" s="911"/>
      <c r="H37" s="911"/>
      <c r="I37" s="26" t="s">
        <v>49</v>
      </c>
      <c r="J37" s="26" t="s">
        <v>50</v>
      </c>
      <c r="K37" s="26" t="s">
        <v>51</v>
      </c>
      <c r="L37" s="65" t="s">
        <v>52</v>
      </c>
      <c r="M37" s="26" t="s">
        <v>53</v>
      </c>
      <c r="N37" s="26" t="s">
        <v>54</v>
      </c>
      <c r="O37" s="26" t="s">
        <v>55</v>
      </c>
      <c r="P37" s="65" t="s">
        <v>56</v>
      </c>
      <c r="Q37" s="26" t="s">
        <v>57</v>
      </c>
      <c r="R37" s="26" t="s">
        <v>58</v>
      </c>
      <c r="S37" s="26" t="s">
        <v>59</v>
      </c>
      <c r="T37" s="65" t="s">
        <v>60</v>
      </c>
      <c r="U37" s="26" t="s">
        <v>61</v>
      </c>
      <c r="V37" s="26" t="s">
        <v>62</v>
      </c>
      <c r="W37" s="26" t="s">
        <v>63</v>
      </c>
      <c r="X37" s="65" t="n">
        <v>2015</v>
      </c>
      <c r="Y37" s="65" t="s">
        <v>64</v>
      </c>
      <c r="Z37" s="65" t="s">
        <v>65</v>
      </c>
      <c r="AA37" s="26" t="s">
        <v>66</v>
      </c>
      <c r="AB37" s="26" t="n">
        <v>2016</v>
      </c>
      <c r="AC37" s="26" t="s">
        <v>68</v>
      </c>
      <c r="AD37" s="26" t="s">
        <v>69</v>
      </c>
      <c r="AE37" s="26" t="s">
        <v>70</v>
      </c>
      <c r="AF37" s="26" t="s">
        <v>114</v>
      </c>
      <c r="AG37" s="26" t="s">
        <v>71</v>
      </c>
      <c r="AH37" s="26" t="s">
        <v>72</v>
      </c>
      <c r="AI37" s="26" t="s">
        <v>73</v>
      </c>
      <c r="AJ37" s="26" t="s">
        <v>74</v>
      </c>
      <c r="AK37" s="26" t="s">
        <v>75</v>
      </c>
      <c r="AL37" s="26" t="s">
        <v>76</v>
      </c>
      <c r="AM37" s="26" t="s">
        <v>77</v>
      </c>
      <c r="AN37" s="26" t="s">
        <v>78</v>
      </c>
      <c r="AO37" s="65" t="s">
        <v>79</v>
      </c>
      <c r="AP37" s="65" t="s">
        <v>80</v>
      </c>
      <c r="AQ37" s="65" t="s">
        <v>81</v>
      </c>
      <c r="AR37" s="65" t="s">
        <v>82</v>
      </c>
    </row>
    <row r="38" customFormat="false" ht="20.1" hidden="false" customHeight="true" outlineLevel="0" collapsed="false">
      <c r="A38" s="41"/>
      <c r="B38" s="44" t="s">
        <v>46</v>
      </c>
      <c r="D38" s="66" t="s">
        <v>429</v>
      </c>
      <c r="E38" s="1037"/>
      <c r="F38" s="1037"/>
      <c r="G38" s="1037"/>
      <c r="H38" s="1037"/>
      <c r="I38" s="1044" t="n">
        <v>9.64918447790582</v>
      </c>
      <c r="J38" s="1044" t="n">
        <v>11.29</v>
      </c>
      <c r="K38" s="1044" t="n">
        <v>11.0842475379829</v>
      </c>
      <c r="L38" s="1044" t="n">
        <v>14.4019337806108</v>
      </c>
      <c r="M38" s="1044" t="n">
        <v>12.1713472044403</v>
      </c>
      <c r="N38" s="1044" t="n">
        <v>12.9</v>
      </c>
      <c r="O38" s="1044" t="n">
        <v>12.6</v>
      </c>
      <c r="P38" s="1044" t="n">
        <v>11.6762233133524</v>
      </c>
      <c r="Q38" s="1044" t="n">
        <v>10.6646879257665</v>
      </c>
      <c r="R38" s="1044" t="n">
        <v>14.33</v>
      </c>
      <c r="S38" s="1044" t="n">
        <v>14.0037567691785</v>
      </c>
      <c r="T38" s="1044" t="n">
        <v>13.7900645059748</v>
      </c>
      <c r="U38" s="1044" t="n">
        <v>13.24</v>
      </c>
      <c r="V38" s="1044" t="n">
        <v>13.67</v>
      </c>
      <c r="W38" s="1044" t="n">
        <v>13.62</v>
      </c>
      <c r="X38" s="1044" t="n">
        <v>11.76</v>
      </c>
      <c r="Y38" s="1044" t="n">
        <v>12.25</v>
      </c>
      <c r="Z38" s="1044" t="n">
        <v>11.98</v>
      </c>
      <c r="AA38" s="1044" t="n">
        <v>11.99</v>
      </c>
      <c r="AB38" s="1044" t="n">
        <v>11.53</v>
      </c>
      <c r="AC38" s="1044" t="n">
        <v>13.99</v>
      </c>
      <c r="AD38" s="1044" t="n">
        <v>13.11</v>
      </c>
      <c r="AE38" s="1044" t="n">
        <v>12.04</v>
      </c>
      <c r="AF38" s="1044" t="n">
        <v>11.72</v>
      </c>
      <c r="AG38" s="1044" t="n">
        <v>13.64</v>
      </c>
      <c r="AH38" s="1044" t="n">
        <v>13.36</v>
      </c>
      <c r="AI38" s="1044" t="n">
        <v>13.4943066505251</v>
      </c>
      <c r="AJ38" s="1044" t="n">
        <v>14.09</v>
      </c>
      <c r="AK38" s="1044" t="n">
        <v>13.54</v>
      </c>
      <c r="AL38" s="1044" t="n">
        <v>13.48</v>
      </c>
      <c r="AM38" s="1044" t="n">
        <v>13.65</v>
      </c>
      <c r="AN38" s="1044" t="n">
        <v>13.43</v>
      </c>
      <c r="AO38" s="1044" t="n">
        <v>12.8074874294614</v>
      </c>
      <c r="AP38" s="1044" t="n">
        <v>12.2588682540903</v>
      </c>
      <c r="AQ38" s="1044" t="n">
        <v>12.140982233543</v>
      </c>
      <c r="AR38" s="1044" t="n">
        <v>12.09</v>
      </c>
      <c r="AS38" s="1044"/>
    </row>
    <row r="39" customFormat="false" ht="20.1" hidden="false" customHeight="true" outlineLevel="0" collapsed="false">
      <c r="A39" s="41"/>
      <c r="B39" s="44" t="s">
        <v>47</v>
      </c>
      <c r="D39" s="66" t="s">
        <v>100</v>
      </c>
      <c r="E39" s="1037"/>
      <c r="F39" s="1037"/>
      <c r="G39" s="1037"/>
      <c r="H39" s="1037"/>
      <c r="I39" s="1044" t="n">
        <v>6.38109305760709</v>
      </c>
      <c r="J39" s="1044" t="n">
        <v>5.27542990381813</v>
      </c>
      <c r="K39" s="1044" t="n">
        <v>5.29970242312597</v>
      </c>
      <c r="L39" s="1044" t="n">
        <v>3.18534740195103</v>
      </c>
      <c r="M39" s="1044" t="n">
        <v>3.24049630411827</v>
      </c>
      <c r="N39" s="1044" t="n">
        <v>4.21812036916678</v>
      </c>
      <c r="O39" s="1044" t="n">
        <v>4.14932445412051</v>
      </c>
      <c r="P39" s="1044" t="n">
        <v>3.51582403895148</v>
      </c>
      <c r="Q39" s="1044" t="n">
        <v>3.6854103343465</v>
      </c>
      <c r="R39" s="1044" t="n">
        <v>3.37522068750649</v>
      </c>
      <c r="S39" s="1044" t="n">
        <v>3.57606632704026</v>
      </c>
      <c r="T39" s="1044" t="n">
        <v>2.90175283546914</v>
      </c>
      <c r="U39" s="1044" t="n">
        <v>3.17978184651344</v>
      </c>
      <c r="V39" s="1044" t="n">
        <v>2.67421432754246</v>
      </c>
      <c r="W39" s="1044" t="n">
        <v>2.25190839694656</v>
      </c>
      <c r="X39" s="1044" t="n">
        <v>2.67050994023144</v>
      </c>
      <c r="Y39" s="1044" t="n">
        <v>2.08220659816117</v>
      </c>
      <c r="Z39" s="1044" t="n">
        <v>1.8696698010059</v>
      </c>
      <c r="AA39" s="1044" t="n">
        <v>1.89316164955629</v>
      </c>
      <c r="AB39" s="1044" t="n">
        <v>1.75601351799086</v>
      </c>
      <c r="AC39" s="1044" t="n">
        <v>1.74705901106258</v>
      </c>
      <c r="AD39" s="1044" t="n">
        <v>1.93634344929682</v>
      </c>
      <c r="AE39" s="1044" t="n">
        <v>1.63862490963307</v>
      </c>
      <c r="AF39" s="1044" t="n">
        <v>1.94868935705977</v>
      </c>
      <c r="AG39" s="1044" t="n">
        <v>1.88658509849694</v>
      </c>
      <c r="AH39" s="1044" t="n">
        <v>1.84473389137926</v>
      </c>
      <c r="AI39" s="1044" t="n">
        <v>1.96252069104744</v>
      </c>
      <c r="AJ39" s="1044" t="n">
        <v>2.21998518834643</v>
      </c>
      <c r="AK39" s="1044" t="n">
        <v>1.830190918279</v>
      </c>
      <c r="AL39" s="1044" t="n">
        <v>1.73</v>
      </c>
      <c r="AM39" s="1044" t="n">
        <v>1.72</v>
      </c>
      <c r="AN39" s="1044" t="n">
        <v>1.82765740036968</v>
      </c>
      <c r="AO39" s="1044" t="n">
        <v>2.06</v>
      </c>
      <c r="AP39" s="1044" t="n">
        <v>1.62360707948395</v>
      </c>
      <c r="AQ39" s="1044" t="n">
        <v>1.554485011052</v>
      </c>
      <c r="AR39" s="1044" t="n">
        <v>1.3</v>
      </c>
    </row>
    <row r="40" customFormat="false" ht="20.1" hidden="false" customHeight="true" outlineLevel="0" collapsed="false">
      <c r="A40" s="41"/>
      <c r="B40" s="60"/>
      <c r="D40" s="940" t="s">
        <v>553</v>
      </c>
      <c r="E40" s="1038"/>
      <c r="F40" s="1038"/>
      <c r="G40" s="1038"/>
      <c r="H40" s="1038"/>
      <c r="I40" s="1045" t="n">
        <v>13.4848400730853</v>
      </c>
      <c r="J40" s="1045" t="n">
        <v>14.2115877712653</v>
      </c>
      <c r="K40" s="1045" t="n">
        <v>13.8251951405325</v>
      </c>
      <c r="L40" s="1045" t="n">
        <v>9.92692191738404</v>
      </c>
      <c r="M40" s="1045" t="n">
        <v>11.1646881839286</v>
      </c>
      <c r="N40" s="1045" t="n">
        <v>11.3647178266659</v>
      </c>
      <c r="O40" s="1045" t="n">
        <v>10.8826548243737</v>
      </c>
      <c r="P40" s="1045" t="n">
        <v>12.5449428866341</v>
      </c>
      <c r="Q40" s="1045" t="n">
        <v>12.3272172329999</v>
      </c>
      <c r="R40" s="1045" t="n">
        <v>8.83349564666978</v>
      </c>
      <c r="S40" s="1045" t="n">
        <v>8.8935489923667</v>
      </c>
      <c r="T40" s="1045" t="n">
        <v>8.94810160277405</v>
      </c>
      <c r="U40" s="1045" t="n">
        <v>8.98089707074143</v>
      </c>
      <c r="V40" s="1045" t="n">
        <v>9.01609108361338</v>
      </c>
      <c r="W40" s="1045" t="n">
        <v>9.06847910104287</v>
      </c>
      <c r="X40" s="1045" t="n">
        <v>9.94247603101169</v>
      </c>
      <c r="Y40" s="1045" t="n">
        <v>9.00090909830896</v>
      </c>
      <c r="Z40" s="1045" t="n">
        <v>9.57985073464763</v>
      </c>
      <c r="AA40" s="1045" t="n">
        <v>9.62057962172936</v>
      </c>
      <c r="AB40" s="1045" t="n">
        <v>9.82121707421806</v>
      </c>
      <c r="AC40" s="1045" t="n">
        <v>7.65269912418708</v>
      </c>
      <c r="AD40" s="1045" t="n">
        <v>8.37356186780319</v>
      </c>
      <c r="AE40" s="1045" t="n">
        <v>9.124467824975</v>
      </c>
      <c r="AF40" s="1045" t="n">
        <v>9.27806837362835</v>
      </c>
      <c r="AG40" s="1045" t="n">
        <v>8.1615662462705</v>
      </c>
      <c r="AH40" s="1045" t="n">
        <v>8.58996721199198</v>
      </c>
      <c r="AI40" s="1045" t="n">
        <v>8.519092574888</v>
      </c>
      <c r="AJ40" s="1045" t="n">
        <v>8.08101717127995</v>
      </c>
      <c r="AK40" s="1045" t="n">
        <v>8.16286515743083</v>
      </c>
      <c r="AL40" s="1045" t="n">
        <v>8.09598182074378</v>
      </c>
      <c r="AM40" s="1046" t="n">
        <v>8.17863588832617</v>
      </c>
      <c r="AN40" s="1046" t="n">
        <v>8.25053149368351</v>
      </c>
      <c r="AO40" s="1046" t="n">
        <v>9.06169320324927</v>
      </c>
      <c r="AP40" s="1046" t="n">
        <v>9.03660923994397</v>
      </c>
      <c r="AQ40" s="1046" t="n">
        <v>9.20893433451045</v>
      </c>
      <c r="AR40" s="1046" t="n">
        <v>9.04337895350344</v>
      </c>
    </row>
    <row r="41" customFormat="false" ht="20.25" hidden="false" customHeight="true" outlineLevel="0" collapsed="false">
      <c r="A41" s="41"/>
      <c r="B41" s="60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775"/>
      <c r="U41" s="775"/>
      <c r="V41" s="775"/>
      <c r="W41" s="775"/>
      <c r="X41" s="775"/>
      <c r="Y41" s="775"/>
      <c r="Z41" s="775"/>
      <c r="AA41" s="775"/>
      <c r="AB41" s="775"/>
      <c r="AC41" s="775"/>
      <c r="AD41" s="775"/>
      <c r="AE41" s="775"/>
      <c r="AF41" s="775"/>
      <c r="AG41" s="775"/>
      <c r="AH41" s="775"/>
      <c r="AI41" s="775"/>
      <c r="AJ41" s="775"/>
      <c r="AK41" s="775"/>
      <c r="AL41" s="775"/>
      <c r="AM41" s="775"/>
      <c r="AN41" s="775"/>
      <c r="AO41" s="775"/>
      <c r="AP41" s="775"/>
      <c r="AQ41" s="775"/>
      <c r="AR41" s="775"/>
    </row>
    <row r="42" customFormat="false" ht="20.25" hidden="false" customHeight="true" outlineLevel="0" collapsed="false">
      <c r="A42" s="41"/>
      <c r="B42" s="61"/>
      <c r="C42" s="983"/>
      <c r="D42" s="791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775"/>
      <c r="U42" s="775"/>
      <c r="V42" s="775"/>
      <c r="W42" s="775"/>
      <c r="X42" s="775"/>
      <c r="Y42" s="775"/>
      <c r="Z42" s="775"/>
      <c r="AA42" s="775"/>
      <c r="AB42" s="775"/>
      <c r="AC42" s="775"/>
      <c r="AD42" s="775"/>
      <c r="AE42" s="775"/>
      <c r="AF42" s="775"/>
      <c r="AG42" s="775"/>
      <c r="AH42" s="775"/>
      <c r="AI42" s="775"/>
      <c r="AJ42" s="775"/>
      <c r="AK42" s="775"/>
      <c r="AL42" s="775"/>
      <c r="AM42" s="775"/>
      <c r="AN42" s="775"/>
      <c r="AO42" s="775"/>
      <c r="AP42" s="775"/>
      <c r="AQ42" s="775"/>
      <c r="AR42" s="775"/>
    </row>
    <row r="43" customFormat="false" ht="20.25" hidden="false" customHeight="true" outlineLevel="0" collapsed="false">
      <c r="A43" s="41"/>
      <c r="B43" s="61"/>
      <c r="C43" s="12"/>
    </row>
    <row r="44" customFormat="false" ht="20.25" hidden="false" customHeight="true" outlineLevel="0" collapsed="false">
      <c r="A44" s="41"/>
      <c r="B44" s="61"/>
      <c r="C44" s="12"/>
    </row>
    <row r="45" customFormat="false" ht="20.25" hidden="false" customHeight="true" outlineLevel="0" collapsed="false">
      <c r="A45" s="41"/>
      <c r="B45" s="61"/>
      <c r="C45" s="12"/>
    </row>
    <row r="46" customFormat="false" ht="20.25" hidden="false" customHeight="true" outlineLevel="0" collapsed="false">
      <c r="A46" s="41"/>
      <c r="B46" s="61"/>
      <c r="C46" s="12"/>
    </row>
    <row r="47" customFormat="false" ht="22.5" hidden="false" customHeight="true" outlineLevel="0" collapsed="false">
      <c r="A47" s="41"/>
      <c r="B47" s="61"/>
    </row>
    <row r="48" customFormat="false" ht="22.5" hidden="false" customHeight="true" outlineLevel="0" collapsed="false">
      <c r="A48" s="41"/>
      <c r="B48" s="61"/>
      <c r="C48" s="983"/>
    </row>
    <row r="49" customFormat="false" ht="22.5" hidden="false" customHeight="true" outlineLevel="0" collapsed="false">
      <c r="A49" s="41"/>
      <c r="B49" s="61"/>
      <c r="C49" s="12"/>
    </row>
    <row r="50" customFormat="false" ht="22.5" hidden="false" customHeight="true" outlineLevel="0" collapsed="false">
      <c r="A50" s="41"/>
      <c r="B50" s="61"/>
      <c r="C50" s="12"/>
    </row>
    <row r="51" s="10" customFormat="true" ht="22.5" hidden="false" customHeight="true" outlineLevel="0" collapsed="false">
      <c r="A51" s="41"/>
      <c r="B51" s="61"/>
      <c r="C51" s="1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2"/>
      <c r="AT51" s="12"/>
      <c r="AU51" s="12"/>
      <c r="AV51" s="12"/>
      <c r="AW51" s="12"/>
      <c r="AX51" s="12"/>
      <c r="AY51" s="12"/>
    </row>
    <row r="52" s="10" customFormat="true" ht="22.5" hidden="false" customHeight="true" outlineLevel="0" collapsed="false">
      <c r="A52" s="41"/>
      <c r="B52" s="61"/>
      <c r="C52" s="1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2"/>
      <c r="AT52" s="12"/>
      <c r="AU52" s="12"/>
      <c r="AV52" s="12"/>
      <c r="AW52" s="12"/>
      <c r="AX52" s="12"/>
      <c r="AY52" s="12"/>
    </row>
    <row r="53" s="10" customFormat="true" ht="22.5" hidden="true" customHeight="true" outlineLevel="0" collapsed="false">
      <c r="A53" s="41"/>
      <c r="B53" s="61"/>
      <c r="C53" s="12"/>
      <c r="D53" s="334" t="s">
        <v>554</v>
      </c>
      <c r="E53" s="3"/>
      <c r="F53" s="3"/>
      <c r="G53" s="3"/>
      <c r="H53" s="3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2"/>
      <c r="AT53" s="12"/>
      <c r="AU53" s="12"/>
      <c r="AV53" s="12"/>
      <c r="AW53" s="12"/>
      <c r="AX53" s="12"/>
      <c r="AY53" s="12"/>
    </row>
    <row r="54" s="10" customFormat="true" ht="22.5" hidden="true" customHeight="true" outlineLevel="0" collapsed="false">
      <c r="A54" s="41"/>
      <c r="B54" s="61"/>
      <c r="C54" s="9"/>
      <c r="D54" s="296" t="s">
        <v>247</v>
      </c>
      <c r="E54" s="3"/>
      <c r="F54" s="3"/>
      <c r="G54" s="3"/>
      <c r="H54" s="3"/>
      <c r="I54" s="11" t="n">
        <v>1026.55965135</v>
      </c>
      <c r="J54" s="11" t="n">
        <v>1040.037349725</v>
      </c>
      <c r="K54" s="11" t="n">
        <v>1049.11301684667</v>
      </c>
      <c r="L54" s="11" t="n">
        <v>1132.9693193025</v>
      </c>
      <c r="M54" s="11" t="n">
        <v>1391.812255995</v>
      </c>
      <c r="N54" s="11" t="n">
        <v>1420.60362944333</v>
      </c>
      <c r="O54" s="11" t="n">
        <v>1435.3695711125</v>
      </c>
      <c r="P54" s="11" t="n">
        <v>1451.61207381</v>
      </c>
      <c r="Q54" s="11" t="n">
        <v>1511.48360136</v>
      </c>
      <c r="R54" s="11" t="n">
        <v>1765.41734661667</v>
      </c>
      <c r="S54" s="11" t="n">
        <v>1899.03969672</v>
      </c>
      <c r="T54" s="11" t="n">
        <v>1982.09349247</v>
      </c>
      <c r="U54" s="11" t="n">
        <v>2303.307489575</v>
      </c>
      <c r="V54" s="11" t="n">
        <v>2329.66465921333</v>
      </c>
      <c r="W54" s="11" t="n">
        <v>2360.4512551525</v>
      </c>
      <c r="X54" s="11" t="n">
        <v>2389.056804142</v>
      </c>
      <c r="Y54" s="11" t="n">
        <v>2753.54519469</v>
      </c>
      <c r="Z54" s="11" t="n">
        <v>2871.98503695667</v>
      </c>
      <c r="AA54" s="11" t="n">
        <v>2955.7454041575</v>
      </c>
      <c r="AB54" s="11" t="n">
        <v>3018.972197114</v>
      </c>
      <c r="AC54" s="11" t="n">
        <v>3747.9343992</v>
      </c>
      <c r="AD54" s="11" t="n">
        <v>3943.45106601</v>
      </c>
      <c r="AE54" s="11" t="n">
        <v>4069.137339585</v>
      </c>
      <c r="AF54" s="11" t="n">
        <v>4157.760199978</v>
      </c>
      <c r="AG54" s="11" t="n">
        <v>4925.090438645</v>
      </c>
      <c r="AH54" s="11" t="n">
        <v>5112.54058681333</v>
      </c>
      <c r="AI54" s="11" t="n">
        <v>5243.35050733</v>
      </c>
      <c r="AJ54" s="11" t="n">
        <v>5339.236124942</v>
      </c>
      <c r="AK54" s="11" t="n">
        <v>5722.41266326</v>
      </c>
      <c r="AL54" s="11" t="n">
        <v>5774.67950579667</v>
      </c>
      <c r="AM54" s="11" t="n">
        <v>5834.032535175</v>
      </c>
      <c r="AN54" s="11" t="n">
        <v>5889.080916568</v>
      </c>
      <c r="AO54" s="11" t="n">
        <v>6087.712111315</v>
      </c>
      <c r="AP54" s="11" t="n">
        <v>6140.80807421</v>
      </c>
      <c r="AQ54" s="11" t="n">
        <v>6206.6397343975</v>
      </c>
      <c r="AR54" s="11" t="n">
        <v>6273.736217034</v>
      </c>
      <c r="AS54" s="11"/>
      <c r="AT54" s="12"/>
      <c r="AU54" s="12"/>
      <c r="AV54" s="12"/>
      <c r="AW54" s="12"/>
      <c r="AX54" s="12"/>
      <c r="AY54" s="12"/>
    </row>
    <row r="55" s="10" customFormat="true" ht="22.5" hidden="true" customHeight="true" outlineLevel="0" collapsed="false">
      <c r="A55" s="41"/>
      <c r="B55" s="61"/>
      <c r="C55" s="9"/>
      <c r="D55" s="296" t="s">
        <v>248</v>
      </c>
      <c r="E55" s="3"/>
      <c r="F55" s="3"/>
      <c r="G55" s="3"/>
      <c r="H55" s="3"/>
      <c r="I55" s="11" t="n">
        <v>13611.04455729</v>
      </c>
      <c r="J55" s="11" t="n">
        <v>14100.043572445</v>
      </c>
      <c r="K55" s="11" t="n">
        <v>14255.0460894533</v>
      </c>
      <c r="L55" s="11" t="n">
        <v>14580.8122763825</v>
      </c>
      <c r="M55" s="11" t="n">
        <v>15508.024208335</v>
      </c>
      <c r="N55" s="11" t="n">
        <v>15638.7564214967</v>
      </c>
      <c r="O55" s="11" t="n">
        <v>15750.7153410725</v>
      </c>
      <c r="P55" s="11" t="n">
        <v>16313.040867966</v>
      </c>
      <c r="Q55" s="11" t="n">
        <v>18628.78989204</v>
      </c>
      <c r="R55" s="11" t="n">
        <v>18915.8910399567</v>
      </c>
      <c r="S55" s="11" t="n">
        <v>19241.3107981225</v>
      </c>
      <c r="T55" s="11" t="n">
        <v>19509.008488364</v>
      </c>
      <c r="U55" s="11" t="n">
        <v>20682.183626825</v>
      </c>
      <c r="V55" s="11" t="n">
        <v>20677.3365597233</v>
      </c>
      <c r="W55" s="11" t="n">
        <v>20909.140959435</v>
      </c>
      <c r="X55" s="11" t="n">
        <v>21604.715768214</v>
      </c>
      <c r="Y55" s="11" t="n">
        <v>25710.528230955</v>
      </c>
      <c r="Z55" s="11" t="n">
        <v>26731.7350787</v>
      </c>
      <c r="AA55" s="11" t="n">
        <v>27526.071455595</v>
      </c>
      <c r="AB55" s="11" t="n">
        <v>28320.237859644</v>
      </c>
      <c r="AC55" s="11" t="n">
        <v>32094.15549058</v>
      </c>
      <c r="AD55" s="11" t="n">
        <v>33186.0492658967</v>
      </c>
      <c r="AE55" s="11" t="n">
        <v>34777.0028099925</v>
      </c>
      <c r="AF55" s="11" t="n">
        <v>36072.024643578</v>
      </c>
      <c r="AG55" s="11" t="n">
        <v>42374.963014145</v>
      </c>
      <c r="AH55" s="11" t="n">
        <v>43534.18771441</v>
      </c>
      <c r="AI55" s="11" t="n">
        <v>44337.6450065025</v>
      </c>
      <c r="AJ55" s="11" t="n">
        <v>44578.683430478</v>
      </c>
      <c r="AK55" s="11" t="n">
        <v>46128.55484249</v>
      </c>
      <c r="AL55" s="11" t="n">
        <v>46587.5515181167</v>
      </c>
      <c r="AM55" s="11" t="n">
        <v>46961.64963808</v>
      </c>
      <c r="AN55" s="11" t="n">
        <v>47489.90996667</v>
      </c>
      <c r="AO55" s="11" t="n">
        <v>52482.97200883</v>
      </c>
      <c r="AP55" s="11" t="n">
        <v>53261.1230583067</v>
      </c>
      <c r="AQ55" s="11" t="n">
        <v>54323.2952716675</v>
      </c>
      <c r="AR55" s="11" t="n">
        <v>55041.639636668</v>
      </c>
      <c r="AS55" s="12"/>
      <c r="AT55" s="12"/>
      <c r="AU55" s="12"/>
      <c r="AV55" s="12"/>
      <c r="AW55" s="12"/>
      <c r="AX55" s="12"/>
      <c r="AY55" s="12"/>
    </row>
    <row r="56" s="10" customFormat="true" ht="22.5" hidden="true" customHeight="true" outlineLevel="0" collapsed="false">
      <c r="A56" s="41"/>
      <c r="B56" s="61"/>
      <c r="C56" s="9"/>
      <c r="D56" s="296"/>
      <c r="E56" s="3" t="s">
        <v>249</v>
      </c>
      <c r="F56" s="3"/>
      <c r="G56" s="3"/>
      <c r="H56" s="3"/>
      <c r="I56" s="297" t="n">
        <v>1.49154984707817</v>
      </c>
      <c r="J56" s="297" t="n">
        <v>1.03511952278805</v>
      </c>
      <c r="K56" s="297" t="n">
        <v>0.276016141136463</v>
      </c>
      <c r="L56" s="297" t="n">
        <v>0.474472579432756</v>
      </c>
      <c r="M56" s="297" t="n">
        <v>0.507336570171934</v>
      </c>
      <c r="N56" s="297" t="n">
        <v>1.02400904831456</v>
      </c>
      <c r="O56" s="297" t="n">
        <v>0.927886108674446</v>
      </c>
      <c r="P56" s="297" t="n">
        <v>0.864151202225099</v>
      </c>
      <c r="Q56" s="297" t="n">
        <v>0.698022413015472</v>
      </c>
      <c r="R56" s="297" t="n">
        <v>1.04168395802121</v>
      </c>
      <c r="S56" s="297" t="n">
        <v>0.977656617959497</v>
      </c>
      <c r="T56" s="297" t="n">
        <v>0.802816430232299</v>
      </c>
      <c r="U56" s="297" t="n">
        <v>0.460180694636888</v>
      </c>
      <c r="V56" s="297" t="n">
        <v>1.0401565601004</v>
      </c>
      <c r="W56" s="297" t="n">
        <v>1.14862289081733</v>
      </c>
      <c r="X56" s="297" t="n">
        <v>1.049481925347</v>
      </c>
      <c r="Y56" s="297" t="n">
        <v>0.904665403023345</v>
      </c>
      <c r="Z56" s="297" t="n">
        <v>1.03570871641851</v>
      </c>
      <c r="AA56" s="297" t="n">
        <v>1.10121047398885</v>
      </c>
      <c r="AB56" s="297" t="n">
        <v>1.06007769651471</v>
      </c>
      <c r="AC56" s="297" t="n">
        <v>0.894580888299957</v>
      </c>
      <c r="AD56" s="297" t="n">
        <v>1.08267185581873</v>
      </c>
      <c r="AE56" s="297" t="n">
        <v>1.0958086993737</v>
      </c>
      <c r="AF56" s="297" t="n">
        <v>0.978697381525691</v>
      </c>
      <c r="AG56" s="297" t="n">
        <v>1.08929637164738</v>
      </c>
      <c r="AH56" s="297" t="n">
        <v>1.22489961728054</v>
      </c>
      <c r="AI56" s="297" t="n">
        <v>1.25021480005393</v>
      </c>
      <c r="AJ56" s="297" t="n">
        <v>1.05464233981519</v>
      </c>
      <c r="AK56" s="297" t="n">
        <v>1.08542632447441</v>
      </c>
      <c r="AL56" s="297" t="n">
        <v>1.19100791357157</v>
      </c>
      <c r="AM56" s="297" t="n">
        <v>1.14047506961022</v>
      </c>
      <c r="AN56" s="297" t="n">
        <v>1.06003785364788</v>
      </c>
      <c r="AO56" s="297" t="n">
        <v>0.800724739615157</v>
      </c>
      <c r="AP56" s="297" t="n">
        <v>1.07090933917332</v>
      </c>
      <c r="AQ56" s="297" t="n">
        <v>1.09819998697897</v>
      </c>
      <c r="AR56" s="297" t="n">
        <v>1.06049469167909</v>
      </c>
      <c r="AS56" s="12"/>
      <c r="AT56" s="12"/>
      <c r="AU56" s="12"/>
      <c r="AV56" s="12"/>
      <c r="AW56" s="12"/>
      <c r="AX56" s="12"/>
      <c r="AY56" s="12"/>
    </row>
    <row r="57" s="10" customFormat="true" ht="22.5" hidden="true" customHeight="true" outlineLevel="0" collapsed="false">
      <c r="A57" s="41"/>
      <c r="B57" s="61"/>
      <c r="C57" s="9"/>
      <c r="D57" s="296"/>
      <c r="E57" s="3" t="s">
        <v>250</v>
      </c>
      <c r="F57" s="3"/>
      <c r="G57" s="3"/>
      <c r="H57" s="3"/>
      <c r="I57" s="297" t="n">
        <v>19.7762998003107</v>
      </c>
      <c r="J57" s="297" t="n">
        <v>14.033371376383</v>
      </c>
      <c r="K57" s="297" t="n">
        <v>3.75042798073337</v>
      </c>
      <c r="L57" s="297" t="n">
        <v>6.10625150490316</v>
      </c>
      <c r="M57" s="297" t="n">
        <v>5.6529088446454</v>
      </c>
      <c r="N57" s="297" t="n">
        <v>11.2728334266436</v>
      </c>
      <c r="O57" s="297" t="n">
        <v>10.1819561044054</v>
      </c>
      <c r="P57" s="297" t="n">
        <v>9.71122666471093</v>
      </c>
      <c r="Q57" s="297" t="n">
        <v>8.60301286782067</v>
      </c>
      <c r="R57" s="297" t="n">
        <v>11.161315643444</v>
      </c>
      <c r="S57" s="297" t="n">
        <v>9.90574071331464</v>
      </c>
      <c r="T57" s="297" t="n">
        <v>7.90182330525817</v>
      </c>
      <c r="U57" s="297" t="n">
        <v>4.13211942872471</v>
      </c>
      <c r="V57" s="297" t="n">
        <v>9.23208719458473</v>
      </c>
      <c r="W57" s="297" t="n">
        <v>10.1746299064251</v>
      </c>
      <c r="X57" s="297" t="n">
        <v>9.49067375111786</v>
      </c>
      <c r="Y57" s="297" t="n">
        <v>8.44708321071105</v>
      </c>
      <c r="Z57" s="297" t="n">
        <v>9.64012370180665</v>
      </c>
      <c r="AA57" s="297" t="n">
        <v>10.2552804960909</v>
      </c>
      <c r="AB57" s="297" t="n">
        <v>9.94432891554925</v>
      </c>
      <c r="AC57" s="297" t="n">
        <v>7.6604377424878</v>
      </c>
      <c r="AD57" s="297" t="n">
        <v>9.11120765658536</v>
      </c>
      <c r="AE57" s="297" t="n">
        <v>9.36536150957735</v>
      </c>
      <c r="AF57" s="297" t="n">
        <v>8.49101303754526</v>
      </c>
      <c r="AG57" s="297" t="n">
        <v>9.37219205109649</v>
      </c>
      <c r="AH57" s="297" t="n">
        <v>10.4302369760232</v>
      </c>
      <c r="AI57" s="297" t="n">
        <v>10.5717860953937</v>
      </c>
      <c r="AJ57" s="297" t="n">
        <v>8.80548563480337</v>
      </c>
      <c r="AK57" s="297" t="n">
        <v>8.74965695107282</v>
      </c>
      <c r="AL57" s="297" t="n">
        <v>9.6085232914316</v>
      </c>
      <c r="AM57" s="297" t="n">
        <v>9.18037229259186</v>
      </c>
      <c r="AN57" s="297" t="n">
        <v>8.54821031400218</v>
      </c>
      <c r="AO57" s="297" t="n">
        <v>6.9031539809333</v>
      </c>
      <c r="AP57" s="297" t="n">
        <v>9.28832710755868</v>
      </c>
      <c r="AQ57" s="297" t="n">
        <v>9.61193894167456</v>
      </c>
      <c r="AR57" s="297" t="n">
        <v>9.30408366509166</v>
      </c>
      <c r="AS57" s="12"/>
      <c r="AT57" s="12"/>
      <c r="AU57" s="12"/>
      <c r="AV57" s="12"/>
      <c r="AW57" s="12"/>
      <c r="AX57" s="12"/>
      <c r="AY57" s="12"/>
    </row>
    <row r="58" s="10" customFormat="true" ht="21.75" hidden="true" customHeight="true" outlineLevel="0" collapsed="false">
      <c r="A58" s="41"/>
      <c r="B58" s="61"/>
      <c r="C58" s="9"/>
      <c r="D58" s="296" t="s">
        <v>251</v>
      </c>
      <c r="E58" s="3"/>
      <c r="F58" s="3"/>
      <c r="G58" s="3"/>
      <c r="H58" s="3"/>
      <c r="I58" s="297" t="n">
        <v>1.49456352224845</v>
      </c>
      <c r="J58" s="297" t="n">
        <v>1.04084399679051</v>
      </c>
      <c r="K58" s="297" t="n">
        <v>0.282622074765187</v>
      </c>
      <c r="L58" s="297" t="n">
        <v>0.481392232752991</v>
      </c>
      <c r="M58" s="297" t="n">
        <v>0.519992605044933</v>
      </c>
      <c r="N58" s="297" t="n">
        <v>1.03655928504068</v>
      </c>
      <c r="O58" s="297" t="n">
        <v>0.940347136059037</v>
      </c>
      <c r="P58" s="297" t="n">
        <v>0.876182686345599</v>
      </c>
      <c r="Q58" s="297" t="n">
        <v>0.713570234837423</v>
      </c>
      <c r="R58" s="297" t="n">
        <v>1.05699579849376</v>
      </c>
      <c r="S58" s="297" t="n">
        <v>0.992709496063221</v>
      </c>
      <c r="T58" s="297" t="n">
        <v>0.817662756542154</v>
      </c>
      <c r="U58" s="297" t="n">
        <v>0.478278196271799</v>
      </c>
      <c r="V58" s="297" t="n">
        <v>1.05825830405175</v>
      </c>
      <c r="W58" s="297" t="n">
        <v>1.16652395393256</v>
      </c>
      <c r="X58" s="297" t="n">
        <v>1.06680665463368</v>
      </c>
      <c r="Y58" s="297" t="n">
        <v>0.921564711630661</v>
      </c>
      <c r="Z58" s="297" t="n">
        <v>1.05196243694031</v>
      </c>
      <c r="AA58" s="297" t="n">
        <v>1.11699515113513</v>
      </c>
      <c r="AB58" s="297" t="n">
        <v>1.07541973389989</v>
      </c>
      <c r="AC58" s="297" t="n">
        <v>0.908747063575497</v>
      </c>
      <c r="AD58" s="297" t="n">
        <v>1.0963719328709</v>
      </c>
      <c r="AE58" s="297" t="n">
        <v>1.10888203506292</v>
      </c>
      <c r="AF58" s="297" t="n">
        <v>0.991301371362479</v>
      </c>
      <c r="AG58" s="297" t="n">
        <v>1.10091219063548</v>
      </c>
      <c r="AH58" s="297" t="n">
        <v>1.23620613121458</v>
      </c>
      <c r="AI58" s="297" t="n">
        <v>1.26131642486796</v>
      </c>
      <c r="AJ58" s="297" t="n">
        <v>1.0656839390269</v>
      </c>
      <c r="AK58" s="297" t="n">
        <v>1.09754493494267</v>
      </c>
      <c r="AL58" s="297" t="n">
        <v>1.20300712729677</v>
      </c>
      <c r="AM58" s="297" t="n">
        <v>1.15237867886532</v>
      </c>
      <c r="AN58" s="297" t="n">
        <v>1.07180904925801</v>
      </c>
      <c r="AO58" s="297" t="n">
        <v>0.813277967353273</v>
      </c>
      <c r="AP58" s="297" t="n">
        <v>1.08327916283022</v>
      </c>
      <c r="AQ58" s="297" t="n">
        <v>1.11032794601947</v>
      </c>
      <c r="AR58" s="297" t="n">
        <v>1.07246442231119</v>
      </c>
      <c r="AS58" s="12"/>
      <c r="AT58" s="12"/>
      <c r="AU58" s="12"/>
      <c r="AV58" s="12"/>
      <c r="AW58" s="12"/>
      <c r="AX58" s="12"/>
      <c r="AY58" s="12"/>
    </row>
    <row r="59" s="10" customFormat="true" ht="22.5" hidden="true" customHeight="true" outlineLevel="0" collapsed="false">
      <c r="A59" s="41"/>
      <c r="B59" s="61"/>
      <c r="C59" s="9"/>
      <c r="D59" s="296" t="s">
        <v>252</v>
      </c>
      <c r="E59" s="3"/>
      <c r="F59" s="3"/>
      <c r="G59" s="3"/>
      <c r="H59" s="3"/>
      <c r="I59" s="297" t="n">
        <v>19.8162577968772</v>
      </c>
      <c r="J59" s="297" t="n">
        <v>14.1109794862122</v>
      </c>
      <c r="K59" s="297" t="n">
        <v>3.84018750790459</v>
      </c>
      <c r="L59" s="297" t="n">
        <v>6.19530437187939</v>
      </c>
      <c r="M59" s="297" t="n">
        <v>5.79392649580244</v>
      </c>
      <c r="N59" s="297" t="n">
        <v>11.4109930730954</v>
      </c>
      <c r="O59" s="297" t="n">
        <v>10.3186944741898</v>
      </c>
      <c r="P59" s="297" t="n">
        <v>9.84643502767587</v>
      </c>
      <c r="Q59" s="297" t="n">
        <v>8.79463724650356</v>
      </c>
      <c r="R59" s="297" t="n">
        <v>11.3253771932838</v>
      </c>
      <c r="S59" s="297" t="n">
        <v>10.0582583813235</v>
      </c>
      <c r="T59" s="297" t="n">
        <v>8.0479501691525</v>
      </c>
      <c r="U59" s="297" t="n">
        <v>4.29462306911754</v>
      </c>
      <c r="V59" s="297" t="n">
        <v>9.39275231457088</v>
      </c>
      <c r="W59" s="297" t="n">
        <v>10.3331995236468</v>
      </c>
      <c r="X59" s="297" t="n">
        <v>9.64734472325677</v>
      </c>
      <c r="Y59" s="297" t="n">
        <v>8.60487620857791</v>
      </c>
      <c r="Z59" s="297" t="n">
        <v>9.79140936153014</v>
      </c>
      <c r="AA59" s="297" t="n">
        <v>10.402278999555</v>
      </c>
      <c r="AB59" s="297" t="n">
        <v>10.0882488060389</v>
      </c>
      <c r="AC59" s="297" t="n">
        <v>7.78174494362159</v>
      </c>
      <c r="AD59" s="297" t="n">
        <v>9.22650043552176</v>
      </c>
      <c r="AE59" s="297" t="n">
        <v>9.47709316030762</v>
      </c>
      <c r="AF59" s="297" t="n">
        <v>8.60036312271911</v>
      </c>
      <c r="AG59" s="297" t="n">
        <v>9.47213334276045</v>
      </c>
      <c r="AH59" s="297" t="n">
        <v>10.5265139427567</v>
      </c>
      <c r="AI59" s="297" t="n">
        <v>10.6656611661737</v>
      </c>
      <c r="AJ59" s="297" t="n">
        <v>8.89767484395365</v>
      </c>
      <c r="AK59" s="297" t="n">
        <v>8.8473454647288</v>
      </c>
      <c r="AL59" s="297" t="n">
        <v>9.70532762265706</v>
      </c>
      <c r="AM59" s="297" t="n">
        <v>9.27619162919929</v>
      </c>
      <c r="AN59" s="297" t="n">
        <v>8.64313395788561</v>
      </c>
      <c r="AO59" s="297" t="n">
        <v>7.01137701907195</v>
      </c>
      <c r="AP59" s="297" t="n">
        <v>9.39561440461116</v>
      </c>
      <c r="AQ59" s="297" t="n">
        <v>9.71808827983394</v>
      </c>
      <c r="AR59" s="297" t="n">
        <v>9.40909821737889</v>
      </c>
      <c r="AS59" s="12"/>
      <c r="AT59" s="12"/>
      <c r="AU59" s="12"/>
      <c r="AV59" s="12"/>
      <c r="AW59" s="12"/>
      <c r="AX59" s="12"/>
      <c r="AY59" s="12"/>
    </row>
    <row r="60" s="10" customFormat="true" ht="24" hidden="true" customHeight="true" outlineLevel="0" collapsed="false">
      <c r="A60" s="41"/>
      <c r="B60" s="61"/>
      <c r="C60" s="9"/>
      <c r="F60" s="3"/>
      <c r="G60" s="3"/>
      <c r="H60" s="3"/>
      <c r="I60" s="378" t="n">
        <v>0</v>
      </c>
      <c r="J60" s="378" t="n">
        <v>0</v>
      </c>
      <c r="K60" s="378" t="n">
        <v>0</v>
      </c>
      <c r="L60" s="378" t="n">
        <v>0</v>
      </c>
      <c r="M60" s="378" t="n">
        <v>0</v>
      </c>
      <c r="N60" s="378" t="n">
        <v>0</v>
      </c>
      <c r="O60" s="378" t="n">
        <v>0</v>
      </c>
      <c r="P60" s="378" t="n">
        <v>0</v>
      </c>
      <c r="Q60" s="378" t="n">
        <v>0</v>
      </c>
      <c r="R60" s="378" t="n">
        <v>0</v>
      </c>
      <c r="S60" s="378" t="n">
        <v>0</v>
      </c>
      <c r="T60" s="378" t="n">
        <v>0</v>
      </c>
      <c r="U60" s="378" t="n">
        <v>0</v>
      </c>
      <c r="V60" s="378" t="n">
        <v>0</v>
      </c>
      <c r="W60" s="378" t="n">
        <v>0</v>
      </c>
      <c r="X60" s="378" t="n">
        <v>0</v>
      </c>
      <c r="Y60" s="378" t="n">
        <v>0</v>
      </c>
      <c r="Z60" s="378" t="n">
        <v>0</v>
      </c>
      <c r="AA60" s="378" t="n">
        <v>0</v>
      </c>
      <c r="AB60" s="378" t="n">
        <v>0</v>
      </c>
      <c r="AC60" s="378" t="n">
        <v>0</v>
      </c>
      <c r="AD60" s="378" t="n">
        <v>0</v>
      </c>
      <c r="AE60" s="378" t="n">
        <v>0</v>
      </c>
      <c r="AF60" s="378" t="n">
        <v>0</v>
      </c>
      <c r="AG60" s="378" t="n">
        <v>0</v>
      </c>
      <c r="AH60" s="378" t="n">
        <v>0</v>
      </c>
      <c r="AI60" s="378" t="n">
        <v>0</v>
      </c>
      <c r="AJ60" s="378" t="n">
        <v>0</v>
      </c>
      <c r="AK60" s="378" t="n">
        <v>0</v>
      </c>
      <c r="AL60" s="378" t="n">
        <v>0</v>
      </c>
      <c r="AM60" s="378" t="n">
        <v>0</v>
      </c>
      <c r="AN60" s="378" t="n">
        <v>0</v>
      </c>
      <c r="AO60" s="378" t="n">
        <v>0</v>
      </c>
      <c r="AP60" s="378" t="n">
        <v>0</v>
      </c>
      <c r="AQ60" s="378" t="n">
        <v>0</v>
      </c>
      <c r="AR60" s="378" t="n">
        <v>0</v>
      </c>
      <c r="AS60" s="12"/>
      <c r="AT60" s="12"/>
      <c r="AU60" s="12"/>
      <c r="AV60" s="12"/>
      <c r="AW60" s="12"/>
      <c r="AX60" s="12"/>
      <c r="AY60" s="12"/>
    </row>
    <row r="61" s="10" customFormat="true" ht="24" hidden="true" customHeight="true" outlineLevel="0" collapsed="false">
      <c r="A61" s="41"/>
      <c r="B61" s="61"/>
      <c r="C61" s="9"/>
      <c r="F61" s="3"/>
      <c r="G61" s="3"/>
      <c r="H61" s="3"/>
      <c r="I61" s="378" t="n">
        <v>0</v>
      </c>
      <c r="J61" s="378" t="n">
        <v>0</v>
      </c>
      <c r="K61" s="378" t="n">
        <v>0</v>
      </c>
      <c r="L61" s="378" t="n">
        <v>0</v>
      </c>
      <c r="M61" s="378" t="n">
        <v>0</v>
      </c>
      <c r="N61" s="378" t="n">
        <v>0</v>
      </c>
      <c r="O61" s="378" t="n">
        <v>0</v>
      </c>
      <c r="P61" s="378" t="n">
        <v>0</v>
      </c>
      <c r="Q61" s="378" t="n">
        <v>0</v>
      </c>
      <c r="R61" s="378" t="n">
        <v>0</v>
      </c>
      <c r="S61" s="378" t="n">
        <v>0</v>
      </c>
      <c r="T61" s="378" t="n">
        <v>0</v>
      </c>
      <c r="U61" s="378" t="n">
        <v>0</v>
      </c>
      <c r="V61" s="378" t="n">
        <v>0</v>
      </c>
      <c r="W61" s="378" t="n">
        <v>0</v>
      </c>
      <c r="X61" s="378" t="n">
        <v>0</v>
      </c>
      <c r="Y61" s="378" t="n">
        <v>0</v>
      </c>
      <c r="Z61" s="378" t="n">
        <v>0</v>
      </c>
      <c r="AA61" s="378" t="n">
        <v>0</v>
      </c>
      <c r="AB61" s="378" t="n">
        <v>0</v>
      </c>
      <c r="AC61" s="378" t="n">
        <v>0</v>
      </c>
      <c r="AD61" s="378" t="n">
        <v>0</v>
      </c>
      <c r="AE61" s="378" t="n">
        <v>0</v>
      </c>
      <c r="AF61" s="378" t="n">
        <v>0</v>
      </c>
      <c r="AG61" s="378" t="n">
        <v>0</v>
      </c>
      <c r="AH61" s="378" t="n">
        <v>0</v>
      </c>
      <c r="AI61" s="378" t="n">
        <v>0</v>
      </c>
      <c r="AJ61" s="378" t="n">
        <v>0</v>
      </c>
      <c r="AK61" s="378" t="n">
        <v>0</v>
      </c>
      <c r="AL61" s="378" t="n">
        <v>0</v>
      </c>
      <c r="AM61" s="378" t="n">
        <v>0</v>
      </c>
      <c r="AN61" s="378" t="n">
        <v>0</v>
      </c>
      <c r="AO61" s="378" t="n">
        <v>0</v>
      </c>
      <c r="AP61" s="378" t="n">
        <v>0</v>
      </c>
      <c r="AQ61" s="378" t="n">
        <v>0</v>
      </c>
      <c r="AR61" s="378" t="n">
        <v>0</v>
      </c>
      <c r="AS61" s="12"/>
      <c r="AT61" s="12"/>
      <c r="AU61" s="12"/>
      <c r="AV61" s="12"/>
      <c r="AW61" s="12"/>
      <c r="AX61" s="12"/>
      <c r="AY61" s="12"/>
    </row>
    <row r="62" s="10" customFormat="true" ht="16.5" hidden="true" customHeight="false" outlineLevel="0" collapsed="false">
      <c r="A62" s="41"/>
      <c r="B62" s="61"/>
      <c r="C62" s="9"/>
      <c r="F62" s="3"/>
      <c r="G62" s="3"/>
      <c r="H62" s="3"/>
      <c r="I62" s="378" t="n">
        <v>0</v>
      </c>
      <c r="J62" s="378" t="n">
        <v>0</v>
      </c>
      <c r="K62" s="378" t="n">
        <v>0</v>
      </c>
      <c r="L62" s="378" t="n">
        <v>0</v>
      </c>
      <c r="M62" s="378" t="n">
        <v>0</v>
      </c>
      <c r="N62" s="378" t="n">
        <v>0</v>
      </c>
      <c r="O62" s="378" t="n">
        <v>0</v>
      </c>
      <c r="P62" s="378" t="n">
        <v>0</v>
      </c>
      <c r="Q62" s="378" t="n">
        <v>0</v>
      </c>
      <c r="R62" s="378" t="n">
        <v>0</v>
      </c>
      <c r="S62" s="378" t="n">
        <v>0</v>
      </c>
      <c r="T62" s="378" t="n">
        <v>0</v>
      </c>
      <c r="U62" s="378" t="n">
        <v>0</v>
      </c>
      <c r="V62" s="378" t="n">
        <v>0</v>
      </c>
      <c r="W62" s="378" t="n">
        <v>0</v>
      </c>
      <c r="X62" s="378" t="n">
        <v>0</v>
      </c>
      <c r="Y62" s="378" t="n">
        <v>0</v>
      </c>
      <c r="Z62" s="378" t="n">
        <v>0</v>
      </c>
      <c r="AA62" s="378" t="n">
        <v>0</v>
      </c>
      <c r="AB62" s="378" t="n">
        <v>0</v>
      </c>
      <c r="AC62" s="378" t="n">
        <v>0</v>
      </c>
      <c r="AD62" s="378" t="n">
        <v>0</v>
      </c>
      <c r="AE62" s="378" t="n">
        <v>0</v>
      </c>
      <c r="AF62" s="378" t="n">
        <v>0</v>
      </c>
      <c r="AG62" s="378" t="n">
        <v>0</v>
      </c>
      <c r="AH62" s="378" t="n">
        <v>0</v>
      </c>
      <c r="AI62" s="378" t="n">
        <v>0</v>
      </c>
      <c r="AJ62" s="378" t="n">
        <v>0</v>
      </c>
      <c r="AK62" s="378" t="n">
        <v>0</v>
      </c>
      <c r="AL62" s="378" t="n">
        <v>0</v>
      </c>
      <c r="AM62" s="378" t="n">
        <v>0</v>
      </c>
      <c r="AN62" s="378" t="n">
        <v>0</v>
      </c>
      <c r="AO62" s="378" t="n">
        <v>0</v>
      </c>
      <c r="AP62" s="378" t="n">
        <v>0</v>
      </c>
      <c r="AQ62" s="378" t="n">
        <v>0</v>
      </c>
      <c r="AR62" s="378" t="n">
        <v>0</v>
      </c>
      <c r="AS62" s="12"/>
      <c r="AT62" s="12"/>
      <c r="AU62" s="12"/>
      <c r="AV62" s="12"/>
      <c r="AW62" s="12"/>
      <c r="AX62" s="12"/>
      <c r="AY62" s="12"/>
    </row>
    <row r="63" s="10" customFormat="true" ht="16.5" hidden="true" customHeight="false" outlineLevel="0" collapsed="false">
      <c r="A63" s="41"/>
      <c r="B63" s="61"/>
      <c r="C63" s="9"/>
      <c r="F63" s="3"/>
      <c r="G63" s="3"/>
      <c r="H63" s="3"/>
      <c r="I63" s="378" t="n">
        <v>0</v>
      </c>
      <c r="J63" s="378" t="n">
        <v>0</v>
      </c>
      <c r="K63" s="378" t="n">
        <v>0</v>
      </c>
      <c r="L63" s="378" t="n">
        <v>0</v>
      </c>
      <c r="M63" s="378" t="n">
        <v>0</v>
      </c>
      <c r="N63" s="378" t="n">
        <v>0</v>
      </c>
      <c r="O63" s="378" t="n">
        <v>0</v>
      </c>
      <c r="P63" s="378" t="n">
        <v>0</v>
      </c>
      <c r="Q63" s="378" t="n">
        <v>0</v>
      </c>
      <c r="R63" s="378" t="n">
        <v>0</v>
      </c>
      <c r="S63" s="378" t="n">
        <v>0</v>
      </c>
      <c r="T63" s="378" t="n">
        <v>0</v>
      </c>
      <c r="U63" s="378" t="n">
        <v>0</v>
      </c>
      <c r="V63" s="378" t="n">
        <v>0</v>
      </c>
      <c r="W63" s="378" t="n">
        <v>0</v>
      </c>
      <c r="X63" s="378" t="n">
        <v>0</v>
      </c>
      <c r="Y63" s="378" t="n">
        <v>0</v>
      </c>
      <c r="Z63" s="378" t="n">
        <v>0</v>
      </c>
      <c r="AA63" s="378" t="n">
        <v>0</v>
      </c>
      <c r="AB63" s="378" t="n">
        <v>0</v>
      </c>
      <c r="AC63" s="378" t="n">
        <v>0</v>
      </c>
      <c r="AD63" s="378" t="n">
        <v>0</v>
      </c>
      <c r="AE63" s="378" t="n">
        <v>0</v>
      </c>
      <c r="AF63" s="378" t="n">
        <v>0</v>
      </c>
      <c r="AG63" s="378" t="n">
        <v>0</v>
      </c>
      <c r="AH63" s="378" t="n">
        <v>0</v>
      </c>
      <c r="AI63" s="378" t="n">
        <v>0</v>
      </c>
      <c r="AJ63" s="378" t="n">
        <v>0</v>
      </c>
      <c r="AK63" s="378" t="n">
        <v>0</v>
      </c>
      <c r="AL63" s="378" t="n">
        <v>0</v>
      </c>
      <c r="AM63" s="378" t="n">
        <v>0</v>
      </c>
      <c r="AN63" s="378" t="n">
        <v>0</v>
      </c>
      <c r="AO63" s="378" t="n">
        <v>0</v>
      </c>
      <c r="AP63" s="378" t="n">
        <v>0</v>
      </c>
      <c r="AQ63" s="378" t="n">
        <v>0</v>
      </c>
      <c r="AR63" s="378" t="n">
        <v>0</v>
      </c>
      <c r="AS63" s="12"/>
      <c r="AT63" s="12"/>
      <c r="AU63" s="12"/>
      <c r="AV63" s="12"/>
      <c r="AW63" s="12"/>
      <c r="AX63" s="12"/>
      <c r="AY63" s="12"/>
    </row>
    <row r="64" s="10" customFormat="true" ht="16.5" hidden="true" customHeight="false" outlineLevel="0" collapsed="false">
      <c r="A64" s="41"/>
      <c r="B64" s="61"/>
      <c r="C64" s="9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2"/>
      <c r="AT64" s="12"/>
      <c r="AU64" s="12"/>
      <c r="AV64" s="12"/>
      <c r="AW64" s="12"/>
      <c r="AX64" s="12"/>
      <c r="AY64" s="12"/>
    </row>
    <row r="65" s="10" customFormat="true" ht="16.5" hidden="true" customHeight="false" outlineLevel="0" collapsed="false">
      <c r="A65" s="41"/>
      <c r="B65" s="61"/>
      <c r="C65" s="9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2"/>
      <c r="AT65" s="12"/>
      <c r="AU65" s="12"/>
      <c r="AV65" s="12"/>
      <c r="AW65" s="12"/>
      <c r="AX65" s="12"/>
      <c r="AY65" s="12"/>
    </row>
    <row r="66" s="10" customFormat="true" ht="16.5" hidden="false" customHeight="false" outlineLevel="0" collapsed="false">
      <c r="A66" s="41"/>
      <c r="B66" s="61"/>
      <c r="C66" s="9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2"/>
      <c r="AT66" s="12"/>
      <c r="AU66" s="12"/>
      <c r="AV66" s="12"/>
      <c r="AW66" s="12"/>
      <c r="AX66" s="12"/>
      <c r="AY66" s="12"/>
    </row>
    <row r="67" s="9" customFormat="true" ht="16.5" hidden="false" customHeight="false" outlineLevel="0" collapsed="false">
      <c r="A67" s="41"/>
      <c r="B67" s="61"/>
      <c r="D67" s="10"/>
      <c r="E67" s="10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2"/>
      <c r="AT67" s="12"/>
      <c r="AU67" s="12"/>
      <c r="AV67" s="12"/>
      <c r="AW67" s="12"/>
      <c r="AX67" s="12"/>
      <c r="AY67" s="12"/>
    </row>
    <row r="68" s="9" customFormat="true" ht="16.5" hidden="false" customHeight="false" outlineLevel="0" collapsed="false">
      <c r="A68" s="41"/>
      <c r="B68" s="61"/>
      <c r="D68" s="10"/>
      <c r="E68" s="10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2"/>
      <c r="AT68" s="12"/>
      <c r="AU68" s="12"/>
      <c r="AV68" s="12"/>
      <c r="AW68" s="12"/>
      <c r="AX68" s="12"/>
      <c r="AY68" s="12"/>
    </row>
    <row r="69" s="9" customFormat="true" ht="16.5" hidden="false" customHeight="false" outlineLevel="0" collapsed="false">
      <c r="A69" s="41"/>
      <c r="B69" s="61"/>
      <c r="D69" s="10"/>
      <c r="E69" s="10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2"/>
      <c r="AT69" s="12"/>
      <c r="AU69" s="12"/>
      <c r="AV69" s="12"/>
      <c r="AW69" s="12"/>
      <c r="AX69" s="12"/>
      <c r="AY69" s="12"/>
    </row>
    <row r="70" s="9" customFormat="true" ht="16.5" hidden="false" customHeight="false" outlineLevel="0" collapsed="false">
      <c r="A70" s="41"/>
      <c r="B70" s="61"/>
      <c r="D70" s="10"/>
      <c r="E70" s="10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2"/>
      <c r="AT70" s="12"/>
      <c r="AU70" s="12"/>
      <c r="AV70" s="12"/>
      <c r="AW70" s="12"/>
      <c r="AX70" s="12"/>
      <c r="AY70" s="12"/>
    </row>
    <row r="71" s="9" customFormat="true" ht="16.5" hidden="false" customHeight="false" outlineLevel="0" collapsed="false">
      <c r="A71" s="41"/>
      <c r="B71" s="61"/>
      <c r="D71" s="10"/>
      <c r="E71" s="10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2"/>
      <c r="AT71" s="12"/>
      <c r="AU71" s="12"/>
      <c r="AV71" s="12"/>
      <c r="AW71" s="12"/>
      <c r="AX71" s="12"/>
      <c r="AY71" s="12"/>
    </row>
    <row r="72" s="9" customFormat="true" ht="16.5" hidden="false" customHeight="false" outlineLevel="0" collapsed="false">
      <c r="A72" s="41"/>
      <c r="B72" s="61"/>
      <c r="D72" s="10"/>
      <c r="E72" s="10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2"/>
      <c r="AT72" s="12"/>
      <c r="AU72" s="12"/>
      <c r="AV72" s="12"/>
      <c r="AW72" s="12"/>
      <c r="AX72" s="12"/>
      <c r="AY72" s="12"/>
    </row>
    <row r="73" s="9" customFormat="true" ht="16.5" hidden="false" customHeight="false" outlineLevel="0" collapsed="false">
      <c r="A73" s="41"/>
      <c r="B73" s="61"/>
      <c r="D73" s="10"/>
      <c r="E73" s="10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2"/>
      <c r="AT73" s="12"/>
      <c r="AU73" s="12"/>
      <c r="AV73" s="12"/>
      <c r="AW73" s="12"/>
      <c r="AX73" s="12"/>
      <c r="AY73" s="12"/>
    </row>
    <row r="74" s="9" customFormat="true" ht="16.5" hidden="false" customHeight="false" outlineLevel="0" collapsed="false">
      <c r="A74" s="41"/>
      <c r="B74" s="61"/>
      <c r="D74" s="10"/>
      <c r="E74" s="10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2"/>
      <c r="AT74" s="12"/>
      <c r="AU74" s="12"/>
      <c r="AV74" s="12"/>
      <c r="AW74" s="12"/>
      <c r="AX74" s="12"/>
      <c r="AY74" s="12"/>
    </row>
    <row r="75" s="9" customFormat="true" ht="16.5" hidden="false" customHeight="false" outlineLevel="0" collapsed="false">
      <c r="A75" s="41"/>
      <c r="B75" s="61"/>
      <c r="D75" s="10"/>
      <c r="E75" s="10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2"/>
      <c r="AT75" s="12"/>
      <c r="AU75" s="12"/>
      <c r="AV75" s="12"/>
      <c r="AW75" s="12"/>
      <c r="AX75" s="12"/>
      <c r="AY75" s="12"/>
    </row>
    <row r="76" s="9" customFormat="true" ht="16.5" hidden="false" customHeight="false" outlineLevel="0" collapsed="false">
      <c r="A76" s="41"/>
      <c r="B76" s="61"/>
      <c r="D76" s="10"/>
      <c r="E76" s="1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2"/>
      <c r="AT76" s="12"/>
      <c r="AU76" s="12"/>
      <c r="AV76" s="12"/>
      <c r="AW76" s="12"/>
      <c r="AX76" s="12"/>
      <c r="AY76" s="12"/>
    </row>
    <row r="77" s="9" customFormat="true" ht="16.5" hidden="false" customHeight="false" outlineLevel="0" collapsed="false">
      <c r="A77" s="41"/>
      <c r="B77" s="61"/>
      <c r="D77" s="10"/>
      <c r="E77" s="10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2"/>
      <c r="AT77" s="12"/>
      <c r="AU77" s="12"/>
      <c r="AV77" s="12"/>
      <c r="AW77" s="12"/>
      <c r="AX77" s="12"/>
      <c r="AY77" s="12"/>
    </row>
    <row r="78" s="9" customFormat="true" ht="16.5" hidden="false" customHeight="false" outlineLevel="0" collapsed="false">
      <c r="A78" s="41"/>
      <c r="B78" s="61"/>
      <c r="D78" s="10"/>
      <c r="E78" s="10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2"/>
      <c r="AT78" s="12"/>
      <c r="AU78" s="12"/>
      <c r="AV78" s="12"/>
      <c r="AW78" s="12"/>
      <c r="AX78" s="12"/>
      <c r="AY78" s="12"/>
    </row>
    <row r="79" s="9" customFormat="true" ht="16.5" hidden="false" customHeight="false" outlineLevel="0" collapsed="false">
      <c r="A79" s="41"/>
      <c r="B79" s="61"/>
      <c r="D79" s="10"/>
      <c r="E79" s="10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2"/>
      <c r="AT79" s="12"/>
      <c r="AU79" s="12"/>
      <c r="AV79" s="12"/>
      <c r="AW79" s="12"/>
      <c r="AX79" s="12"/>
      <c r="AY79" s="12"/>
    </row>
    <row r="80" s="9" customFormat="true" ht="16.5" hidden="false" customHeight="false" outlineLevel="0" collapsed="false">
      <c r="A80" s="41"/>
      <c r="B80" s="61"/>
      <c r="D80" s="10"/>
      <c r="E80" s="10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2"/>
      <c r="AT80" s="12"/>
      <c r="AU80" s="12"/>
      <c r="AV80" s="12"/>
      <c r="AW80" s="12"/>
      <c r="AX80" s="12"/>
      <c r="AY80" s="12"/>
    </row>
    <row r="81" s="9" customFormat="true" ht="16.5" hidden="false" customHeight="false" outlineLevel="0" collapsed="false">
      <c r="A81" s="41"/>
      <c r="B81" s="61"/>
      <c r="D81" s="10"/>
      <c r="E81" s="10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2"/>
      <c r="AT81" s="12"/>
      <c r="AU81" s="12"/>
      <c r="AV81" s="12"/>
      <c r="AW81" s="12"/>
      <c r="AX81" s="12"/>
      <c r="AY81" s="12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K68"/>
  <sheetViews>
    <sheetView showFormulas="false" showGridLines="false" showRowColHeaders="true" showZeros="true" rightToLeft="false" tabSelected="false" showOutlineSymbols="false" defaultGridColor="true" view="pageBreakPreview" topLeftCell="A1" colorId="64" zoomScale="80" zoomScaleNormal="100" zoomScalePageLayoutView="80" workbookViewId="0">
      <pane xSplit="8" ySplit="3" topLeftCell="X4" activePane="bottomRight" state="frozen"/>
      <selection pane="topLeft" activeCell="A1" activeCellId="0" sqref="A1"/>
      <selection pane="topRight" activeCell="X1" activeCellId="0" sqref="X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6.44"/>
    <col collapsed="false" customWidth="true" hidden="true" outlineLevel="0" max="10" min="9" style="3" width="9.22"/>
    <col collapsed="false" customWidth="true" hidden="true" outlineLevel="0" max="23" min="11" style="11" width="9.22"/>
    <col collapsed="false" customWidth="true" hidden="false" outlineLevel="0" max="31" min="24" style="11" width="9.22"/>
    <col collapsed="false" customWidth="true" hidden="false" outlineLevel="0" max="35" min="32" style="11" width="8.89"/>
    <col collapsed="false" customWidth="true" hidden="false" outlineLevel="0" max="36" min="36" style="12" width="3.45"/>
    <col collapsed="false" customWidth="true" hidden="false" outlineLevel="0" max="37" min="37" style="12" width="9.44"/>
    <col collapsed="false" customWidth="false" hidden="false" outlineLevel="0" max="1024" min="38" style="12" width="7.1"/>
  </cols>
  <sheetData>
    <row r="1" s="13" customFormat="true" ht="36" hidden="false" customHeight="true" outlineLevel="0" collapsed="false">
      <c r="B1" s="14"/>
      <c r="C1" s="14"/>
      <c r="D1" s="16" t="s">
        <v>43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</row>
    <row r="2" s="18" customFormat="true" ht="7.5" hidden="false" customHeight="true" outlineLevel="0" collapsed="false">
      <c r="B2" s="19"/>
      <c r="C2" s="20"/>
      <c r="D2" s="21"/>
      <c r="E2" s="21"/>
    </row>
    <row r="3" s="27" customFormat="true" ht="20.25" hidden="false" customHeight="true" outlineLevel="0" collapsed="false">
      <c r="A3" s="22"/>
      <c r="B3" s="23"/>
      <c r="C3" s="24"/>
      <c r="D3" s="423" t="s">
        <v>555</v>
      </c>
      <c r="E3" s="911"/>
      <c r="F3" s="911"/>
      <c r="G3" s="911"/>
      <c r="H3" s="911"/>
      <c r="I3" s="26" t="s">
        <v>58</v>
      </c>
      <c r="J3" s="26" t="s">
        <v>59</v>
      </c>
      <c r="K3" s="26" t="s">
        <v>160</v>
      </c>
      <c r="L3" s="26" t="s">
        <v>61</v>
      </c>
      <c r="M3" s="26" t="s">
        <v>62</v>
      </c>
      <c r="N3" s="26" t="s">
        <v>63</v>
      </c>
      <c r="O3" s="65" t="n">
        <v>2015</v>
      </c>
      <c r="P3" s="65" t="s">
        <v>64</v>
      </c>
      <c r="Q3" s="65" t="s">
        <v>65</v>
      </c>
      <c r="R3" s="26" t="s">
        <v>66</v>
      </c>
      <c r="S3" s="26" t="s">
        <v>67</v>
      </c>
      <c r="T3" s="26" t="s">
        <v>68</v>
      </c>
      <c r="U3" s="26" t="s">
        <v>69</v>
      </c>
      <c r="V3" s="26" t="s">
        <v>70</v>
      </c>
      <c r="W3" s="26" t="s">
        <v>114</v>
      </c>
      <c r="X3" s="26" t="s">
        <v>71</v>
      </c>
      <c r="Y3" s="26" t="s">
        <v>72</v>
      </c>
      <c r="Z3" s="26" t="s">
        <v>73</v>
      </c>
      <c r="AA3" s="26" t="s">
        <v>74</v>
      </c>
      <c r="AB3" s="26" t="s">
        <v>75</v>
      </c>
      <c r="AC3" s="26" t="s">
        <v>76</v>
      </c>
      <c r="AD3" s="26" t="s">
        <v>77</v>
      </c>
      <c r="AE3" s="65" t="n">
        <v>2019</v>
      </c>
      <c r="AF3" s="65" t="s">
        <v>79</v>
      </c>
      <c r="AG3" s="65" t="s">
        <v>80</v>
      </c>
      <c r="AH3" s="65" t="s">
        <v>81</v>
      </c>
      <c r="AI3" s="65" t="s">
        <v>82</v>
      </c>
      <c r="AK3" s="266" t="s">
        <v>505</v>
      </c>
    </row>
    <row r="4" customFormat="false" ht="20.1" hidden="false" customHeight="true" outlineLevel="0" collapsed="false">
      <c r="A4" s="28" t="s">
        <v>2</v>
      </c>
      <c r="B4" s="62"/>
      <c r="D4" s="649"/>
      <c r="E4" s="1" t="s">
        <v>83</v>
      </c>
      <c r="F4" s="1"/>
      <c r="G4" s="1"/>
      <c r="H4" s="1"/>
      <c r="I4" s="1019" t="n">
        <v>320.78</v>
      </c>
      <c r="J4" s="1019" t="n">
        <v>452.36</v>
      </c>
      <c r="K4" s="252" t="n">
        <v>595.74</v>
      </c>
      <c r="L4" s="252" t="n">
        <v>162.4</v>
      </c>
      <c r="M4" s="252" t="n">
        <v>311.36</v>
      </c>
      <c r="N4" s="252" t="n">
        <v>457.75</v>
      </c>
      <c r="O4" s="252" t="n">
        <v>571.97</v>
      </c>
      <c r="P4" s="252" t="n">
        <v>150.51</v>
      </c>
      <c r="Q4" s="252" t="n">
        <v>301.12</v>
      </c>
      <c r="R4" s="252" t="n">
        <v>445.91</v>
      </c>
      <c r="S4" s="252" t="n">
        <v>594.39</v>
      </c>
      <c r="T4" s="252" t="n">
        <v>145.85</v>
      </c>
      <c r="U4" s="252" t="n">
        <v>292.9</v>
      </c>
      <c r="V4" s="252" t="n">
        <v>459.44</v>
      </c>
      <c r="W4" s="252" t="n">
        <v>644.46</v>
      </c>
      <c r="X4" s="252" t="n">
        <v>194.47</v>
      </c>
      <c r="Y4" s="252" t="n">
        <v>401.02</v>
      </c>
      <c r="Z4" s="252" t="n">
        <v>636.45</v>
      </c>
      <c r="AA4" s="252" t="n">
        <v>872.68</v>
      </c>
      <c r="AB4" s="252" t="n">
        <v>228.32</v>
      </c>
      <c r="AC4" s="252" t="n">
        <v>448.32</v>
      </c>
      <c r="AD4" s="252" t="n">
        <v>687.67</v>
      </c>
      <c r="AE4" s="269" t="n">
        <v>927.12</v>
      </c>
      <c r="AF4" s="252" t="n">
        <v>226.15</v>
      </c>
      <c r="AG4" s="252" t="n">
        <v>458.37</v>
      </c>
      <c r="AH4" s="252" t="n">
        <v>690.75</v>
      </c>
      <c r="AI4" s="269" t="n">
        <v>923.85</v>
      </c>
      <c r="AK4" s="270" t="n">
        <v>-0.00352705151436705</v>
      </c>
    </row>
    <row r="5" customFormat="false" ht="20.1" hidden="false" customHeight="true" outlineLevel="0" collapsed="false">
      <c r="A5" s="34"/>
      <c r="B5" s="35"/>
      <c r="D5" s="649"/>
      <c r="E5" s="1" t="s">
        <v>84</v>
      </c>
      <c r="F5" s="1"/>
      <c r="G5" s="1"/>
      <c r="H5" s="1"/>
      <c r="I5" s="1019" t="n">
        <v>313.59</v>
      </c>
      <c r="J5" s="1019" t="n">
        <v>334.32</v>
      </c>
      <c r="K5" s="252" t="n">
        <v>445.49</v>
      </c>
      <c r="L5" s="252" t="n">
        <v>183.23</v>
      </c>
      <c r="M5" s="252" t="n">
        <v>272</v>
      </c>
      <c r="N5" s="252" t="n">
        <v>385.02</v>
      </c>
      <c r="O5" s="252" t="n">
        <v>469.91</v>
      </c>
      <c r="P5" s="252" t="n">
        <v>125.05</v>
      </c>
      <c r="Q5" s="252" t="n">
        <v>212.71</v>
      </c>
      <c r="R5" s="252" t="n">
        <v>345.43</v>
      </c>
      <c r="S5" s="252" t="n">
        <v>462.51</v>
      </c>
      <c r="T5" s="252" t="n">
        <v>113.71</v>
      </c>
      <c r="U5" s="252" t="n">
        <v>231.93</v>
      </c>
      <c r="V5" s="252" t="n">
        <v>376.9</v>
      </c>
      <c r="W5" s="252" t="n">
        <v>540</v>
      </c>
      <c r="X5" s="252" t="n">
        <v>165.6</v>
      </c>
      <c r="Y5" s="252" t="n">
        <v>335.96</v>
      </c>
      <c r="Z5" s="252" t="n">
        <v>527.15</v>
      </c>
      <c r="AA5" s="252" t="n">
        <v>739.87</v>
      </c>
      <c r="AB5" s="252" t="n">
        <v>169.1</v>
      </c>
      <c r="AC5" s="252" t="n">
        <v>338.33</v>
      </c>
      <c r="AD5" s="252" t="n">
        <v>525.21</v>
      </c>
      <c r="AE5" s="269" t="n">
        <v>699.62</v>
      </c>
      <c r="AF5" s="327" t="n">
        <v>159.37</v>
      </c>
      <c r="AG5" s="310" t="n">
        <v>337.18</v>
      </c>
      <c r="AH5" s="310" t="n">
        <v>505.49</v>
      </c>
      <c r="AI5" s="307" t="n">
        <v>803.61</v>
      </c>
      <c r="AK5" s="270" t="n">
        <v>0.148637831965924</v>
      </c>
    </row>
    <row r="6" customFormat="false" ht="20.1" hidden="false" customHeight="true" outlineLevel="0" collapsed="false">
      <c r="A6" s="37" t="s">
        <v>4</v>
      </c>
      <c r="B6" s="38"/>
      <c r="D6" s="969" t="s">
        <v>85</v>
      </c>
      <c r="E6" s="970"/>
      <c r="F6" s="971"/>
      <c r="G6" s="971"/>
      <c r="H6" s="971"/>
      <c r="I6" s="1024" t="n">
        <v>7.19</v>
      </c>
      <c r="J6" s="1024" t="n">
        <v>118.04</v>
      </c>
      <c r="K6" s="866" t="n">
        <v>150.25</v>
      </c>
      <c r="L6" s="866" t="n">
        <v>-20.83</v>
      </c>
      <c r="M6" s="866" t="n">
        <v>39.36</v>
      </c>
      <c r="N6" s="866" t="n">
        <v>72.73</v>
      </c>
      <c r="O6" s="866" t="n">
        <v>102.06</v>
      </c>
      <c r="P6" s="866" t="n">
        <v>25.46</v>
      </c>
      <c r="Q6" s="866" t="n">
        <v>88.41</v>
      </c>
      <c r="R6" s="866" t="n">
        <v>100.48</v>
      </c>
      <c r="S6" s="866" t="n">
        <v>131.88</v>
      </c>
      <c r="T6" s="866" t="n">
        <v>32.14</v>
      </c>
      <c r="U6" s="866" t="n">
        <v>60.97</v>
      </c>
      <c r="V6" s="866" t="n">
        <v>82.54</v>
      </c>
      <c r="W6" s="866" t="n">
        <v>104.46</v>
      </c>
      <c r="X6" s="866" t="n">
        <v>28.87</v>
      </c>
      <c r="Y6" s="866" t="n">
        <v>65.06</v>
      </c>
      <c r="Z6" s="866" t="n">
        <v>109.3</v>
      </c>
      <c r="AA6" s="866" t="n">
        <v>132.81</v>
      </c>
      <c r="AB6" s="866" t="n">
        <v>59.22</v>
      </c>
      <c r="AC6" s="866" t="n">
        <v>109.98</v>
      </c>
      <c r="AD6" s="866" t="n">
        <v>162.46</v>
      </c>
      <c r="AE6" s="317" t="n">
        <v>227.5</v>
      </c>
      <c r="AF6" s="252" t="n">
        <v>66.78</v>
      </c>
      <c r="AG6" s="252" t="n">
        <v>121.19</v>
      </c>
      <c r="AH6" s="252" t="n">
        <v>185.26</v>
      </c>
      <c r="AI6" s="269" t="n">
        <v>120.24</v>
      </c>
      <c r="AK6" s="270" t="n">
        <v>-0.471472527472528</v>
      </c>
    </row>
    <row r="7" customFormat="false" ht="20.1" hidden="false" customHeight="true" outlineLevel="0" collapsed="false">
      <c r="A7" s="42"/>
      <c r="B7" s="42" t="s">
        <v>1</v>
      </c>
      <c r="D7" s="1"/>
      <c r="E7" s="1" t="s">
        <v>27</v>
      </c>
      <c r="F7" s="1"/>
      <c r="G7" s="1"/>
      <c r="H7" s="1"/>
      <c r="I7" s="1019" t="n">
        <v>0.42</v>
      </c>
      <c r="J7" s="1019" t="n">
        <v>0.88</v>
      </c>
      <c r="K7" s="252" t="n">
        <v>1.33</v>
      </c>
      <c r="L7" s="252" t="n">
        <v>0.57</v>
      </c>
      <c r="M7" s="252" t="n">
        <v>1.13</v>
      </c>
      <c r="N7" s="252" t="n">
        <v>1.7</v>
      </c>
      <c r="O7" s="252" t="n">
        <v>2.27</v>
      </c>
      <c r="P7" s="252" t="n">
        <v>0.6</v>
      </c>
      <c r="Q7" s="252" t="n">
        <v>1.19</v>
      </c>
      <c r="R7" s="252" t="n">
        <v>1.79</v>
      </c>
      <c r="S7" s="252" t="n">
        <v>2.39</v>
      </c>
      <c r="T7" s="252" t="n">
        <v>0.54</v>
      </c>
      <c r="U7" s="252" t="n">
        <v>1.08</v>
      </c>
      <c r="V7" s="252" t="n">
        <v>1.62</v>
      </c>
      <c r="W7" s="252" t="n">
        <v>2.17</v>
      </c>
      <c r="X7" s="252" t="n">
        <v>0.46912</v>
      </c>
      <c r="Y7" s="252" t="n">
        <v>0.93824</v>
      </c>
      <c r="Z7" s="252" t="n">
        <v>1.41</v>
      </c>
      <c r="AA7" s="252" t="n">
        <v>1.88</v>
      </c>
      <c r="AB7" s="252" t="n">
        <v>0.47052</v>
      </c>
      <c r="AC7" s="252" t="n">
        <v>0.94</v>
      </c>
      <c r="AD7" s="252" t="n">
        <v>1.41</v>
      </c>
      <c r="AE7" s="269" t="n">
        <v>1.88052</v>
      </c>
      <c r="AF7" s="252" t="n">
        <v>0.55</v>
      </c>
      <c r="AG7" s="252" t="n">
        <v>1.09</v>
      </c>
      <c r="AH7" s="252" t="n">
        <v>1.64</v>
      </c>
      <c r="AI7" s="269" t="n">
        <v>2.18</v>
      </c>
      <c r="AK7" s="270" t="n">
        <v>0.159253823410546</v>
      </c>
    </row>
    <row r="8" customFormat="false" ht="20.1" hidden="false" customHeight="true" outlineLevel="0" collapsed="false">
      <c r="A8" s="41"/>
      <c r="B8" s="42" t="s">
        <v>5</v>
      </c>
      <c r="D8" s="813"/>
      <c r="E8" s="814" t="s">
        <v>279</v>
      </c>
      <c r="F8" s="815"/>
      <c r="G8" s="815"/>
      <c r="H8" s="815"/>
      <c r="I8" s="1027" t="n">
        <v>-244</v>
      </c>
      <c r="J8" s="1027" t="n">
        <v>-239.15</v>
      </c>
      <c r="K8" s="972" t="n">
        <v>-259.12</v>
      </c>
      <c r="L8" s="972" t="n">
        <v>-0.71</v>
      </c>
      <c r="M8" s="972" t="n">
        <v>2.49</v>
      </c>
      <c r="N8" s="972" t="n">
        <v>2.79</v>
      </c>
      <c r="O8" s="972" t="n">
        <v>-6.86</v>
      </c>
      <c r="P8" s="972" t="n">
        <v>1.58</v>
      </c>
      <c r="Q8" s="972" t="n">
        <v>2.28</v>
      </c>
      <c r="R8" s="972" t="n">
        <v>2.58</v>
      </c>
      <c r="S8" s="972" t="n">
        <v>2.25</v>
      </c>
      <c r="T8" s="972" t="n">
        <v>0</v>
      </c>
      <c r="U8" s="972" t="n">
        <v>1.33</v>
      </c>
      <c r="V8" s="972" t="n">
        <v>0.89</v>
      </c>
      <c r="W8" s="972" t="n">
        <v>0.76</v>
      </c>
      <c r="X8" s="972" t="n">
        <v>0.1</v>
      </c>
      <c r="Y8" s="972" t="n">
        <v>1.67088</v>
      </c>
      <c r="Z8" s="972" t="n">
        <v>0.330000000000009</v>
      </c>
      <c r="AA8" s="972" t="n">
        <v>0.91</v>
      </c>
      <c r="AB8" s="972" t="n">
        <v>0.03052</v>
      </c>
      <c r="AC8" s="972" t="n">
        <v>0</v>
      </c>
      <c r="AD8" s="972" t="n">
        <v>-0.84</v>
      </c>
      <c r="AE8" s="997" t="n">
        <v>-1.24948</v>
      </c>
      <c r="AF8" s="327" t="n">
        <v>0.23</v>
      </c>
      <c r="AG8" s="310" t="n">
        <v>0.36</v>
      </c>
      <c r="AH8" s="310" t="n">
        <v>0.45</v>
      </c>
      <c r="AI8" s="307" t="n">
        <v>-0.17</v>
      </c>
      <c r="AK8" s="270"/>
    </row>
    <row r="9" customFormat="false" ht="20.1" hidden="false" customHeight="true" outlineLevel="0" collapsed="false">
      <c r="A9" s="41"/>
      <c r="B9" s="44" t="s">
        <v>7</v>
      </c>
      <c r="D9" s="649" t="s">
        <v>522</v>
      </c>
      <c r="E9" s="1"/>
      <c r="F9" s="1"/>
      <c r="G9" s="1"/>
      <c r="H9" s="1"/>
      <c r="I9" s="1019" t="n">
        <v>-237.23</v>
      </c>
      <c r="J9" s="1019" t="n">
        <v>-121.99</v>
      </c>
      <c r="K9" s="252" t="n">
        <v>-110.2</v>
      </c>
      <c r="L9" s="252" t="n">
        <v>-22.11</v>
      </c>
      <c r="M9" s="252" t="n">
        <v>40.72</v>
      </c>
      <c r="N9" s="252" t="n">
        <v>73.82</v>
      </c>
      <c r="O9" s="252" t="n">
        <v>92.93</v>
      </c>
      <c r="P9" s="252" t="n">
        <v>26.44</v>
      </c>
      <c r="Q9" s="252" t="n">
        <v>89.5</v>
      </c>
      <c r="R9" s="252" t="n">
        <v>101.27</v>
      </c>
      <c r="S9" s="252" t="n">
        <v>131.74</v>
      </c>
      <c r="T9" s="252" t="n">
        <v>31.6</v>
      </c>
      <c r="U9" s="252" t="n">
        <v>61.22</v>
      </c>
      <c r="V9" s="252" t="n">
        <v>81.81</v>
      </c>
      <c r="W9" s="252" t="n">
        <v>103.05</v>
      </c>
      <c r="X9" s="252" t="n">
        <v>28.5</v>
      </c>
      <c r="Y9" s="252" t="n">
        <v>67.2</v>
      </c>
      <c r="Z9" s="252" t="n">
        <v>111.04</v>
      </c>
      <c r="AA9" s="252" t="n">
        <v>133.72</v>
      </c>
      <c r="AB9" s="252" t="n">
        <v>58.78</v>
      </c>
      <c r="AC9" s="252" t="n">
        <v>108.89</v>
      </c>
      <c r="AD9" s="252" t="n">
        <v>160.61</v>
      </c>
      <c r="AE9" s="269" t="n">
        <v>224.37</v>
      </c>
      <c r="AF9" s="252" t="n">
        <v>66.46</v>
      </c>
      <c r="AG9" s="252" t="n">
        <v>120.46</v>
      </c>
      <c r="AH9" s="252" t="n">
        <v>184.07</v>
      </c>
      <c r="AI9" s="269" t="n">
        <v>117.89</v>
      </c>
      <c r="AK9" s="270" t="n">
        <v>-0.474573249543165</v>
      </c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281</v>
      </c>
      <c r="F10" s="1"/>
      <c r="G10" s="1"/>
      <c r="H10" s="1"/>
      <c r="I10" s="1019" t="n">
        <v>6.48</v>
      </c>
      <c r="J10" s="1019" t="n">
        <v>6.48</v>
      </c>
      <c r="K10" s="252" t="n">
        <v>4.07</v>
      </c>
      <c r="L10" s="252" t="n">
        <v>-0.86</v>
      </c>
      <c r="M10" s="252" t="n">
        <v>3.12</v>
      </c>
      <c r="N10" s="252" t="n">
        <v>3.54</v>
      </c>
      <c r="O10" s="252" t="n">
        <v>3.55</v>
      </c>
      <c r="P10" s="252" t="n">
        <v>0</v>
      </c>
      <c r="Q10" s="252" t="n">
        <v>0.64</v>
      </c>
      <c r="R10" s="252" t="n">
        <v>0.46</v>
      </c>
      <c r="S10" s="252" t="n">
        <v>0.09</v>
      </c>
      <c r="T10" s="252" t="n">
        <v>1.71</v>
      </c>
      <c r="U10" s="252" t="n">
        <v>2.47</v>
      </c>
      <c r="V10" s="252" t="n">
        <v>5.09</v>
      </c>
      <c r="W10" s="252" t="n">
        <v>6.82</v>
      </c>
      <c r="X10" s="252" t="n">
        <v>0.44567998</v>
      </c>
      <c r="Y10" s="252" t="n">
        <v>4.74</v>
      </c>
      <c r="Z10" s="252" t="n">
        <v>14.7</v>
      </c>
      <c r="AA10" s="252" t="n">
        <v>5.52</v>
      </c>
      <c r="AB10" s="252" t="n">
        <v>14.84</v>
      </c>
      <c r="AC10" s="252" t="n">
        <v>24.44</v>
      </c>
      <c r="AD10" s="252" t="n">
        <v>30.46</v>
      </c>
      <c r="AE10" s="269" t="n">
        <v>43.58</v>
      </c>
      <c r="AF10" s="327" t="n">
        <v>14.88</v>
      </c>
      <c r="AG10" s="310" t="n">
        <v>13.42</v>
      </c>
      <c r="AH10" s="310" t="n">
        <v>21.95</v>
      </c>
      <c r="AI10" s="307" t="n">
        <v>20.04</v>
      </c>
      <c r="AK10" s="270" t="n">
        <v>-0.540156034878385</v>
      </c>
    </row>
    <row r="11" customFormat="false" ht="20.1" hidden="false" customHeight="true" outlineLevel="0" collapsed="false">
      <c r="A11" s="41"/>
      <c r="B11" s="44" t="s">
        <v>11</v>
      </c>
      <c r="D11" s="969" t="s">
        <v>86</v>
      </c>
      <c r="E11" s="970"/>
      <c r="F11" s="971"/>
      <c r="G11" s="971"/>
      <c r="H11" s="971"/>
      <c r="I11" s="1024" t="n">
        <v>-243.71</v>
      </c>
      <c r="J11" s="1024" t="n">
        <v>-128.47</v>
      </c>
      <c r="K11" s="973" t="n">
        <v>-114.27</v>
      </c>
      <c r="L11" s="973" t="n">
        <v>-21.25</v>
      </c>
      <c r="M11" s="973" t="n">
        <v>37.6</v>
      </c>
      <c r="N11" s="973" t="n">
        <v>70.28</v>
      </c>
      <c r="O11" s="973" t="n">
        <v>89.38</v>
      </c>
      <c r="P11" s="973" t="n">
        <v>26.44</v>
      </c>
      <c r="Q11" s="973" t="n">
        <v>88.86</v>
      </c>
      <c r="R11" s="973" t="n">
        <v>100.81</v>
      </c>
      <c r="S11" s="973" t="n">
        <v>131.65</v>
      </c>
      <c r="T11" s="973" t="n">
        <v>29.89</v>
      </c>
      <c r="U11" s="973" t="n">
        <v>58.75</v>
      </c>
      <c r="V11" s="973" t="n">
        <v>76.72</v>
      </c>
      <c r="W11" s="973" t="n">
        <v>96.23</v>
      </c>
      <c r="X11" s="973" t="n">
        <v>28.05432002</v>
      </c>
      <c r="Y11" s="973" t="n">
        <v>62.46</v>
      </c>
      <c r="Z11" s="973" t="n">
        <v>96.34</v>
      </c>
      <c r="AA11" s="973" t="n">
        <v>128.2</v>
      </c>
      <c r="AB11" s="973" t="n">
        <v>43.54</v>
      </c>
      <c r="AC11" s="973" t="n">
        <v>84</v>
      </c>
      <c r="AD11" s="973" t="n">
        <v>130.14</v>
      </c>
      <c r="AE11" s="998" t="n">
        <v>180.79</v>
      </c>
      <c r="AF11" s="151" t="n">
        <v>51.58</v>
      </c>
      <c r="AG11" s="151" t="n">
        <v>107.04</v>
      </c>
      <c r="AH11" s="151" t="n">
        <v>162.12</v>
      </c>
      <c r="AI11" s="695" t="n">
        <v>97.85</v>
      </c>
      <c r="AK11" s="270" t="n">
        <v>-0.458764312185409</v>
      </c>
    </row>
    <row r="12" customFormat="false" ht="20.1" hidden="false" customHeight="true" outlineLevel="0" collapsed="false">
      <c r="A12" s="41"/>
      <c r="B12" s="44" t="s">
        <v>13</v>
      </c>
      <c r="D12" s="974" t="s">
        <v>523</v>
      </c>
      <c r="E12" s="915"/>
      <c r="F12" s="915"/>
      <c r="G12" s="915"/>
      <c r="H12" s="915"/>
      <c r="I12" s="1047" t="n">
        <v>-243.39164</v>
      </c>
      <c r="J12" s="1047" t="n">
        <v>-127.80296</v>
      </c>
      <c r="K12" s="212" t="n">
        <v>-113.26186</v>
      </c>
      <c r="L12" s="212" t="n">
        <v>-20.81794</v>
      </c>
      <c r="M12" s="212" t="n">
        <v>38.45654</v>
      </c>
      <c r="N12" s="212" t="n">
        <v>71.5686</v>
      </c>
      <c r="O12" s="212" t="n">
        <v>91.10066</v>
      </c>
      <c r="P12" s="212" t="n">
        <v>26.8948</v>
      </c>
      <c r="Q12" s="212" t="n">
        <v>89.76202</v>
      </c>
      <c r="R12" s="212" t="n">
        <v>102.16682</v>
      </c>
      <c r="S12" s="212" t="n">
        <v>133.46162</v>
      </c>
      <c r="T12" s="212" t="n">
        <v>30.29932</v>
      </c>
      <c r="U12" s="212" t="n">
        <v>59.56864</v>
      </c>
      <c r="V12" s="212" t="n">
        <v>77.94796</v>
      </c>
      <c r="W12" s="212" t="n">
        <v>97.8748600000001</v>
      </c>
      <c r="X12" s="212" t="n">
        <v>28.39443202</v>
      </c>
      <c r="Y12" s="212" t="n">
        <v>63.140224</v>
      </c>
      <c r="Z12" s="212" t="n">
        <v>97.36225</v>
      </c>
      <c r="AA12" s="212" t="n">
        <v>129.563</v>
      </c>
      <c r="AB12" s="212" t="n">
        <v>43.881127</v>
      </c>
      <c r="AC12" s="212" t="n">
        <v>84.6815</v>
      </c>
      <c r="AD12" s="212" t="n">
        <v>131.16225</v>
      </c>
      <c r="AE12" s="975" t="n">
        <v>182.153377</v>
      </c>
      <c r="AF12" s="212" t="n">
        <v>51.97875</v>
      </c>
      <c r="AG12" s="212" t="n">
        <v>107.83025</v>
      </c>
      <c r="AH12" s="212" t="n">
        <v>163.309</v>
      </c>
      <c r="AI12" s="975" t="n">
        <v>99.4305</v>
      </c>
      <c r="AK12" s="270" t="n">
        <v>-0.45413858563819</v>
      </c>
    </row>
    <row r="13" customFormat="false" ht="20.1" hidden="false" customHeight="true" outlineLevel="0" collapsed="false">
      <c r="A13" s="41"/>
      <c r="B13" s="44" t="s">
        <v>15</v>
      </c>
      <c r="C13" s="649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5"/>
    </row>
    <row r="14" customFormat="false" ht="20.1" hidden="false" customHeight="true" outlineLevel="0" collapsed="false">
      <c r="A14" s="41"/>
      <c r="B14" s="44" t="s">
        <v>17</v>
      </c>
      <c r="D14" s="423" t="s">
        <v>556</v>
      </c>
      <c r="E14" s="911"/>
      <c r="F14" s="911"/>
      <c r="G14" s="911"/>
      <c r="H14" s="911"/>
      <c r="I14" s="26" t="s">
        <v>58</v>
      </c>
      <c r="J14" s="26" t="s">
        <v>59</v>
      </c>
      <c r="K14" s="26" t="s">
        <v>160</v>
      </c>
      <c r="L14" s="26" t="s">
        <v>61</v>
      </c>
      <c r="M14" s="26" t="s">
        <v>62</v>
      </c>
      <c r="N14" s="26" t="s">
        <v>63</v>
      </c>
      <c r="O14" s="26" t="s">
        <v>161</v>
      </c>
      <c r="P14" s="65" t="s">
        <v>64</v>
      </c>
      <c r="Q14" s="65" t="s">
        <v>65</v>
      </c>
      <c r="R14" s="26" t="s">
        <v>66</v>
      </c>
      <c r="S14" s="26" t="s">
        <v>67</v>
      </c>
      <c r="T14" s="26" t="s">
        <v>68</v>
      </c>
      <c r="U14" s="26" t="s">
        <v>69</v>
      </c>
      <c r="V14" s="26" t="s">
        <v>70</v>
      </c>
      <c r="W14" s="26" t="s">
        <v>114</v>
      </c>
      <c r="X14" s="26" t="s">
        <v>71</v>
      </c>
      <c r="Y14" s="26" t="s">
        <v>72</v>
      </c>
      <c r="Z14" s="26" t="s">
        <v>73</v>
      </c>
      <c r="AA14" s="26" t="s">
        <v>74</v>
      </c>
      <c r="AB14" s="26" t="s">
        <v>75</v>
      </c>
      <c r="AC14" s="26" t="s">
        <v>76</v>
      </c>
      <c r="AD14" s="26" t="s">
        <v>77</v>
      </c>
      <c r="AE14" s="26" t="s">
        <v>78</v>
      </c>
      <c r="AF14" s="26" t="s">
        <v>79</v>
      </c>
      <c r="AG14" s="65" t="s">
        <v>80</v>
      </c>
      <c r="AH14" s="65" t="s">
        <v>81</v>
      </c>
      <c r="AI14" s="65" t="s">
        <v>82</v>
      </c>
      <c r="AK14" s="266" t="s">
        <v>540</v>
      </c>
    </row>
    <row r="15" customFormat="false" ht="20.1" hidden="false" customHeight="true" outlineLevel="0" collapsed="false">
      <c r="A15" s="41"/>
      <c r="B15" s="44" t="s">
        <v>19</v>
      </c>
      <c r="D15" s="649"/>
      <c r="E15" s="1" t="s">
        <v>83</v>
      </c>
      <c r="F15" s="1"/>
      <c r="G15" s="1"/>
      <c r="H15" s="1"/>
      <c r="I15" s="252" t="n">
        <v>169.53</v>
      </c>
      <c r="J15" s="252" t="n">
        <v>131.58</v>
      </c>
      <c r="K15" s="252" t="n">
        <v>143.38</v>
      </c>
      <c r="L15" s="252" t="n">
        <v>162.4</v>
      </c>
      <c r="M15" s="252" t="n">
        <v>148.96</v>
      </c>
      <c r="N15" s="252" t="n">
        <v>146.39</v>
      </c>
      <c r="O15" s="252" t="n">
        <v>114.22</v>
      </c>
      <c r="P15" s="252" t="n">
        <v>150.51</v>
      </c>
      <c r="Q15" s="252" t="n">
        <v>150.61</v>
      </c>
      <c r="R15" s="252" t="n">
        <v>144.79</v>
      </c>
      <c r="S15" s="252" t="n">
        <v>148.48</v>
      </c>
      <c r="T15" s="252" t="n">
        <v>145.85</v>
      </c>
      <c r="U15" s="252" t="n">
        <v>147.05</v>
      </c>
      <c r="V15" s="252" t="n">
        <v>166.54</v>
      </c>
      <c r="W15" s="252" t="n">
        <v>185.02</v>
      </c>
      <c r="X15" s="252" t="n">
        <v>194.47</v>
      </c>
      <c r="Y15" s="252" t="n">
        <v>206.55</v>
      </c>
      <c r="Z15" s="252" t="n">
        <v>235.43</v>
      </c>
      <c r="AA15" s="252" t="n">
        <v>236.23</v>
      </c>
      <c r="AB15" s="252" t="n">
        <v>228.32</v>
      </c>
      <c r="AC15" s="252" t="n">
        <v>220</v>
      </c>
      <c r="AD15" s="252" t="n">
        <v>239.35</v>
      </c>
      <c r="AE15" s="252" t="n">
        <v>239.45</v>
      </c>
      <c r="AF15" s="252" t="n">
        <v>226.15</v>
      </c>
      <c r="AG15" s="252" t="n">
        <v>232.22</v>
      </c>
      <c r="AH15" s="269" t="n">
        <v>232.38</v>
      </c>
      <c r="AI15" s="269" t="n">
        <v>233.1</v>
      </c>
      <c r="AK15" s="270" t="n">
        <v>0.00309837335398927</v>
      </c>
    </row>
    <row r="16" customFormat="false" ht="20.1" hidden="false" customHeight="true" outlineLevel="0" collapsed="false">
      <c r="A16" s="41"/>
      <c r="B16" s="44" t="s">
        <v>21</v>
      </c>
      <c r="D16" s="649"/>
      <c r="E16" s="1" t="s">
        <v>84</v>
      </c>
      <c r="F16" s="1"/>
      <c r="G16" s="1"/>
      <c r="H16" s="1"/>
      <c r="I16" s="252" t="n">
        <v>189.49</v>
      </c>
      <c r="J16" s="252" t="n">
        <v>20.73</v>
      </c>
      <c r="K16" s="252" t="n">
        <v>111.17</v>
      </c>
      <c r="L16" s="252" t="n">
        <v>183.23</v>
      </c>
      <c r="M16" s="252" t="n">
        <v>88.77</v>
      </c>
      <c r="N16" s="252" t="n">
        <v>113.02</v>
      </c>
      <c r="O16" s="252" t="n">
        <v>84.89</v>
      </c>
      <c r="P16" s="252" t="n">
        <v>125.05</v>
      </c>
      <c r="Q16" s="252" t="n">
        <v>87.66</v>
      </c>
      <c r="R16" s="252" t="n">
        <v>132.72</v>
      </c>
      <c r="S16" s="252" t="n">
        <v>117.08</v>
      </c>
      <c r="T16" s="252" t="n">
        <v>113.71</v>
      </c>
      <c r="U16" s="252" t="n">
        <v>118.22</v>
      </c>
      <c r="V16" s="252" t="n">
        <v>144.97</v>
      </c>
      <c r="W16" s="252" t="n">
        <v>163.1</v>
      </c>
      <c r="X16" s="252" t="n">
        <v>165.6</v>
      </c>
      <c r="Y16" s="252" t="n">
        <v>170.36</v>
      </c>
      <c r="Z16" s="252" t="n">
        <v>191.19</v>
      </c>
      <c r="AA16" s="252" t="n">
        <v>212.72</v>
      </c>
      <c r="AB16" s="252" t="n">
        <v>169.1</v>
      </c>
      <c r="AC16" s="252" t="n">
        <v>169.23</v>
      </c>
      <c r="AD16" s="252" t="n">
        <v>186.88</v>
      </c>
      <c r="AE16" s="252" t="n">
        <v>174.41</v>
      </c>
      <c r="AF16" s="310" t="n">
        <v>159.37</v>
      </c>
      <c r="AG16" s="310" t="n">
        <v>177.81</v>
      </c>
      <c r="AH16" s="307" t="n">
        <v>168.31</v>
      </c>
      <c r="AI16" s="307" t="n">
        <v>298.12</v>
      </c>
      <c r="AK16" s="270" t="n">
        <v>0.77125542154358</v>
      </c>
    </row>
    <row r="17" customFormat="false" ht="20.1" hidden="false" customHeight="true" outlineLevel="0" collapsed="false">
      <c r="A17" s="41"/>
      <c r="B17" s="44" t="s">
        <v>23</v>
      </c>
      <c r="D17" s="969" t="s">
        <v>85</v>
      </c>
      <c r="E17" s="970"/>
      <c r="F17" s="971"/>
      <c r="G17" s="971"/>
      <c r="H17" s="971"/>
      <c r="I17" s="866" t="n">
        <v>-19.96</v>
      </c>
      <c r="J17" s="866" t="n">
        <v>110.85</v>
      </c>
      <c r="K17" s="866" t="n">
        <v>32.21</v>
      </c>
      <c r="L17" s="866" t="n">
        <v>-20.83</v>
      </c>
      <c r="M17" s="866" t="n">
        <v>60.19</v>
      </c>
      <c r="N17" s="866" t="n">
        <v>33.37</v>
      </c>
      <c r="O17" s="866" t="n">
        <v>29.33</v>
      </c>
      <c r="P17" s="866" t="n">
        <v>25.46</v>
      </c>
      <c r="Q17" s="866" t="n">
        <v>62.95</v>
      </c>
      <c r="R17" s="866" t="n">
        <v>12.07</v>
      </c>
      <c r="S17" s="866" t="n">
        <v>31.4</v>
      </c>
      <c r="T17" s="866" t="n">
        <v>32.14</v>
      </c>
      <c r="U17" s="866" t="n">
        <v>28.83</v>
      </c>
      <c r="V17" s="866" t="n">
        <v>21.57</v>
      </c>
      <c r="W17" s="866" t="n">
        <v>21.92</v>
      </c>
      <c r="X17" s="866" t="n">
        <v>28.87</v>
      </c>
      <c r="Y17" s="866" t="n">
        <v>36.19</v>
      </c>
      <c r="Z17" s="866" t="n">
        <v>44.24</v>
      </c>
      <c r="AA17" s="866" t="n">
        <v>23.51</v>
      </c>
      <c r="AB17" s="866" t="n">
        <v>59.22</v>
      </c>
      <c r="AC17" s="866" t="n">
        <v>50.76</v>
      </c>
      <c r="AD17" s="866" t="n">
        <v>52.4799999999999</v>
      </c>
      <c r="AE17" s="866" t="n">
        <v>65.0400000000001</v>
      </c>
      <c r="AF17" s="252" t="n">
        <v>66.78</v>
      </c>
      <c r="AG17" s="252" t="n">
        <v>54.41</v>
      </c>
      <c r="AH17" s="269" t="n">
        <v>64.07</v>
      </c>
      <c r="AI17" s="269" t="n">
        <v>-65.02</v>
      </c>
      <c r="AK17" s="270" t="n">
        <v>-2.01482753238645</v>
      </c>
    </row>
    <row r="18" customFormat="false" ht="20.1" hidden="false" customHeight="true" outlineLevel="0" collapsed="false">
      <c r="A18" s="41"/>
      <c r="B18" s="44" t="s">
        <v>25</v>
      </c>
      <c r="D18" s="1"/>
      <c r="E18" s="1" t="s">
        <v>27</v>
      </c>
      <c r="F18" s="1"/>
      <c r="G18" s="1"/>
      <c r="H18" s="1"/>
      <c r="I18" s="252" t="n">
        <v>0.42</v>
      </c>
      <c r="J18" s="252" t="n">
        <v>0.46</v>
      </c>
      <c r="K18" s="252" t="n">
        <v>0.45</v>
      </c>
      <c r="L18" s="252" t="n">
        <v>0.57</v>
      </c>
      <c r="M18" s="252" t="n">
        <v>0.56</v>
      </c>
      <c r="N18" s="252" t="n">
        <v>0.57</v>
      </c>
      <c r="O18" s="252" t="n">
        <v>0.57</v>
      </c>
      <c r="P18" s="252" t="n">
        <v>0.6</v>
      </c>
      <c r="Q18" s="252" t="n">
        <v>0.59</v>
      </c>
      <c r="R18" s="252" t="n">
        <v>0.6</v>
      </c>
      <c r="S18" s="252" t="n">
        <v>0.6</v>
      </c>
      <c r="T18" s="252" t="n">
        <v>0.54</v>
      </c>
      <c r="U18" s="252" t="n">
        <v>0.54</v>
      </c>
      <c r="V18" s="252" t="n">
        <v>0.54</v>
      </c>
      <c r="W18" s="252" t="n">
        <v>0.55</v>
      </c>
      <c r="X18" s="252" t="n">
        <v>0.46912</v>
      </c>
      <c r="Y18" s="252" t="n">
        <v>0.46912</v>
      </c>
      <c r="Z18" s="252" t="n">
        <v>0.47176</v>
      </c>
      <c r="AA18" s="252" t="n">
        <v>0.47</v>
      </c>
      <c r="AB18" s="252" t="n">
        <v>0.47052</v>
      </c>
      <c r="AC18" s="252" t="n">
        <v>0.46948</v>
      </c>
      <c r="AD18" s="252" t="n">
        <v>0.47</v>
      </c>
      <c r="AE18" s="252" t="n">
        <v>0.47052</v>
      </c>
      <c r="AF18" s="252" t="n">
        <v>0.55</v>
      </c>
      <c r="AG18" s="252" t="n">
        <v>0.54</v>
      </c>
      <c r="AH18" s="269" t="n">
        <v>0.55</v>
      </c>
      <c r="AI18" s="269" t="n">
        <v>0.54</v>
      </c>
      <c r="AK18" s="270" t="n">
        <v>-0.0181818181818174</v>
      </c>
    </row>
    <row r="19" customFormat="false" ht="20.1" hidden="false" customHeight="true" outlineLevel="0" collapsed="false">
      <c r="A19" s="41"/>
      <c r="B19" s="44" t="s">
        <v>27</v>
      </c>
      <c r="D19" s="813"/>
      <c r="E19" s="814" t="s">
        <v>279</v>
      </c>
      <c r="F19" s="815"/>
      <c r="G19" s="815"/>
      <c r="H19" s="815"/>
      <c r="I19" s="972" t="n">
        <v>-247.91</v>
      </c>
      <c r="J19" s="972" t="n">
        <v>4.84999999999999</v>
      </c>
      <c r="K19" s="972" t="n">
        <v>-19.97</v>
      </c>
      <c r="L19" s="972" t="n">
        <v>-0.71</v>
      </c>
      <c r="M19" s="972" t="n">
        <v>3.2</v>
      </c>
      <c r="N19" s="972" t="n">
        <v>0.299999999999999</v>
      </c>
      <c r="O19" s="972" t="n">
        <v>-9.65</v>
      </c>
      <c r="P19" s="972" t="n">
        <v>1.58</v>
      </c>
      <c r="Q19" s="972" t="n">
        <v>0.7</v>
      </c>
      <c r="R19" s="972" t="n">
        <v>0.3</v>
      </c>
      <c r="S19" s="972" t="n">
        <v>-0.33</v>
      </c>
      <c r="T19" s="972" t="n">
        <v>0</v>
      </c>
      <c r="U19" s="972" t="n">
        <v>1.33</v>
      </c>
      <c r="V19" s="972" t="n">
        <v>-0.44</v>
      </c>
      <c r="W19" s="972" t="n">
        <v>-0.13</v>
      </c>
      <c r="X19" s="972" t="n">
        <v>0.1</v>
      </c>
      <c r="Y19" s="972" t="n">
        <v>1.57088</v>
      </c>
      <c r="Z19" s="972" t="n">
        <v>-1.34087999999999</v>
      </c>
      <c r="AA19" s="972" t="n">
        <v>0.579999999999991</v>
      </c>
      <c r="AB19" s="972" t="n">
        <v>0.03052</v>
      </c>
      <c r="AC19" s="972" t="n">
        <v>-0.03052</v>
      </c>
      <c r="AD19" s="972" t="n">
        <v>-0.84</v>
      </c>
      <c r="AE19" s="972" t="n">
        <v>-0.409479999999996</v>
      </c>
      <c r="AF19" s="310" t="n">
        <v>0.23</v>
      </c>
      <c r="AG19" s="310" t="n">
        <v>0.13</v>
      </c>
      <c r="AH19" s="307" t="n">
        <v>0.09</v>
      </c>
      <c r="AI19" s="307" t="n">
        <v>-0.62</v>
      </c>
      <c r="AK19" s="270"/>
    </row>
    <row r="20" customFormat="false" ht="20.1" hidden="false" customHeight="true" outlineLevel="0" collapsed="false">
      <c r="A20" s="41"/>
      <c r="B20" s="44" t="s">
        <v>29</v>
      </c>
      <c r="D20" s="649" t="s">
        <v>522</v>
      </c>
      <c r="E20" s="1"/>
      <c r="F20" s="1"/>
      <c r="G20" s="1"/>
      <c r="H20" s="1"/>
      <c r="I20" s="252" t="n">
        <v>-268.29</v>
      </c>
      <c r="J20" s="252" t="n">
        <v>115.24</v>
      </c>
      <c r="K20" s="252" t="n">
        <v>11.79</v>
      </c>
      <c r="L20" s="252" t="n">
        <v>-22.11</v>
      </c>
      <c r="M20" s="252" t="n">
        <v>62.83</v>
      </c>
      <c r="N20" s="252" t="n">
        <v>33.1</v>
      </c>
      <c r="O20" s="252" t="n">
        <v>19.11</v>
      </c>
      <c r="P20" s="252" t="n">
        <v>26.44</v>
      </c>
      <c r="Q20" s="252" t="n">
        <v>63.06</v>
      </c>
      <c r="R20" s="252" t="n">
        <v>11.77</v>
      </c>
      <c r="S20" s="252" t="n">
        <v>30.47</v>
      </c>
      <c r="T20" s="252" t="n">
        <v>31.6</v>
      </c>
      <c r="U20" s="252" t="n">
        <v>29.62</v>
      </c>
      <c r="V20" s="252" t="n">
        <v>20.59</v>
      </c>
      <c r="W20" s="252" t="n">
        <v>21.24</v>
      </c>
      <c r="X20" s="252" t="n">
        <v>28.5</v>
      </c>
      <c r="Y20" s="252" t="n">
        <v>38.7</v>
      </c>
      <c r="Z20" s="252" t="n">
        <v>43.84</v>
      </c>
      <c r="AA20" s="252" t="n">
        <v>22.68</v>
      </c>
      <c r="AB20" s="252" t="n">
        <v>58.78</v>
      </c>
      <c r="AC20" s="252" t="n">
        <v>50.11</v>
      </c>
      <c r="AD20" s="252" t="n">
        <v>51.72</v>
      </c>
      <c r="AE20" s="252" t="n">
        <v>63.76</v>
      </c>
      <c r="AF20" s="252" t="n">
        <v>66.46</v>
      </c>
      <c r="AG20" s="252" t="n">
        <v>54</v>
      </c>
      <c r="AH20" s="269" t="n">
        <v>63.61</v>
      </c>
      <c r="AI20" s="269" t="n">
        <v>-66.18</v>
      </c>
      <c r="AK20" s="270" t="n">
        <v>-2.04040245244458</v>
      </c>
    </row>
    <row r="21" customFormat="false" ht="20.1" hidden="false" customHeight="true" outlineLevel="0" collapsed="false">
      <c r="A21" s="41"/>
      <c r="B21" s="44" t="s">
        <v>31</v>
      </c>
      <c r="D21" s="649"/>
      <c r="E21" s="1" t="s">
        <v>281</v>
      </c>
      <c r="F21" s="1"/>
      <c r="G21" s="1"/>
      <c r="H21" s="1"/>
      <c r="I21" s="252" t="n">
        <v>2.4</v>
      </c>
      <c r="J21" s="252" t="n">
        <v>0</v>
      </c>
      <c r="K21" s="252" t="n">
        <v>-2.41</v>
      </c>
      <c r="L21" s="252" t="n">
        <v>-0.86</v>
      </c>
      <c r="M21" s="252" t="n">
        <v>3.98</v>
      </c>
      <c r="N21" s="252" t="n">
        <v>0.42</v>
      </c>
      <c r="O21" s="252" t="n">
        <v>0.00999999999999979</v>
      </c>
      <c r="P21" s="252" t="n">
        <v>0</v>
      </c>
      <c r="Q21" s="252" t="n">
        <v>0.64</v>
      </c>
      <c r="R21" s="252" t="n">
        <v>-0.18</v>
      </c>
      <c r="S21" s="252" t="n">
        <v>-0.37</v>
      </c>
      <c r="T21" s="252" t="n">
        <v>1.71</v>
      </c>
      <c r="U21" s="252" t="n">
        <v>0.76</v>
      </c>
      <c r="V21" s="252" t="n">
        <v>2.62</v>
      </c>
      <c r="W21" s="252" t="n">
        <v>1.73</v>
      </c>
      <c r="X21" s="252" t="n">
        <v>0.44567998</v>
      </c>
      <c r="Y21" s="252" t="n">
        <v>4.29432002</v>
      </c>
      <c r="Z21" s="252" t="n">
        <v>9.96</v>
      </c>
      <c r="AA21" s="252" t="n">
        <v>-9.18</v>
      </c>
      <c r="AB21" s="252" t="n">
        <v>14.84</v>
      </c>
      <c r="AC21" s="252" t="n">
        <v>9.6</v>
      </c>
      <c r="AD21" s="252" t="n">
        <v>6.02</v>
      </c>
      <c r="AE21" s="252" t="n">
        <v>13.12</v>
      </c>
      <c r="AF21" s="310" t="n">
        <v>14.88</v>
      </c>
      <c r="AG21" s="310" t="n">
        <v>-1.46</v>
      </c>
      <c r="AH21" s="307" t="n">
        <v>8.53</v>
      </c>
      <c r="AI21" s="307" t="n">
        <v>-1.91</v>
      </c>
      <c r="AK21" s="270" t="n">
        <v>-1.22391559202814</v>
      </c>
    </row>
    <row r="22" customFormat="false" ht="20.1" hidden="false" customHeight="true" outlineLevel="0" collapsed="false">
      <c r="A22" s="41"/>
      <c r="B22" s="44" t="s">
        <v>32</v>
      </c>
      <c r="D22" s="969" t="s">
        <v>86</v>
      </c>
      <c r="E22" s="970"/>
      <c r="F22" s="971"/>
      <c r="G22" s="971"/>
      <c r="H22" s="971"/>
      <c r="I22" s="973" t="n">
        <v>-270.69</v>
      </c>
      <c r="J22" s="973" t="n">
        <v>115.24</v>
      </c>
      <c r="K22" s="973" t="n">
        <v>14.2</v>
      </c>
      <c r="L22" s="973" t="n">
        <v>-21.25</v>
      </c>
      <c r="M22" s="973" t="n">
        <v>58.85</v>
      </c>
      <c r="N22" s="973" t="n">
        <v>32.68</v>
      </c>
      <c r="O22" s="973" t="n">
        <v>19.1</v>
      </c>
      <c r="P22" s="973" t="n">
        <v>26.44</v>
      </c>
      <c r="Q22" s="973" t="n">
        <v>62.42</v>
      </c>
      <c r="R22" s="973" t="n">
        <v>11.95</v>
      </c>
      <c r="S22" s="973" t="n">
        <v>30.84</v>
      </c>
      <c r="T22" s="973" t="n">
        <v>29.89</v>
      </c>
      <c r="U22" s="973" t="n">
        <v>28.86</v>
      </c>
      <c r="V22" s="973" t="n">
        <v>17.97</v>
      </c>
      <c r="W22" s="973" t="n">
        <v>19.51</v>
      </c>
      <c r="X22" s="973" t="n">
        <v>28.05432002</v>
      </c>
      <c r="Y22" s="973" t="n">
        <v>34.40567998</v>
      </c>
      <c r="Z22" s="973" t="n">
        <v>33.88</v>
      </c>
      <c r="AA22" s="973" t="n">
        <v>31.86</v>
      </c>
      <c r="AB22" s="973" t="n">
        <v>43.54</v>
      </c>
      <c r="AC22" s="973" t="n">
        <v>40.46</v>
      </c>
      <c r="AD22" s="973" t="n">
        <v>46.14</v>
      </c>
      <c r="AE22" s="973" t="n">
        <v>50.65</v>
      </c>
      <c r="AF22" s="252" t="n">
        <v>51.58</v>
      </c>
      <c r="AG22" s="252" t="n">
        <v>55.46</v>
      </c>
      <c r="AH22" s="269" t="n">
        <v>55.08</v>
      </c>
      <c r="AI22" s="269" t="n">
        <v>-64.27</v>
      </c>
      <c r="AK22" s="270" t="n">
        <v>-2.16684822076979</v>
      </c>
    </row>
    <row r="23" customFormat="false" ht="20.1" hidden="false" customHeight="true" outlineLevel="0" collapsed="false">
      <c r="A23" s="41"/>
      <c r="B23" s="44" t="s">
        <v>33</v>
      </c>
      <c r="D23" s="974" t="s">
        <v>523</v>
      </c>
      <c r="E23" s="915"/>
      <c r="F23" s="915"/>
      <c r="G23" s="915"/>
      <c r="H23" s="915"/>
      <c r="I23" s="212" t="n">
        <v>-270.37164</v>
      </c>
      <c r="J23" s="212" t="n">
        <v>115.58868</v>
      </c>
      <c r="K23" s="212" t="n">
        <v>14.5411</v>
      </c>
      <c r="L23" s="212" t="n">
        <v>-20.81794</v>
      </c>
      <c r="M23" s="212" t="n">
        <v>59.27448</v>
      </c>
      <c r="N23" s="212" t="n">
        <v>33.11206</v>
      </c>
      <c r="O23" s="212" t="n">
        <v>19.53206</v>
      </c>
      <c r="P23" s="212" t="n">
        <v>26.8948</v>
      </c>
      <c r="Q23" s="212" t="n">
        <v>62.86722</v>
      </c>
      <c r="R23" s="212" t="n">
        <v>12.4048</v>
      </c>
      <c r="S23" s="212" t="n">
        <v>31.2948</v>
      </c>
      <c r="T23" s="212" t="n">
        <v>30.29932</v>
      </c>
      <c r="U23" s="212" t="n">
        <v>29.26932</v>
      </c>
      <c r="V23" s="212" t="n">
        <v>18.37932</v>
      </c>
      <c r="W23" s="212" t="n">
        <v>19.9269</v>
      </c>
      <c r="X23" s="212" t="n">
        <v>28.39443202</v>
      </c>
      <c r="Y23" s="212" t="n">
        <v>34.74579198</v>
      </c>
      <c r="Z23" s="212" t="n">
        <v>34.222026</v>
      </c>
      <c r="AA23" s="212" t="n">
        <v>32.20075</v>
      </c>
      <c r="AB23" s="212" t="n">
        <v>43.881127</v>
      </c>
      <c r="AC23" s="212" t="n">
        <v>40.800373</v>
      </c>
      <c r="AD23" s="212" t="n">
        <v>46.48075</v>
      </c>
      <c r="AE23" s="212" t="n">
        <v>50.991127</v>
      </c>
      <c r="AF23" s="332" t="n">
        <v>51.97875</v>
      </c>
      <c r="AG23" s="332" t="n">
        <v>55.8515</v>
      </c>
      <c r="AH23" s="333" t="n">
        <v>55.47875</v>
      </c>
      <c r="AI23" s="333" t="n">
        <v>-63.8785</v>
      </c>
      <c r="AK23" s="270" t="n">
        <v>-2.15140481715972</v>
      </c>
    </row>
    <row r="24" customFormat="false" ht="20.1" hidden="false" customHeight="true" outlineLevel="0" collapsed="false">
      <c r="A24" s="41"/>
      <c r="B24" s="44" t="s">
        <v>34</v>
      </c>
      <c r="D24" s="649"/>
      <c r="E24" s="1"/>
      <c r="F24" s="1"/>
      <c r="G24" s="1"/>
      <c r="H24" s="1"/>
      <c r="I24" s="1"/>
      <c r="J24" s="1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</row>
    <row r="25" customFormat="false" ht="20.1" hidden="false" customHeight="true" outlineLevel="0" collapsed="false">
      <c r="A25" s="41"/>
      <c r="B25" s="42" t="s">
        <v>35</v>
      </c>
      <c r="D25" s="423" t="s">
        <v>557</v>
      </c>
      <c r="E25" s="911"/>
      <c r="F25" s="911"/>
      <c r="G25" s="911"/>
      <c r="H25" s="911"/>
      <c r="I25" s="26" t="s">
        <v>58</v>
      </c>
      <c r="J25" s="26" t="s">
        <v>59</v>
      </c>
      <c r="K25" s="26" t="s">
        <v>160</v>
      </c>
      <c r="L25" s="26" t="s">
        <v>61</v>
      </c>
      <c r="M25" s="26" t="s">
        <v>62</v>
      </c>
      <c r="N25" s="26" t="s">
        <v>63</v>
      </c>
      <c r="O25" s="65" t="n">
        <v>2015</v>
      </c>
      <c r="P25" s="65" t="s">
        <v>64</v>
      </c>
      <c r="Q25" s="65" t="s">
        <v>65</v>
      </c>
      <c r="R25" s="26" t="s">
        <v>66</v>
      </c>
      <c r="S25" s="26" t="s">
        <v>67</v>
      </c>
      <c r="T25" s="26" t="s">
        <v>68</v>
      </c>
      <c r="U25" s="26" t="s">
        <v>69</v>
      </c>
      <c r="V25" s="26" t="s">
        <v>70</v>
      </c>
      <c r="W25" s="26" t="s">
        <v>114</v>
      </c>
      <c r="X25" s="26" t="s">
        <v>71</v>
      </c>
      <c r="Y25" s="26" t="s">
        <v>72</v>
      </c>
      <c r="Z25" s="26" t="s">
        <v>73</v>
      </c>
      <c r="AA25" s="26" t="s">
        <v>74</v>
      </c>
      <c r="AB25" s="26" t="s">
        <v>75</v>
      </c>
      <c r="AC25" s="26" t="s">
        <v>76</v>
      </c>
      <c r="AD25" s="26" t="s">
        <v>77</v>
      </c>
      <c r="AE25" s="65" t="n">
        <v>2019</v>
      </c>
      <c r="AF25" s="65" t="s">
        <v>79</v>
      </c>
      <c r="AG25" s="65" t="s">
        <v>80</v>
      </c>
      <c r="AH25" s="65" t="s">
        <v>81</v>
      </c>
      <c r="AI25" s="65" t="s">
        <v>82</v>
      </c>
    </row>
    <row r="26" customFormat="false" ht="20.1" hidden="false" customHeight="true" outlineLevel="0" collapsed="false">
      <c r="A26" s="41"/>
      <c r="B26" s="44" t="s">
        <v>13</v>
      </c>
      <c r="D26" s="980" t="s">
        <v>168</v>
      </c>
      <c r="E26" s="981"/>
      <c r="F26" s="981"/>
      <c r="G26" s="981"/>
      <c r="H26" s="934"/>
      <c r="I26" s="660" t="n">
        <v>6970.77</v>
      </c>
      <c r="J26" s="660" t="n">
        <v>6781.57</v>
      </c>
      <c r="K26" s="660" t="n">
        <v>7105.95</v>
      </c>
      <c r="L26" s="660" t="n">
        <v>7931.38</v>
      </c>
      <c r="M26" s="660" t="n">
        <v>7780.69</v>
      </c>
      <c r="N26" s="660" t="n">
        <v>7728.08</v>
      </c>
      <c r="O26" s="660" t="n">
        <v>8728.48</v>
      </c>
      <c r="P26" s="660" t="n">
        <v>8591.49</v>
      </c>
      <c r="Q26" s="660" t="n">
        <v>8526.9</v>
      </c>
      <c r="R26" s="660" t="n">
        <v>9279.79</v>
      </c>
      <c r="S26" s="660" t="n">
        <v>9137.15</v>
      </c>
      <c r="T26" s="660" t="n">
        <v>8882.79</v>
      </c>
      <c r="U26" s="660" t="n">
        <v>9183.55</v>
      </c>
      <c r="V26" s="660" t="n">
        <v>10479.36</v>
      </c>
      <c r="W26" s="660" t="n">
        <v>12166.06</v>
      </c>
      <c r="X26" s="660" t="n">
        <v>12643.78</v>
      </c>
      <c r="Y26" s="660" t="n">
        <v>12921.57</v>
      </c>
      <c r="Z26" s="660" t="n">
        <v>14595.79</v>
      </c>
      <c r="AA26" s="660" t="n">
        <v>13872.08</v>
      </c>
      <c r="AB26" s="660" t="n">
        <v>13172.77</v>
      </c>
      <c r="AC26" s="660" t="n">
        <v>15615.21</v>
      </c>
      <c r="AD26" s="660" t="n">
        <v>14608.29</v>
      </c>
      <c r="AE26" s="660" t="n">
        <v>14485.74</v>
      </c>
      <c r="AF26" s="68" t="n">
        <v>15350.01</v>
      </c>
      <c r="AG26" s="68" t="n">
        <v>15150.76</v>
      </c>
      <c r="AH26" s="68" t="n">
        <v>15387.3</v>
      </c>
      <c r="AI26" s="68" t="n">
        <v>18212.85</v>
      </c>
    </row>
    <row r="27" customFormat="false" ht="20.1" hidden="false" customHeight="true" outlineLevel="0" collapsed="false">
      <c r="A27" s="41"/>
      <c r="B27" s="44" t="s">
        <v>15</v>
      </c>
      <c r="D27" s="934" t="s">
        <v>191</v>
      </c>
      <c r="E27" s="101"/>
      <c r="F27" s="944"/>
      <c r="G27" s="944"/>
      <c r="H27" s="934"/>
      <c r="I27" s="68" t="n">
        <v>5976.49</v>
      </c>
      <c r="J27" s="68" t="n">
        <v>5672.27</v>
      </c>
      <c r="K27" s="68" t="n">
        <v>5984.38</v>
      </c>
      <c r="L27" s="68" t="n">
        <v>6830.5</v>
      </c>
      <c r="M27" s="68" t="n">
        <v>6621.51</v>
      </c>
      <c r="N27" s="68" t="n">
        <v>6536.24</v>
      </c>
      <c r="O27" s="68" t="n">
        <v>7519.28</v>
      </c>
      <c r="P27" s="68" t="n">
        <v>7355.87</v>
      </c>
      <c r="Q27" s="68" t="n">
        <v>7228.24</v>
      </c>
      <c r="R27" s="68" t="n">
        <v>7969.43</v>
      </c>
      <c r="S27" s="68" t="n">
        <v>7797.28</v>
      </c>
      <c r="T27" s="68" t="n">
        <v>7512.54</v>
      </c>
      <c r="U27" s="68" t="n">
        <v>7784.37</v>
      </c>
      <c r="V27" s="68" t="n">
        <v>9062.18</v>
      </c>
      <c r="W27" s="68" t="n">
        <v>10728.19</v>
      </c>
      <c r="X27" s="68" t="n">
        <v>12180.05</v>
      </c>
      <c r="Y27" s="68" t="n">
        <v>11423.89</v>
      </c>
      <c r="Z27" s="68" t="n">
        <v>13062.39</v>
      </c>
      <c r="AA27" s="68" t="n">
        <v>12288.97</v>
      </c>
      <c r="AB27" s="68" t="n">
        <v>11535.89</v>
      </c>
      <c r="AC27" s="68" t="n">
        <v>13943.12</v>
      </c>
      <c r="AD27" s="68" t="n">
        <v>12889.87</v>
      </c>
      <c r="AE27" s="68" t="n">
        <v>12720.08</v>
      </c>
      <c r="AF27" s="68" t="n">
        <v>13484.45</v>
      </c>
      <c r="AG27" s="68" t="n">
        <v>13279.14</v>
      </c>
      <c r="AH27" s="68" t="n">
        <v>13460.79</v>
      </c>
      <c r="AI27" s="68" t="n">
        <v>16355.54</v>
      </c>
    </row>
    <row r="28" customFormat="false" ht="20.1" hidden="false" customHeight="true" outlineLevel="0" collapsed="false">
      <c r="A28" s="41"/>
      <c r="B28" s="44" t="s">
        <v>36</v>
      </c>
      <c r="D28" s="982" t="s">
        <v>207</v>
      </c>
      <c r="E28" s="914"/>
      <c r="F28" s="991"/>
      <c r="G28" s="991"/>
      <c r="H28" s="982"/>
      <c r="I28" s="924" t="n">
        <v>994.280000000001</v>
      </c>
      <c r="J28" s="924" t="n">
        <v>1109.3</v>
      </c>
      <c r="K28" s="924" t="n">
        <v>1121.57</v>
      </c>
      <c r="L28" s="924" t="n">
        <v>1100.88</v>
      </c>
      <c r="M28" s="924" t="n">
        <v>1159.18</v>
      </c>
      <c r="N28" s="924" t="n">
        <v>1191.84</v>
      </c>
      <c r="O28" s="924" t="n">
        <v>1209.2</v>
      </c>
      <c r="P28" s="924" t="n">
        <v>1235.62</v>
      </c>
      <c r="Q28" s="924" t="n">
        <v>1298.66</v>
      </c>
      <c r="R28" s="924" t="n">
        <v>1310.36</v>
      </c>
      <c r="S28" s="924" t="n">
        <v>1339.87</v>
      </c>
      <c r="T28" s="924" t="n">
        <v>1370.25</v>
      </c>
      <c r="U28" s="924" t="n">
        <v>1399.18</v>
      </c>
      <c r="V28" s="924" t="n">
        <v>1417.18</v>
      </c>
      <c r="W28" s="924" t="n">
        <v>1437.87</v>
      </c>
      <c r="X28" s="924" t="n">
        <v>1463.73</v>
      </c>
      <c r="Y28" s="924" t="n">
        <v>1497.68</v>
      </c>
      <c r="Z28" s="924" t="n">
        <v>1533.4</v>
      </c>
      <c r="AA28" s="924" t="n">
        <v>1583.11</v>
      </c>
      <c r="AB28" s="924" t="n">
        <v>1636.88</v>
      </c>
      <c r="AC28" s="924" t="n">
        <v>1672.09</v>
      </c>
      <c r="AD28" s="924" t="n">
        <v>1718.42</v>
      </c>
      <c r="AE28" s="924" t="n">
        <v>1765.81</v>
      </c>
      <c r="AF28" s="924" t="n">
        <v>1815.67</v>
      </c>
      <c r="AG28" s="159" t="n">
        <v>1871.62</v>
      </c>
      <c r="AH28" s="159" t="n">
        <v>1926.51</v>
      </c>
      <c r="AI28" s="159" t="n">
        <v>1857.31</v>
      </c>
      <c r="AJ28" s="68"/>
    </row>
    <row r="29" customFormat="false" ht="20.1" hidden="false" customHeight="true" outlineLevel="0" collapsed="false">
      <c r="A29" s="41"/>
      <c r="B29" s="44" t="s">
        <v>37</v>
      </c>
      <c r="D29" s="934"/>
      <c r="E29" s="66"/>
      <c r="F29" s="66"/>
      <c r="G29" s="66"/>
      <c r="H29" s="66"/>
      <c r="I29" s="66"/>
      <c r="J29" s="66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</row>
    <row r="30" customFormat="false" ht="20.1" hidden="false" customHeight="true" outlineLevel="0" collapsed="false">
      <c r="A30" s="41"/>
      <c r="B30" s="42" t="s">
        <v>38</v>
      </c>
      <c r="D30" s="423" t="s">
        <v>558</v>
      </c>
      <c r="E30" s="423"/>
      <c r="F30" s="423"/>
      <c r="G30" s="423"/>
      <c r="H30" s="423"/>
      <c r="I30" s="26" t="s">
        <v>58</v>
      </c>
      <c r="J30" s="26" t="s">
        <v>59</v>
      </c>
      <c r="K30" s="26" t="s">
        <v>160</v>
      </c>
      <c r="L30" s="26" t="s">
        <v>61</v>
      </c>
      <c r="M30" s="26" t="s">
        <v>62</v>
      </c>
      <c r="N30" s="26" t="s">
        <v>63</v>
      </c>
      <c r="O30" s="65" t="n">
        <v>2015</v>
      </c>
      <c r="P30" s="65" t="s">
        <v>64</v>
      </c>
      <c r="Q30" s="65" t="s">
        <v>65</v>
      </c>
      <c r="R30" s="26" t="s">
        <v>66</v>
      </c>
      <c r="S30" s="26" t="s">
        <v>67</v>
      </c>
      <c r="T30" s="26" t="s">
        <v>68</v>
      </c>
      <c r="U30" s="26" t="s">
        <v>69</v>
      </c>
      <c r="V30" s="26" t="s">
        <v>70</v>
      </c>
      <c r="W30" s="26" t="s">
        <v>114</v>
      </c>
      <c r="X30" s="26" t="s">
        <v>71</v>
      </c>
      <c r="Y30" s="26" t="s">
        <v>72</v>
      </c>
      <c r="Z30" s="26" t="s">
        <v>73</v>
      </c>
      <c r="AA30" s="26" t="s">
        <v>74</v>
      </c>
      <c r="AB30" s="26" t="s">
        <v>75</v>
      </c>
      <c r="AC30" s="26" t="s">
        <v>76</v>
      </c>
      <c r="AD30" s="26" t="s">
        <v>77</v>
      </c>
      <c r="AE30" s="65" t="n">
        <v>2019</v>
      </c>
      <c r="AF30" s="65" t="s">
        <v>79</v>
      </c>
      <c r="AG30" s="65" t="s">
        <v>80</v>
      </c>
      <c r="AH30" s="65" t="s">
        <v>81</v>
      </c>
      <c r="AI30" s="65" t="s">
        <v>82</v>
      </c>
    </row>
    <row r="31" customFormat="false" ht="20.1" hidden="false" customHeight="true" outlineLevel="0" collapsed="false">
      <c r="A31" s="41"/>
      <c r="B31" s="42" t="s">
        <v>39</v>
      </c>
      <c r="D31" s="980" t="s">
        <v>168</v>
      </c>
      <c r="E31" s="981"/>
      <c r="F31" s="981"/>
      <c r="G31" s="981"/>
      <c r="H31" s="934"/>
      <c r="I31" s="660" t="n">
        <v>7164.3</v>
      </c>
      <c r="J31" s="660" t="n">
        <v>6816.18</v>
      </c>
      <c r="K31" s="660" t="n">
        <v>7901.33</v>
      </c>
      <c r="L31" s="660" t="n">
        <v>8088.15</v>
      </c>
      <c r="M31" s="660" t="n">
        <v>7901.33</v>
      </c>
      <c r="N31" s="660" t="n">
        <v>7826.74</v>
      </c>
      <c r="O31" s="660" t="n">
        <v>8829.7</v>
      </c>
      <c r="P31" s="660" t="n">
        <v>8699.03</v>
      </c>
      <c r="Q31" s="660" t="n">
        <v>8600.03</v>
      </c>
      <c r="R31" s="660" t="n">
        <v>9358.33</v>
      </c>
      <c r="S31" s="660" t="n">
        <v>9205.32</v>
      </c>
      <c r="T31" s="660" t="n">
        <v>8949.65</v>
      </c>
      <c r="U31" s="660" t="n">
        <v>9246.61</v>
      </c>
      <c r="V31" s="660" t="n">
        <v>10543.31</v>
      </c>
      <c r="W31" s="660" t="n">
        <v>12228.33</v>
      </c>
      <c r="X31" s="660" t="n">
        <v>12713.06</v>
      </c>
      <c r="Y31" s="660" t="n">
        <v>12983.45</v>
      </c>
      <c r="Z31" s="660" t="n">
        <v>14654.55</v>
      </c>
      <c r="AA31" s="660" t="n">
        <v>13926.21</v>
      </c>
      <c r="AB31" s="660" t="n">
        <v>13197.64</v>
      </c>
      <c r="AC31" s="660" t="n">
        <v>15657.97</v>
      </c>
      <c r="AD31" s="660" t="n">
        <v>14632.93</v>
      </c>
      <c r="AE31" s="660" t="n">
        <v>14511.86</v>
      </c>
      <c r="AF31" s="68" t="n">
        <v>15326.21</v>
      </c>
      <c r="AG31" s="68" t="n">
        <v>15172</v>
      </c>
      <c r="AH31" s="68" t="n">
        <v>15399.79</v>
      </c>
      <c r="AI31" s="68" t="n">
        <v>18353.18</v>
      </c>
    </row>
    <row r="32" customFormat="false" ht="20.1" hidden="false" customHeight="true" outlineLevel="0" collapsed="false">
      <c r="A32" s="41"/>
      <c r="B32" s="42" t="s">
        <v>40</v>
      </c>
      <c r="C32" s="649"/>
      <c r="D32" s="934" t="s">
        <v>191</v>
      </c>
      <c r="E32" s="101"/>
      <c r="F32" s="944"/>
      <c r="G32" s="944"/>
      <c r="H32" s="934"/>
      <c r="I32" s="68" t="n">
        <v>5954.36</v>
      </c>
      <c r="J32" s="68" t="n">
        <v>5590.79</v>
      </c>
      <c r="K32" s="68" t="n">
        <v>6617.52</v>
      </c>
      <c r="L32" s="68" t="n">
        <v>6822.46</v>
      </c>
      <c r="M32" s="68" t="n">
        <v>6617.52</v>
      </c>
      <c r="N32" s="68" t="n">
        <v>6530.78</v>
      </c>
      <c r="O32" s="68" t="n">
        <v>7516.23</v>
      </c>
      <c r="P32" s="68" t="n">
        <v>7353.69</v>
      </c>
      <c r="Q32" s="68" t="n">
        <v>7226.63</v>
      </c>
      <c r="R32" s="68" t="n">
        <v>7969.6</v>
      </c>
      <c r="S32" s="68" t="n">
        <v>7796.57</v>
      </c>
      <c r="T32" s="68" t="n">
        <v>7510.24</v>
      </c>
      <c r="U32" s="68" t="n">
        <v>7782.71</v>
      </c>
      <c r="V32" s="68" t="n">
        <v>9057.63</v>
      </c>
      <c r="W32" s="68" t="n">
        <v>10724.36</v>
      </c>
      <c r="X32" s="68" t="n">
        <v>11174.48</v>
      </c>
      <c r="Y32" s="68" t="n">
        <v>11416.98</v>
      </c>
      <c r="Z32" s="68" t="n">
        <v>13059.66</v>
      </c>
      <c r="AA32" s="68" t="n">
        <v>12283.79</v>
      </c>
      <c r="AB32" s="68" t="n">
        <v>11507.03</v>
      </c>
      <c r="AC32" s="68" t="n">
        <v>13916.85</v>
      </c>
      <c r="AD32" s="68" t="n">
        <v>12861.06</v>
      </c>
      <c r="AE32" s="68" t="n">
        <v>12689.39</v>
      </c>
      <c r="AF32" s="68" t="n">
        <v>13456.27</v>
      </c>
      <c r="AG32" s="68" t="n">
        <v>13250.03</v>
      </c>
      <c r="AH32" s="68" t="n">
        <v>13431.94</v>
      </c>
      <c r="AI32" s="68" t="n">
        <v>16325.78</v>
      </c>
    </row>
    <row r="33" customFormat="false" ht="20.1" hidden="false" customHeight="true" outlineLevel="0" collapsed="false">
      <c r="A33" s="41"/>
      <c r="B33" s="42" t="s">
        <v>41</v>
      </c>
      <c r="D33" s="934" t="s">
        <v>207</v>
      </c>
      <c r="E33" s="101"/>
      <c r="F33" s="944"/>
      <c r="G33" s="944"/>
      <c r="H33" s="934"/>
      <c r="I33" s="68" t="n">
        <v>1209.94</v>
      </c>
      <c r="J33" s="68" t="n">
        <v>1225.39</v>
      </c>
      <c r="K33" s="68" t="n">
        <v>1283.81</v>
      </c>
      <c r="L33" s="68" t="n">
        <v>1265.69</v>
      </c>
      <c r="M33" s="68" t="n">
        <v>1283.81</v>
      </c>
      <c r="N33" s="68" t="n">
        <v>1295.96</v>
      </c>
      <c r="O33" s="68" t="n">
        <v>1313.47</v>
      </c>
      <c r="P33" s="68" t="n">
        <v>1345.34</v>
      </c>
      <c r="Q33" s="68" t="n">
        <v>1373.4</v>
      </c>
      <c r="R33" s="68" t="n">
        <v>1388.73</v>
      </c>
      <c r="S33" s="68" t="n">
        <v>1408.75</v>
      </c>
      <c r="T33" s="68" t="n">
        <v>1439.41</v>
      </c>
      <c r="U33" s="68" t="n">
        <v>1463.9</v>
      </c>
      <c r="V33" s="68" t="n">
        <v>1485.68</v>
      </c>
      <c r="W33" s="68" t="n">
        <v>1503.97</v>
      </c>
      <c r="X33" s="68" t="n">
        <v>1538.58</v>
      </c>
      <c r="Y33" s="68" t="n">
        <v>1566.47</v>
      </c>
      <c r="Z33" s="68" t="n">
        <v>1594.89</v>
      </c>
      <c r="AA33" s="68" t="n">
        <v>1642.42</v>
      </c>
      <c r="AB33" s="68" t="n">
        <v>1690.61</v>
      </c>
      <c r="AC33" s="68" t="n">
        <v>1741.12</v>
      </c>
      <c r="AD33" s="68" t="n">
        <v>1771.87</v>
      </c>
      <c r="AE33" s="68" t="n">
        <v>1822.47</v>
      </c>
      <c r="AF33" s="189" t="n">
        <v>1869.94</v>
      </c>
      <c r="AG33" s="189" t="n">
        <v>1921.97</v>
      </c>
      <c r="AH33" s="189" t="n">
        <v>1967.85</v>
      </c>
      <c r="AI33" s="189" t="n">
        <v>2027.4</v>
      </c>
    </row>
    <row r="34" customFormat="false" ht="20.1" hidden="false" customHeight="true" outlineLevel="0" collapsed="false">
      <c r="A34" s="41"/>
      <c r="B34" s="42" t="s">
        <v>42</v>
      </c>
      <c r="D34" s="935" t="s">
        <v>527</v>
      </c>
      <c r="E34" s="936"/>
      <c r="F34" s="937"/>
      <c r="G34" s="937"/>
      <c r="H34" s="935"/>
      <c r="I34" s="200" t="n">
        <v>-243.03</v>
      </c>
      <c r="J34" s="200" t="n">
        <v>-204.56</v>
      </c>
      <c r="K34" s="200" t="n">
        <v>-204.56</v>
      </c>
      <c r="L34" s="200" t="n">
        <v>17.94</v>
      </c>
      <c r="M34" s="200" t="n">
        <v>35.45</v>
      </c>
      <c r="N34" s="200" t="n">
        <v>47.6</v>
      </c>
      <c r="O34" s="200" t="n">
        <v>65.11</v>
      </c>
      <c r="P34" s="200" t="n">
        <v>31.87</v>
      </c>
      <c r="Q34" s="200" t="n">
        <v>59.94</v>
      </c>
      <c r="R34" s="200" t="n">
        <v>74.79</v>
      </c>
      <c r="S34" s="200" t="n">
        <v>95.27</v>
      </c>
      <c r="T34" s="200" t="n">
        <v>30.19</v>
      </c>
      <c r="U34" s="200" t="n">
        <v>55.89</v>
      </c>
      <c r="V34" s="200" t="n">
        <v>76.98</v>
      </c>
      <c r="W34" s="200" t="n">
        <v>94.77</v>
      </c>
      <c r="X34" s="200" t="n">
        <v>34.46803106</v>
      </c>
      <c r="Y34" s="200" t="n">
        <v>63.18</v>
      </c>
      <c r="Z34" s="200" t="n">
        <v>89.75</v>
      </c>
      <c r="AA34" s="200" t="n">
        <v>118.19</v>
      </c>
      <c r="AB34" s="200" t="n">
        <v>38.22</v>
      </c>
      <c r="AC34" s="200" t="n">
        <v>94</v>
      </c>
      <c r="AD34" s="200" t="n">
        <v>136</v>
      </c>
      <c r="AE34" s="200" t="n">
        <v>174.57</v>
      </c>
      <c r="AF34" s="957" t="n">
        <v>48.97</v>
      </c>
      <c r="AG34" s="957" t="n">
        <v>100.78</v>
      </c>
      <c r="AH34" s="957" t="n">
        <v>146.57</v>
      </c>
      <c r="AI34" s="957" t="n">
        <v>206.98</v>
      </c>
    </row>
    <row r="35" customFormat="false" ht="20.1" hidden="false" customHeight="true" outlineLevel="0" collapsed="false">
      <c r="A35" s="41"/>
      <c r="B35" s="72" t="s">
        <v>43</v>
      </c>
      <c r="D35" s="986" t="s">
        <v>528</v>
      </c>
      <c r="E35" s="914"/>
      <c r="F35" s="991"/>
      <c r="G35" s="991"/>
      <c r="H35" s="982"/>
      <c r="I35" s="924" t="n">
        <v>-242.71164</v>
      </c>
      <c r="J35" s="924" t="n">
        <v>-203.89296</v>
      </c>
      <c r="K35" s="924" t="n">
        <v>-203.55186</v>
      </c>
      <c r="L35" s="924" t="n">
        <v>18.37206</v>
      </c>
      <c r="M35" s="924" t="n">
        <v>36.30654</v>
      </c>
      <c r="N35" s="924" t="n">
        <v>48.8886</v>
      </c>
      <c r="O35" s="924" t="n">
        <v>66.83066</v>
      </c>
      <c r="P35" s="924" t="n">
        <v>32.3248</v>
      </c>
      <c r="Q35" s="924" t="n">
        <v>60.84202</v>
      </c>
      <c r="R35" s="924" t="n">
        <v>76.14682</v>
      </c>
      <c r="S35" s="924" t="n">
        <v>97.08162</v>
      </c>
      <c r="T35" s="924" t="n">
        <v>30.59932</v>
      </c>
      <c r="U35" s="924" t="n">
        <v>56.70864</v>
      </c>
      <c r="V35" s="924" t="n">
        <v>78.20796</v>
      </c>
      <c r="W35" s="924" t="n">
        <v>96.41486</v>
      </c>
      <c r="X35" s="924" t="n">
        <v>34.80878106</v>
      </c>
      <c r="Y35" s="924" t="n">
        <v>63.860224</v>
      </c>
      <c r="Z35" s="924" t="n">
        <v>90.77225</v>
      </c>
      <c r="AA35" s="924" t="n">
        <v>119.553</v>
      </c>
      <c r="AB35" s="924" t="n">
        <v>38.561127</v>
      </c>
      <c r="AC35" s="924" t="n">
        <v>94.6815</v>
      </c>
      <c r="AD35" s="924" t="n">
        <v>137.02225</v>
      </c>
      <c r="AE35" s="924" t="n">
        <v>175.933377</v>
      </c>
      <c r="AF35" s="961" t="n">
        <v>49.36875</v>
      </c>
      <c r="AG35" s="1048" t="n">
        <v>101.87</v>
      </c>
      <c r="AH35" s="1048" t="n">
        <v>147.759</v>
      </c>
      <c r="AI35" s="1048" t="n">
        <v>208.5605</v>
      </c>
    </row>
    <row r="36" customFormat="false" ht="20.1" hidden="false" customHeight="true" outlineLevel="0" collapsed="false">
      <c r="A36" s="41"/>
      <c r="B36" s="42" t="s">
        <v>44</v>
      </c>
      <c r="D36" s="934"/>
      <c r="E36" s="101"/>
      <c r="F36" s="944"/>
      <c r="G36" s="944"/>
      <c r="H36" s="934"/>
      <c r="I36" s="934"/>
      <c r="J36" s="934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</row>
    <row r="37" customFormat="false" ht="20.1" hidden="false" customHeight="true" outlineLevel="0" collapsed="false">
      <c r="A37" s="41"/>
      <c r="B37" s="44" t="s">
        <v>45</v>
      </c>
      <c r="D37" s="64" t="s">
        <v>533</v>
      </c>
      <c r="E37" s="911"/>
      <c r="F37" s="911"/>
      <c r="G37" s="911"/>
      <c r="H37" s="911"/>
      <c r="I37" s="26" t="s">
        <v>58</v>
      </c>
      <c r="J37" s="26" t="s">
        <v>59</v>
      </c>
      <c r="K37" s="26" t="s">
        <v>160</v>
      </c>
      <c r="L37" s="26" t="s">
        <v>61</v>
      </c>
      <c r="M37" s="26" t="s">
        <v>62</v>
      </c>
      <c r="N37" s="26" t="s">
        <v>63</v>
      </c>
      <c r="O37" s="65" t="n">
        <v>2015</v>
      </c>
      <c r="P37" s="65" t="s">
        <v>64</v>
      </c>
      <c r="Q37" s="65" t="s">
        <v>65</v>
      </c>
      <c r="R37" s="26" t="s">
        <v>66</v>
      </c>
      <c r="S37" s="26" t="n">
        <v>2016</v>
      </c>
      <c r="T37" s="26" t="s">
        <v>68</v>
      </c>
      <c r="U37" s="26" t="s">
        <v>69</v>
      </c>
      <c r="V37" s="26" t="s">
        <v>70</v>
      </c>
      <c r="W37" s="26" t="s">
        <v>114</v>
      </c>
      <c r="X37" s="26" t="s">
        <v>71</v>
      </c>
      <c r="Y37" s="26" t="s">
        <v>72</v>
      </c>
      <c r="Z37" s="26" t="s">
        <v>73</v>
      </c>
      <c r="AA37" s="26" t="s">
        <v>74</v>
      </c>
      <c r="AB37" s="26" t="s">
        <v>75</v>
      </c>
      <c r="AC37" s="26" t="s">
        <v>76</v>
      </c>
      <c r="AD37" s="26" t="s">
        <v>77</v>
      </c>
      <c r="AE37" s="65" t="n">
        <v>2019</v>
      </c>
      <c r="AF37" s="65" t="s">
        <v>79</v>
      </c>
      <c r="AG37" s="65" t="s">
        <v>80</v>
      </c>
      <c r="AH37" s="65" t="s">
        <v>81</v>
      </c>
      <c r="AI37" s="65" t="s">
        <v>82</v>
      </c>
    </row>
    <row r="38" customFormat="false" ht="20.1" hidden="false" customHeight="true" outlineLevel="0" collapsed="false">
      <c r="A38" s="41"/>
      <c r="B38" s="44" t="s">
        <v>46</v>
      </c>
      <c r="D38" s="66" t="s">
        <v>430</v>
      </c>
      <c r="E38" s="66"/>
      <c r="F38" s="66"/>
      <c r="G38" s="66"/>
      <c r="H38" s="66"/>
      <c r="I38" s="1049" t="n">
        <v>21.42</v>
      </c>
      <c r="J38" s="1049" t="n">
        <v>21.2</v>
      </c>
      <c r="K38" s="775" t="n">
        <v>21.2</v>
      </c>
      <c r="L38" s="775" t="n">
        <v>20.06</v>
      </c>
      <c r="M38" s="775" t="n">
        <v>19.79</v>
      </c>
      <c r="N38" s="775" t="n">
        <v>19.67</v>
      </c>
      <c r="O38" s="775" t="n">
        <v>19.27</v>
      </c>
      <c r="P38" s="775" t="n">
        <v>19.34</v>
      </c>
      <c r="Q38" s="775" t="n">
        <v>20.01</v>
      </c>
      <c r="R38" s="775" t="n">
        <v>19.25</v>
      </c>
      <c r="S38" s="775" t="n">
        <v>18.9</v>
      </c>
      <c r="T38" s="775" t="n">
        <v>18.85</v>
      </c>
      <c r="U38" s="775" t="n">
        <v>18.42</v>
      </c>
      <c r="V38" s="775" t="n">
        <v>16.68</v>
      </c>
      <c r="W38" s="775" t="n">
        <v>16.59</v>
      </c>
      <c r="X38" s="775" t="n">
        <v>15.95</v>
      </c>
      <c r="Y38" s="775" t="n">
        <v>16.77</v>
      </c>
      <c r="Z38" s="775" t="n">
        <v>15.8</v>
      </c>
      <c r="AA38" s="775" t="n">
        <v>16.02</v>
      </c>
      <c r="AB38" s="775" t="n">
        <v>16.99</v>
      </c>
      <c r="AC38" s="775" t="n">
        <v>16.02</v>
      </c>
      <c r="AD38" s="775" t="n">
        <v>16.75</v>
      </c>
      <c r="AE38" s="775" t="n">
        <v>16.82</v>
      </c>
      <c r="AF38" s="775" t="n">
        <v>16.6410900836665</v>
      </c>
      <c r="AG38" s="775" t="n">
        <v>16.911759552126</v>
      </c>
      <c r="AH38" s="775" t="n">
        <v>16.5401699251913</v>
      </c>
      <c r="AI38" s="775" t="n">
        <v>15.86</v>
      </c>
      <c r="AJ38" s="775"/>
    </row>
    <row r="39" customFormat="false" ht="20.25" hidden="false" customHeight="true" outlineLevel="0" collapsed="false">
      <c r="A39" s="41"/>
      <c r="B39" s="44" t="s">
        <v>47</v>
      </c>
      <c r="D39" s="66" t="s">
        <v>100</v>
      </c>
      <c r="E39" s="66"/>
      <c r="F39" s="66"/>
      <c r="G39" s="66"/>
      <c r="H39" s="66"/>
      <c r="I39" s="1049" t="n">
        <v>12.8671324492726</v>
      </c>
      <c r="J39" s="1049" t="n">
        <v>12.2403898280793</v>
      </c>
      <c r="K39" s="775" t="n">
        <v>10.8204971091954</v>
      </c>
      <c r="L39" s="775" t="n">
        <v>9.9724607949813</v>
      </c>
      <c r="M39" s="775" t="n">
        <v>9.65008625767609</v>
      </c>
      <c r="N39" s="775" t="n">
        <v>9.55917879341266</v>
      </c>
      <c r="O39" s="775" t="n">
        <v>10.965804383791</v>
      </c>
      <c r="P39" s="775" t="n">
        <v>9.72396061497382</v>
      </c>
      <c r="Q39" s="775" t="n">
        <v>7.34922703966934</v>
      </c>
      <c r="R39" s="775" t="n">
        <v>6.66827447926756</v>
      </c>
      <c r="S39" s="775" t="n">
        <v>7.52819904133725</v>
      </c>
      <c r="T39" s="775" t="n">
        <v>6.47060847160256</v>
      </c>
      <c r="U39" s="775" t="n">
        <v>5.93155997564996</v>
      </c>
      <c r="V39" s="775" t="n">
        <v>4.26042598142029</v>
      </c>
      <c r="W39" s="775" t="n">
        <v>4.04214580528395</v>
      </c>
      <c r="X39" s="775" t="n">
        <v>4.23752498790518</v>
      </c>
      <c r="Y39" s="775" t="n">
        <v>4.07804929012015</v>
      </c>
      <c r="Z39" s="775" t="n">
        <v>3.98533397098677</v>
      </c>
      <c r="AA39" s="775" t="n">
        <v>3.94255264709481</v>
      </c>
      <c r="AB39" s="775" t="n">
        <v>3.4</v>
      </c>
      <c r="AC39" s="775" t="n">
        <v>3.35</v>
      </c>
      <c r="AD39" s="775" t="n">
        <v>3.92234235656223</v>
      </c>
      <c r="AE39" s="775" t="n">
        <v>3.48</v>
      </c>
      <c r="AF39" s="775" t="n">
        <v>2.92</v>
      </c>
      <c r="AG39" s="775" t="n">
        <v>2.56</v>
      </c>
      <c r="AH39" s="775" t="n">
        <v>2.77</v>
      </c>
      <c r="AI39" s="775" t="n">
        <v>2.17</v>
      </c>
    </row>
    <row r="40" customFormat="false" ht="20.25" hidden="false" customHeight="true" outlineLevel="0" collapsed="false">
      <c r="A40" s="41"/>
      <c r="B40" s="60"/>
      <c r="D40" s="940" t="s">
        <v>101</v>
      </c>
      <c r="E40" s="940"/>
      <c r="F40" s="940"/>
      <c r="G40" s="940"/>
      <c r="H40" s="940"/>
      <c r="I40" s="1016" t="n">
        <v>71.9715791673439</v>
      </c>
      <c r="J40" s="1016" t="n">
        <v>74.1848448596228</v>
      </c>
      <c r="K40" s="916" t="n">
        <v>79.9601923103878</v>
      </c>
      <c r="L40" s="916" t="n">
        <v>74.5238129465377</v>
      </c>
      <c r="M40" s="916" t="n">
        <v>83.4162184106364</v>
      </c>
      <c r="N40" s="916" t="n">
        <v>80.3920728747252</v>
      </c>
      <c r="O40" s="916" t="n">
        <v>66.8078367827944</v>
      </c>
      <c r="P40" s="916" t="n">
        <v>76.9153415033118</v>
      </c>
      <c r="Q40" s="916" t="n">
        <v>93.6878222351318</v>
      </c>
      <c r="R40" s="916" t="n">
        <v>106.363863719436</v>
      </c>
      <c r="S40" s="916" t="n">
        <v>89.8792973733277</v>
      </c>
      <c r="T40" s="916" t="n">
        <v>100.782825505078</v>
      </c>
      <c r="U40" s="916" t="n">
        <v>101.529827798278</v>
      </c>
      <c r="V40" s="916" t="n">
        <v>127.304709936818</v>
      </c>
      <c r="W40" s="916" t="n">
        <v>123.625236047596</v>
      </c>
      <c r="X40" s="916" t="n">
        <v>120.263168666828</v>
      </c>
      <c r="Y40" s="916" t="n">
        <v>129.029792157349</v>
      </c>
      <c r="Z40" s="916" t="n">
        <v>131.2</v>
      </c>
      <c r="AA40" s="916" t="n">
        <v>136.09</v>
      </c>
      <c r="AB40" s="916" t="n">
        <v>152.37</v>
      </c>
      <c r="AC40" s="916" t="n">
        <v>146.84</v>
      </c>
      <c r="AD40" s="916" t="n">
        <v>142.66</v>
      </c>
      <c r="AE40" s="916" t="n">
        <v>157.95</v>
      </c>
      <c r="AF40" s="916" t="n">
        <v>190.61</v>
      </c>
      <c r="AG40" s="917" t="n">
        <v>198.94</v>
      </c>
      <c r="AH40" s="917" t="n">
        <v>178.04</v>
      </c>
      <c r="AI40" s="917" t="n">
        <v>263.27</v>
      </c>
    </row>
    <row r="41" customFormat="false" ht="20.25" hidden="false" customHeight="true" outlineLevel="0" collapsed="false">
      <c r="A41" s="41"/>
      <c r="B41" s="60"/>
      <c r="D41" s="791" t="s">
        <v>547</v>
      </c>
      <c r="E41" s="66"/>
      <c r="F41" s="66"/>
      <c r="G41" s="66"/>
      <c r="H41" s="66"/>
      <c r="I41" s="66"/>
      <c r="J41" s="66"/>
      <c r="K41" s="775"/>
      <c r="L41" s="775"/>
      <c r="M41" s="775"/>
      <c r="N41" s="775"/>
      <c r="O41" s="775"/>
      <c r="P41" s="775"/>
      <c r="Q41" s="775"/>
      <c r="R41" s="775"/>
      <c r="S41" s="775"/>
      <c r="T41" s="775"/>
      <c r="U41" s="775"/>
      <c r="V41" s="775"/>
      <c r="W41" s="775"/>
      <c r="X41" s="775"/>
      <c r="Y41" s="775"/>
      <c r="Z41" s="775"/>
      <c r="AA41" s="775"/>
      <c r="AB41" s="775"/>
      <c r="AC41" s="775"/>
      <c r="AD41" s="775"/>
      <c r="AE41" s="775"/>
      <c r="AF41" s="775"/>
      <c r="AG41" s="775"/>
      <c r="AH41" s="775"/>
      <c r="AI41" s="775"/>
    </row>
    <row r="42" customFormat="false" ht="20.25" hidden="false" customHeight="true" outlineLevel="0" collapsed="false">
      <c r="A42" s="41"/>
      <c r="B42" s="61"/>
      <c r="C42" s="983"/>
    </row>
    <row r="43" customFormat="false" ht="20.25" hidden="true" customHeight="true" outlineLevel="0" collapsed="false">
      <c r="A43" s="41"/>
      <c r="B43" s="61"/>
      <c r="C43" s="12"/>
      <c r="T43" s="11" t="n">
        <v>0</v>
      </c>
      <c r="U43" s="11" t="n">
        <v>0</v>
      </c>
      <c r="V43" s="11" t="n">
        <v>0</v>
      </c>
      <c r="W43" s="11" t="n">
        <v>0</v>
      </c>
      <c r="X43" s="11" t="n">
        <v>0</v>
      </c>
      <c r="Y43" s="11" t="n">
        <v>0</v>
      </c>
      <c r="Z43" s="11" t="n">
        <v>0</v>
      </c>
      <c r="AA43" s="11" t="n">
        <v>0</v>
      </c>
      <c r="AB43" s="11" t="n">
        <v>0</v>
      </c>
      <c r="AC43" s="11" t="n">
        <v>0</v>
      </c>
      <c r="AD43" s="11" t="n">
        <v>0</v>
      </c>
      <c r="AE43" s="11" t="n">
        <v>0</v>
      </c>
      <c r="AF43" s="11" t="n">
        <v>0</v>
      </c>
      <c r="AG43" s="11" t="n">
        <v>0</v>
      </c>
      <c r="AH43" s="11" t="n">
        <v>0</v>
      </c>
      <c r="AI43" s="11" t="n">
        <v>-0.00180786264189159</v>
      </c>
      <c r="AJ43" s="11"/>
    </row>
    <row r="44" customFormat="false" ht="20.25" hidden="false" customHeight="true" outlineLevel="0" collapsed="false">
      <c r="A44" s="41"/>
      <c r="B44" s="61"/>
      <c r="C44" s="12"/>
    </row>
    <row r="45" customFormat="false" ht="22.5" hidden="false" customHeight="true" outlineLevel="0" collapsed="false">
      <c r="A45" s="41"/>
      <c r="B45" s="61"/>
      <c r="C45" s="12"/>
    </row>
    <row r="46" customFormat="false" ht="22.5" hidden="false" customHeight="true" outlineLevel="0" collapsed="false">
      <c r="A46" s="41"/>
      <c r="B46" s="61"/>
      <c r="C46" s="12"/>
    </row>
    <row r="47" customFormat="false" ht="22.5" hidden="false" customHeight="true" outlineLevel="0" collapsed="false">
      <c r="A47" s="41"/>
      <c r="B47" s="61"/>
    </row>
    <row r="48" customFormat="false" ht="22.5" hidden="false" customHeight="true" outlineLevel="0" collapsed="false">
      <c r="A48" s="41"/>
      <c r="B48" s="61"/>
      <c r="C48" s="983"/>
    </row>
    <row r="49" customFormat="false" ht="22.5" hidden="false" customHeight="true" outlineLevel="0" collapsed="false">
      <c r="A49" s="41"/>
      <c r="B49" s="61"/>
      <c r="C49" s="12"/>
    </row>
    <row r="50" customFormat="false" ht="22.5" hidden="false" customHeight="true" outlineLevel="0" collapsed="false">
      <c r="A50" s="41"/>
      <c r="B50" s="61"/>
      <c r="C50" s="12"/>
    </row>
    <row r="51" customFormat="false" ht="22.5" hidden="false" customHeight="true" outlineLevel="0" collapsed="false">
      <c r="A51" s="41"/>
      <c r="B51" s="61"/>
      <c r="C51" s="12"/>
    </row>
    <row r="52" customFormat="false" ht="22.5" hidden="true" customHeight="true" outlineLevel="0" collapsed="false">
      <c r="A52" s="41"/>
      <c r="B52" s="61"/>
      <c r="C52" s="12"/>
    </row>
    <row r="53" customFormat="false" ht="22.5" hidden="true" customHeight="true" outlineLevel="0" collapsed="false">
      <c r="A53" s="41"/>
      <c r="B53" s="61"/>
      <c r="C53" s="12"/>
      <c r="D53" s="10" t="s">
        <v>559</v>
      </c>
      <c r="E53" s="3"/>
      <c r="I53" s="11"/>
      <c r="J53" s="11"/>
    </row>
    <row r="54" customFormat="false" ht="22.5" hidden="true" customHeight="true" outlineLevel="0" collapsed="false">
      <c r="A54" s="41"/>
      <c r="B54" s="61"/>
      <c r="D54" s="296" t="s">
        <v>247</v>
      </c>
      <c r="E54" s="3"/>
      <c r="I54" s="11" t="n">
        <v>994.280000000001</v>
      </c>
      <c r="J54" s="11" t="n">
        <v>1051.79</v>
      </c>
      <c r="K54" s="11" t="n">
        <v>1075.05</v>
      </c>
      <c r="L54" s="11" t="n">
        <v>1111.225</v>
      </c>
      <c r="M54" s="11" t="n">
        <v>1127.21</v>
      </c>
      <c r="N54" s="11" t="n">
        <v>1143.3675</v>
      </c>
      <c r="O54" s="11" t="n">
        <v>1156.534</v>
      </c>
      <c r="P54" s="11" t="n">
        <v>1222.41</v>
      </c>
      <c r="Q54" s="11" t="n">
        <v>1247.82666666667</v>
      </c>
      <c r="R54" s="11" t="n">
        <v>1263.46</v>
      </c>
      <c r="S54" s="11" t="n">
        <v>1278.742</v>
      </c>
      <c r="T54" s="11" t="n">
        <v>1355.06</v>
      </c>
      <c r="U54" s="11" t="n">
        <v>1369.76666666667</v>
      </c>
      <c r="V54" s="11" t="n">
        <v>1381.62</v>
      </c>
      <c r="W54" s="11" t="n">
        <v>1392.87</v>
      </c>
      <c r="X54" s="11" t="n">
        <v>1450.8</v>
      </c>
      <c r="Y54" s="11" t="n">
        <v>1466.42666666667</v>
      </c>
      <c r="Z54" s="11" t="n">
        <v>1483.17</v>
      </c>
      <c r="AA54" s="11" t="n">
        <v>1503.158</v>
      </c>
      <c r="AB54" s="11" t="n">
        <v>1609.995</v>
      </c>
      <c r="AC54" s="11" t="n">
        <v>1630.69333333333</v>
      </c>
      <c r="AD54" s="11" t="n">
        <v>1652.625</v>
      </c>
      <c r="AE54" s="11" t="n">
        <v>1675.262</v>
      </c>
      <c r="AF54" s="11" t="n">
        <v>1790.74</v>
      </c>
      <c r="AG54" s="11" t="n">
        <v>1817.7</v>
      </c>
      <c r="AH54" s="11" t="n">
        <v>1844.9025</v>
      </c>
      <c r="AI54" s="11" t="n">
        <v>1847.384</v>
      </c>
    </row>
    <row r="55" customFormat="false" ht="22.5" hidden="true" customHeight="true" outlineLevel="0" collapsed="false">
      <c r="A55" s="41"/>
      <c r="B55" s="61"/>
      <c r="D55" s="296" t="s">
        <v>248</v>
      </c>
      <c r="E55" s="3"/>
      <c r="I55" s="11" t="n">
        <v>6970.77</v>
      </c>
      <c r="J55" s="11" t="n">
        <v>6876.17</v>
      </c>
      <c r="K55" s="11" t="n">
        <v>6952.76333333333</v>
      </c>
      <c r="L55" s="11" t="n">
        <v>7518.665</v>
      </c>
      <c r="M55" s="11" t="n">
        <v>7606.00666666667</v>
      </c>
      <c r="N55" s="11" t="n">
        <v>7636.525</v>
      </c>
      <c r="O55" s="11" t="n">
        <v>7854.916</v>
      </c>
      <c r="P55" s="11" t="n">
        <v>8659.985</v>
      </c>
      <c r="Q55" s="11" t="n">
        <v>8615.62333333334</v>
      </c>
      <c r="R55" s="11" t="n">
        <v>8781.665</v>
      </c>
      <c r="S55" s="11" t="n">
        <v>8852.762</v>
      </c>
      <c r="T55" s="11" t="n">
        <v>9009.97</v>
      </c>
      <c r="U55" s="11" t="n">
        <v>9067.83</v>
      </c>
      <c r="V55" s="11" t="n">
        <v>9420.7125</v>
      </c>
      <c r="W55" s="11" t="n">
        <v>9969.782</v>
      </c>
      <c r="X55" s="11" t="n">
        <v>12404.92</v>
      </c>
      <c r="Y55" s="11" t="n">
        <v>12577.1366666667</v>
      </c>
      <c r="Z55" s="11" t="n">
        <v>13081.8</v>
      </c>
      <c r="AA55" s="11" t="n">
        <v>13239.856</v>
      </c>
      <c r="AB55" s="11" t="n">
        <v>13522.425</v>
      </c>
      <c r="AC55" s="11" t="n">
        <v>14220.02</v>
      </c>
      <c r="AD55" s="11" t="n">
        <v>14317.0875</v>
      </c>
      <c r="AE55" s="11" t="n">
        <v>14350.818</v>
      </c>
      <c r="AF55" s="11" t="n">
        <v>14917.875</v>
      </c>
      <c r="AG55" s="11" t="n">
        <v>14995.5033333333</v>
      </c>
      <c r="AH55" s="11" t="n">
        <v>15093.4525</v>
      </c>
      <c r="AI55" s="11" t="n">
        <v>15717.332</v>
      </c>
    </row>
    <row r="56" customFormat="false" ht="21.75" hidden="true" customHeight="true" outlineLevel="0" collapsed="false">
      <c r="A56" s="41"/>
      <c r="B56" s="61"/>
      <c r="D56" s="296"/>
      <c r="E56" s="3" t="s">
        <v>249</v>
      </c>
      <c r="I56" s="297" t="n">
        <v>-6.99234087482445</v>
      </c>
      <c r="J56" s="297" t="n">
        <v>-2.49111545138258</v>
      </c>
      <c r="K56" s="297" t="n">
        <v>-1.64351919548534</v>
      </c>
      <c r="L56" s="297" t="n">
        <v>-1.1305198462759</v>
      </c>
      <c r="M56" s="297" t="n">
        <v>0.988692270407336</v>
      </c>
      <c r="N56" s="297" t="n">
        <v>1.22708518163257</v>
      </c>
      <c r="O56" s="297" t="n">
        <v>1.13788613398285</v>
      </c>
      <c r="P56" s="297" t="n">
        <v>1.22124922849173</v>
      </c>
      <c r="Q56" s="297" t="n">
        <v>2.06276427281137</v>
      </c>
      <c r="R56" s="297" t="n">
        <v>1.53061331004238</v>
      </c>
      <c r="S56" s="297" t="n">
        <v>1.48710650981016</v>
      </c>
      <c r="T56" s="297" t="n">
        <v>1.32697445163524</v>
      </c>
      <c r="U56" s="297" t="n">
        <v>1.29578962111111</v>
      </c>
      <c r="V56" s="297" t="n">
        <v>1.08583436054686</v>
      </c>
      <c r="W56" s="297" t="n">
        <v>0.965216691799279</v>
      </c>
      <c r="X56" s="297" t="n">
        <v>0.904619135633281</v>
      </c>
      <c r="Y56" s="297" t="n">
        <v>0.993230838709711</v>
      </c>
      <c r="Z56" s="297" t="n">
        <v>0.981923996188088</v>
      </c>
      <c r="AA56" s="297" t="n">
        <v>0.968288476853525</v>
      </c>
      <c r="AB56" s="297" t="n">
        <v>1.28793467148089</v>
      </c>
      <c r="AC56" s="297" t="n">
        <v>1.18143293750642</v>
      </c>
      <c r="AD56" s="297" t="n">
        <v>1.21197834405915</v>
      </c>
      <c r="AE56" s="297" t="n">
        <v>1.25978881482575</v>
      </c>
      <c r="AF56" s="297" t="n">
        <v>1.38303880411922</v>
      </c>
      <c r="AG56" s="297" t="n">
        <v>1.42762797114068</v>
      </c>
      <c r="AH56" s="297" t="n">
        <v>1.43214416979813</v>
      </c>
      <c r="AI56" s="297" t="n">
        <v>0.622561131876581</v>
      </c>
    </row>
    <row r="57" customFormat="false" ht="22.5" hidden="true" customHeight="true" outlineLevel="0" collapsed="false">
      <c r="A57" s="41"/>
      <c r="B57" s="61"/>
      <c r="D57" s="296"/>
      <c r="E57" s="3" t="s">
        <v>250</v>
      </c>
      <c r="I57" s="297" t="n">
        <v>-49.0224081747596</v>
      </c>
      <c r="J57" s="297" t="n">
        <v>-16.2858872335099</v>
      </c>
      <c r="K57" s="297" t="n">
        <v>-10.6292730570671</v>
      </c>
      <c r="L57" s="297" t="n">
        <v>-7.64921595536457</v>
      </c>
      <c r="M57" s="297" t="n">
        <v>6.67133896966848</v>
      </c>
      <c r="N57" s="297" t="n">
        <v>8.19567345290702</v>
      </c>
      <c r="O57" s="297" t="n">
        <v>7.72826393344251</v>
      </c>
      <c r="P57" s="297" t="n">
        <v>8.65176168388675</v>
      </c>
      <c r="Q57" s="297" t="n">
        <v>14.2423627213181</v>
      </c>
      <c r="R57" s="297" t="n">
        <v>10.6385111782987</v>
      </c>
      <c r="S57" s="297" t="n">
        <v>10.2952745745428</v>
      </c>
      <c r="T57" s="297" t="n">
        <v>8.82322553982849</v>
      </c>
      <c r="U57" s="297" t="n">
        <v>8.57810332660063</v>
      </c>
      <c r="V57" s="297" t="n">
        <v>7.40386888821335</v>
      </c>
      <c r="W57" s="297" t="n">
        <v>6.90875673968138</v>
      </c>
      <c r="X57" s="297" t="n">
        <v>7.73485525778881</v>
      </c>
      <c r="Y57" s="297" t="n">
        <v>8.51866669091306</v>
      </c>
      <c r="Z57" s="297" t="n">
        <v>8.66072893419725</v>
      </c>
      <c r="AA57" s="297" t="n">
        <v>8.52871088734517</v>
      </c>
      <c r="AB57" s="297" t="n">
        <v>10.8174248988351</v>
      </c>
      <c r="AC57" s="297" t="n">
        <v>10.3023662736505</v>
      </c>
      <c r="AD57" s="297" t="n">
        <v>10.499659632403</v>
      </c>
      <c r="AE57" s="297" t="n">
        <v>10.7917448136471</v>
      </c>
      <c r="AF57" s="297" t="n">
        <v>11.5214939075466</v>
      </c>
      <c r="AG57" s="297" t="n">
        <v>11.7775210430764</v>
      </c>
      <c r="AH57" s="297" t="n">
        <v>11.7166083302505</v>
      </c>
      <c r="AI57" s="297" t="n">
        <v>5.29667897957328</v>
      </c>
      <c r="AJ57" s="297"/>
    </row>
    <row r="58" customFormat="false" ht="24" hidden="true" customHeight="true" outlineLevel="0" collapsed="false">
      <c r="A58" s="41"/>
      <c r="B58" s="61"/>
      <c r="D58" s="296" t="s">
        <v>251</v>
      </c>
      <c r="E58" s="3"/>
      <c r="I58" s="297" t="n">
        <v>-6.98320673325902</v>
      </c>
      <c r="J58" s="297" t="n">
        <v>-2.4781811192374</v>
      </c>
      <c r="K58" s="297" t="n">
        <v>-1.62901934914128</v>
      </c>
      <c r="L58" s="297" t="n">
        <v>-1.10753385075675</v>
      </c>
      <c r="M58" s="297" t="n">
        <v>1.0112149958673</v>
      </c>
      <c r="N58" s="297" t="n">
        <v>1.24958407128897</v>
      </c>
      <c r="O58" s="297" t="n">
        <v>1.1597916514957</v>
      </c>
      <c r="P58" s="297" t="n">
        <v>1.2422561932844</v>
      </c>
      <c r="Q58" s="297" t="n">
        <v>2.08370344262187</v>
      </c>
      <c r="R58" s="297" t="n">
        <v>1.5512141110674</v>
      </c>
      <c r="S58" s="297" t="n">
        <v>1.50757040571067</v>
      </c>
      <c r="T58" s="297" t="n">
        <v>1.34514632124191</v>
      </c>
      <c r="U58" s="297" t="n">
        <v>1.31384553967156</v>
      </c>
      <c r="V58" s="297" t="n">
        <v>1.10321393772852</v>
      </c>
      <c r="W58" s="297" t="n">
        <v>0.981715146830693</v>
      </c>
      <c r="X58" s="297" t="n">
        <v>0.915586139048055</v>
      </c>
      <c r="Y58" s="297" t="n">
        <v>1.00404767274798</v>
      </c>
      <c r="Z58" s="297" t="n">
        <v>0.99234305166975</v>
      </c>
      <c r="AA58" s="297" t="n">
        <v>0.978583150753301</v>
      </c>
      <c r="AB58" s="297" t="n">
        <v>1.29802537636556</v>
      </c>
      <c r="AC58" s="297" t="n">
        <v>1.19101801544583</v>
      </c>
      <c r="AD58" s="297" t="n">
        <v>1.2214984367456</v>
      </c>
      <c r="AE58" s="297" t="n">
        <v>1.26928915829049</v>
      </c>
      <c r="AF58" s="297" t="n">
        <v>1.39373067544808</v>
      </c>
      <c r="AG58" s="297" t="n">
        <v>1.43816779741305</v>
      </c>
      <c r="AH58" s="297" t="n">
        <v>1.44264762043895</v>
      </c>
      <c r="AI58" s="297" t="n">
        <v>0.632616909791051</v>
      </c>
    </row>
    <row r="59" customFormat="false" ht="24" hidden="true" customHeight="true" outlineLevel="0" collapsed="false">
      <c r="A59" s="41"/>
      <c r="B59" s="61"/>
      <c r="D59" s="296" t="s">
        <v>252</v>
      </c>
      <c r="E59" s="3"/>
      <c r="I59" s="297" t="n">
        <v>-48.9583698756889</v>
      </c>
      <c r="J59" s="297" t="n">
        <v>-16.2013278949854</v>
      </c>
      <c r="K59" s="297" t="n">
        <v>-10.5354969536301</v>
      </c>
      <c r="L59" s="297" t="n">
        <v>-7.49369029674458</v>
      </c>
      <c r="M59" s="297" t="n">
        <v>6.82331420054826</v>
      </c>
      <c r="N59" s="297" t="n">
        <v>8.34594301482245</v>
      </c>
      <c r="O59" s="297" t="n">
        <v>7.87704122835991</v>
      </c>
      <c r="P59" s="297" t="n">
        <v>8.80058245596813</v>
      </c>
      <c r="Q59" s="297" t="n">
        <v>14.3869372882986</v>
      </c>
      <c r="R59" s="297" t="n">
        <v>10.7816968219545</v>
      </c>
      <c r="S59" s="297" t="n">
        <v>10.436946624104</v>
      </c>
      <c r="T59" s="297" t="n">
        <v>8.94405266187475</v>
      </c>
      <c r="U59" s="297" t="n">
        <v>8.6976331735332</v>
      </c>
      <c r="V59" s="297" t="n">
        <v>7.5223732526551</v>
      </c>
      <c r="W59" s="297" t="n">
        <v>7.02684816242722</v>
      </c>
      <c r="X59" s="297" t="n">
        <v>7.82862752136753</v>
      </c>
      <c r="Y59" s="297" t="n">
        <v>8.61143969013111</v>
      </c>
      <c r="Z59" s="297" t="n">
        <v>8.75262669372583</v>
      </c>
      <c r="AA59" s="297" t="n">
        <v>8.61938665130345</v>
      </c>
      <c r="AB59" s="297" t="n">
        <v>10.9021772117305</v>
      </c>
      <c r="AC59" s="297" t="n">
        <v>10.3859503524063</v>
      </c>
      <c r="AD59" s="297" t="n">
        <v>10.5821344830194</v>
      </c>
      <c r="AE59" s="297" t="n">
        <v>10.8731277256931</v>
      </c>
      <c r="AF59" s="297" t="n">
        <v>11.6105632308431</v>
      </c>
      <c r="AG59" s="297" t="n">
        <v>11.86447158497</v>
      </c>
      <c r="AH59" s="297" t="n">
        <v>11.8025387972174</v>
      </c>
      <c r="AI59" s="297" t="n">
        <v>5.38223238915136</v>
      </c>
    </row>
    <row r="60" customFormat="false" ht="16.5" hidden="true" customHeight="false" outlineLevel="0" collapsed="false">
      <c r="A60" s="41"/>
      <c r="B60" s="61"/>
    </row>
    <row r="61" customFormat="false" ht="16.5" hidden="true" customHeight="false" outlineLevel="0" collapsed="false">
      <c r="A61" s="41"/>
      <c r="B61" s="61"/>
      <c r="I61" s="343" t="n">
        <v>0</v>
      </c>
      <c r="J61" s="343" t="n">
        <v>0</v>
      </c>
      <c r="K61" s="343" t="n">
        <v>0</v>
      </c>
      <c r="L61" s="343" t="n">
        <v>0</v>
      </c>
      <c r="M61" s="343" t="n">
        <v>0</v>
      </c>
      <c r="N61" s="343" t="n">
        <v>0</v>
      </c>
      <c r="O61" s="343" t="n">
        <v>0</v>
      </c>
      <c r="P61" s="343" t="n">
        <v>0</v>
      </c>
      <c r="Q61" s="343" t="n">
        <v>0</v>
      </c>
      <c r="R61" s="343" t="n">
        <v>0</v>
      </c>
      <c r="S61" s="343" t="n">
        <v>0</v>
      </c>
      <c r="T61" s="343" t="n">
        <v>0</v>
      </c>
      <c r="U61" s="343" t="n">
        <v>0</v>
      </c>
      <c r="V61" s="343" t="n">
        <v>0</v>
      </c>
      <c r="W61" s="343" t="n">
        <v>0</v>
      </c>
      <c r="X61" s="343" t="n">
        <v>0</v>
      </c>
      <c r="Y61" s="343" t="n">
        <v>0</v>
      </c>
      <c r="Z61" s="343" t="n">
        <v>0</v>
      </c>
      <c r="AA61" s="343" t="n">
        <v>0</v>
      </c>
      <c r="AB61" s="343" t="n">
        <v>0</v>
      </c>
      <c r="AC61" s="343" t="n">
        <v>0</v>
      </c>
      <c r="AD61" s="343" t="n">
        <v>0</v>
      </c>
      <c r="AE61" s="343" t="n">
        <v>0</v>
      </c>
      <c r="AF61" s="343" t="n">
        <v>0</v>
      </c>
      <c r="AG61" s="343" t="n">
        <v>0</v>
      </c>
      <c r="AH61" s="343" t="n">
        <v>0</v>
      </c>
      <c r="AI61" s="343" t="n">
        <v>0</v>
      </c>
    </row>
    <row r="62" customFormat="false" ht="16.5" hidden="true" customHeight="false" outlineLevel="0" collapsed="false">
      <c r="A62" s="41"/>
      <c r="B62" s="61"/>
      <c r="I62" s="343" t="n">
        <v>0</v>
      </c>
      <c r="J62" s="343" t="n">
        <v>0</v>
      </c>
      <c r="K62" s="343" t="n">
        <v>0</v>
      </c>
      <c r="L62" s="343" t="n">
        <v>0</v>
      </c>
      <c r="M62" s="343" t="n">
        <v>0</v>
      </c>
      <c r="N62" s="343" t="n">
        <v>0</v>
      </c>
      <c r="O62" s="343" t="n">
        <v>0</v>
      </c>
      <c r="P62" s="343" t="n">
        <v>0</v>
      </c>
      <c r="Q62" s="343" t="n">
        <v>0</v>
      </c>
      <c r="R62" s="343" t="n">
        <v>0</v>
      </c>
      <c r="S62" s="343" t="n">
        <v>0</v>
      </c>
      <c r="T62" s="343" t="n">
        <v>0</v>
      </c>
      <c r="U62" s="343" t="n">
        <v>0</v>
      </c>
      <c r="V62" s="343" t="n">
        <v>0</v>
      </c>
      <c r="W62" s="343" t="n">
        <v>0</v>
      </c>
      <c r="X62" s="343" t="n">
        <v>0</v>
      </c>
      <c r="Y62" s="343" t="n">
        <v>0</v>
      </c>
      <c r="Z62" s="343" t="n">
        <v>0</v>
      </c>
      <c r="AA62" s="343" t="n">
        <v>0</v>
      </c>
      <c r="AB62" s="343" t="n">
        <v>0</v>
      </c>
      <c r="AC62" s="343" t="n">
        <v>0</v>
      </c>
      <c r="AD62" s="343" t="n">
        <v>0</v>
      </c>
      <c r="AE62" s="343" t="n">
        <v>0</v>
      </c>
      <c r="AF62" s="343" t="n">
        <v>0</v>
      </c>
      <c r="AG62" s="343" t="n">
        <v>0</v>
      </c>
      <c r="AH62" s="343" t="n">
        <v>0</v>
      </c>
      <c r="AI62" s="343" t="n">
        <v>0</v>
      </c>
    </row>
    <row r="63" customFormat="false" ht="16.5" hidden="true" customHeight="false" outlineLevel="0" collapsed="false">
      <c r="A63" s="41"/>
      <c r="B63" s="61"/>
      <c r="I63" s="343" t="n">
        <v>0</v>
      </c>
      <c r="J63" s="343" t="n">
        <v>0</v>
      </c>
      <c r="K63" s="343" t="n">
        <v>0</v>
      </c>
      <c r="L63" s="343" t="n">
        <v>0</v>
      </c>
      <c r="M63" s="343" t="n">
        <v>0</v>
      </c>
      <c r="N63" s="343" t="n">
        <v>0</v>
      </c>
      <c r="O63" s="343" t="n">
        <v>0</v>
      </c>
      <c r="P63" s="343" t="n">
        <v>0</v>
      </c>
      <c r="Q63" s="343" t="n">
        <v>0</v>
      </c>
      <c r="R63" s="343" t="n">
        <v>0</v>
      </c>
      <c r="S63" s="343" t="n">
        <v>0</v>
      </c>
      <c r="T63" s="343" t="n">
        <v>0</v>
      </c>
      <c r="U63" s="343" t="n">
        <v>0</v>
      </c>
      <c r="V63" s="343" t="n">
        <v>0</v>
      </c>
      <c r="W63" s="343" t="n">
        <v>0</v>
      </c>
      <c r="X63" s="343" t="n">
        <v>0</v>
      </c>
      <c r="Y63" s="343" t="n">
        <v>0</v>
      </c>
      <c r="Z63" s="343" t="n">
        <v>0</v>
      </c>
      <c r="AA63" s="343" t="n">
        <v>0</v>
      </c>
      <c r="AB63" s="343" t="n">
        <v>0</v>
      </c>
      <c r="AC63" s="343" t="n">
        <v>0</v>
      </c>
      <c r="AD63" s="343" t="n">
        <v>0</v>
      </c>
      <c r="AE63" s="343" t="n">
        <v>0</v>
      </c>
      <c r="AF63" s="343" t="n">
        <v>0</v>
      </c>
      <c r="AG63" s="343" t="n">
        <v>0</v>
      </c>
      <c r="AH63" s="343" t="n">
        <v>0</v>
      </c>
      <c r="AI63" s="343" t="n">
        <v>0</v>
      </c>
    </row>
    <row r="64" customFormat="false" ht="16.5" hidden="true" customHeight="false" outlineLevel="0" collapsed="false">
      <c r="A64" s="41"/>
      <c r="B64" s="61"/>
      <c r="I64" s="343" t="n">
        <v>0</v>
      </c>
      <c r="J64" s="343" t="n">
        <v>0</v>
      </c>
      <c r="K64" s="343" t="n">
        <v>0</v>
      </c>
      <c r="L64" s="343" t="n">
        <v>0</v>
      </c>
      <c r="M64" s="343" t="n">
        <v>0</v>
      </c>
      <c r="N64" s="343" t="n">
        <v>0</v>
      </c>
      <c r="O64" s="343" t="n">
        <v>0</v>
      </c>
      <c r="P64" s="343" t="n">
        <v>0</v>
      </c>
      <c r="Q64" s="343" t="n">
        <v>0</v>
      </c>
      <c r="R64" s="343" t="n">
        <v>0</v>
      </c>
      <c r="S64" s="343" t="n">
        <v>0</v>
      </c>
      <c r="T64" s="343" t="n">
        <v>0</v>
      </c>
      <c r="U64" s="343" t="n">
        <v>0</v>
      </c>
      <c r="V64" s="343" t="n">
        <v>0</v>
      </c>
      <c r="W64" s="343" t="n">
        <v>0</v>
      </c>
      <c r="X64" s="343" t="n">
        <v>0</v>
      </c>
      <c r="Y64" s="343" t="n">
        <v>0</v>
      </c>
      <c r="Z64" s="343" t="n">
        <v>0</v>
      </c>
      <c r="AA64" s="343" t="n">
        <v>0</v>
      </c>
      <c r="AB64" s="343" t="n">
        <v>0</v>
      </c>
      <c r="AC64" s="343" t="n">
        <v>0</v>
      </c>
      <c r="AD64" s="343" t="n">
        <v>0</v>
      </c>
      <c r="AE64" s="343" t="n">
        <v>0</v>
      </c>
      <c r="AF64" s="343" t="n">
        <v>0</v>
      </c>
      <c r="AG64" s="343" t="n">
        <v>0</v>
      </c>
      <c r="AH64" s="343" t="n">
        <v>0</v>
      </c>
      <c r="AI64" s="343" t="n">
        <v>0</v>
      </c>
    </row>
    <row r="65" customFormat="false" ht="16.5" hidden="true" customHeight="false" outlineLevel="0" collapsed="false">
      <c r="A65" s="41"/>
      <c r="B65" s="61"/>
    </row>
    <row r="66" customFormat="false" ht="16.5" hidden="true" customHeight="false" outlineLevel="0" collapsed="false">
      <c r="A66" s="41"/>
      <c r="B66" s="61"/>
    </row>
    <row r="67" customFormat="false" ht="16.5" hidden="true" customHeight="false" outlineLevel="0" collapsed="false"/>
    <row r="68" customFormat="false" ht="16.5" hidden="true" customHeight="false" outlineLevel="0" collapsed="false"/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86"/>
  <sheetViews>
    <sheetView showFormulas="false" showGridLines="false" showRowColHeaders="true" showZeros="true" rightToLeft="false" tabSelected="false" showOutlineSymbols="false" defaultGridColor="true" view="pageBreakPreview" topLeftCell="A1" colorId="64" zoomScale="85" zoomScaleNormal="100" zoomScalePageLayoutView="85" workbookViewId="0">
      <pane xSplit="8" ySplit="3" topLeftCell="J4" activePane="bottomRight" state="frozen"/>
      <selection pane="topLeft" activeCell="A1" activeCellId="0" sqref="A1"/>
      <selection pane="topRight" activeCell="J1" activeCellId="0" sqref="J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6.44"/>
    <col collapsed="false" customWidth="true" hidden="true" outlineLevel="0" max="9" min="9" style="11" width="9.22"/>
    <col collapsed="false" customWidth="true" hidden="false" outlineLevel="0" max="10" min="10" style="11" width="9.22"/>
    <col collapsed="false" customWidth="true" hidden="false" outlineLevel="0" max="13" min="11" style="12" width="8.78"/>
    <col collapsed="false" customWidth="true" hidden="false" outlineLevel="0" max="14" min="14" style="12" width="3.66"/>
    <col collapsed="false" customWidth="true" hidden="true" outlineLevel="0" max="15" min="15" style="12" width="8.66"/>
    <col collapsed="false" customWidth="false" hidden="false" outlineLevel="0" max="1024" min="16" style="12" width="7.1"/>
  </cols>
  <sheetData>
    <row r="1" s="13" customFormat="true" ht="36" hidden="false" customHeight="true" outlineLevel="0" collapsed="false">
      <c r="B1" s="14"/>
      <c r="C1" s="14"/>
      <c r="D1" s="16" t="s">
        <v>560</v>
      </c>
      <c r="E1" s="62"/>
      <c r="F1" s="62"/>
      <c r="G1" s="62"/>
      <c r="H1" s="62"/>
      <c r="I1" s="1050"/>
      <c r="J1" s="263"/>
      <c r="K1" s="263"/>
      <c r="L1" s="263"/>
      <c r="M1" s="263"/>
    </row>
    <row r="2" s="18" customFormat="true" ht="7.5" hidden="false" customHeight="true" outlineLevel="0" collapsed="false">
      <c r="B2" s="19"/>
      <c r="C2" s="20"/>
      <c r="D2" s="21"/>
      <c r="E2" s="21"/>
    </row>
    <row r="3" s="27" customFormat="true" ht="20.25" hidden="false" customHeight="true" outlineLevel="0" collapsed="false">
      <c r="A3" s="22"/>
      <c r="B3" s="23"/>
      <c r="C3" s="24"/>
      <c r="D3" s="64" t="s">
        <v>544</v>
      </c>
      <c r="E3" s="911"/>
      <c r="F3" s="911"/>
      <c r="G3" s="911"/>
      <c r="H3" s="911"/>
      <c r="I3" s="26" t="s">
        <v>78</v>
      </c>
      <c r="J3" s="65" t="s">
        <v>79</v>
      </c>
      <c r="K3" s="65" t="s">
        <v>80</v>
      </c>
      <c r="L3" s="65" t="s">
        <v>81</v>
      </c>
      <c r="M3" s="65" t="s">
        <v>82</v>
      </c>
      <c r="O3" s="266" t="s">
        <v>505</v>
      </c>
    </row>
    <row r="4" customFormat="false" ht="20.1" hidden="false" customHeight="true" outlineLevel="0" collapsed="false">
      <c r="A4" s="28" t="s">
        <v>2</v>
      </c>
      <c r="B4" s="62"/>
      <c r="D4" s="649"/>
      <c r="E4" s="1" t="s">
        <v>83</v>
      </c>
      <c r="F4" s="1"/>
      <c r="G4" s="1"/>
      <c r="H4" s="1"/>
      <c r="I4" s="252" t="n">
        <v>18.74</v>
      </c>
      <c r="J4" s="252" t="n">
        <v>26.72</v>
      </c>
      <c r="K4" s="252" t="n">
        <v>27.92</v>
      </c>
      <c r="L4" s="252" t="n">
        <v>30.34033722</v>
      </c>
      <c r="M4" s="269" t="n">
        <v>47.44</v>
      </c>
      <c r="O4" s="270"/>
    </row>
    <row r="5" customFormat="false" ht="20.1" hidden="false" customHeight="true" outlineLevel="0" collapsed="false">
      <c r="A5" s="34"/>
      <c r="B5" s="35"/>
      <c r="D5" s="649"/>
      <c r="E5" s="1" t="s">
        <v>84</v>
      </c>
      <c r="F5" s="1"/>
      <c r="G5" s="1"/>
      <c r="H5" s="1"/>
      <c r="I5" s="252" t="n">
        <v>28.49</v>
      </c>
      <c r="J5" s="327" t="n">
        <v>7.73</v>
      </c>
      <c r="K5" s="972" t="n">
        <v>15.59</v>
      </c>
      <c r="L5" s="310" t="n">
        <v>23.46710472</v>
      </c>
      <c r="M5" s="328" t="n">
        <v>50.48</v>
      </c>
      <c r="O5" s="270"/>
    </row>
    <row r="6" customFormat="false" ht="20.1" hidden="false" customHeight="true" outlineLevel="0" collapsed="false">
      <c r="A6" s="37" t="s">
        <v>4</v>
      </c>
      <c r="B6" s="38"/>
      <c r="D6" s="969" t="s">
        <v>85</v>
      </c>
      <c r="E6" s="970"/>
      <c r="F6" s="971"/>
      <c r="G6" s="971"/>
      <c r="H6" s="971"/>
      <c r="I6" s="866" t="n">
        <v>-9.74</v>
      </c>
      <c r="J6" s="252" t="n">
        <v>18.99</v>
      </c>
      <c r="K6" s="252" t="n">
        <v>12.33</v>
      </c>
      <c r="L6" s="252" t="n">
        <v>6.8732325</v>
      </c>
      <c r="M6" s="269" t="n">
        <v>-3.03</v>
      </c>
      <c r="O6" s="270"/>
    </row>
    <row r="7" customFormat="false" ht="20.1" hidden="false" customHeight="true" outlineLevel="0" collapsed="false">
      <c r="A7" s="42"/>
      <c r="B7" s="42" t="s">
        <v>1</v>
      </c>
      <c r="D7" s="1"/>
      <c r="E7" s="1" t="s">
        <v>27</v>
      </c>
      <c r="F7" s="1"/>
      <c r="G7" s="1"/>
      <c r="H7" s="1"/>
      <c r="I7" s="252" t="n">
        <v>0</v>
      </c>
      <c r="J7" s="252" t="n">
        <v>0</v>
      </c>
      <c r="K7" s="252" t="n">
        <v>0.0187</v>
      </c>
      <c r="L7" s="252" t="n">
        <v>0.03748</v>
      </c>
      <c r="M7" s="269" t="n">
        <v>0.05624607</v>
      </c>
      <c r="O7" s="270"/>
    </row>
    <row r="8" customFormat="false" ht="20.1" hidden="false" customHeight="true" outlineLevel="0" collapsed="false">
      <c r="A8" s="41"/>
      <c r="B8" s="42" t="s">
        <v>5</v>
      </c>
      <c r="D8" s="813"/>
      <c r="E8" s="814" t="s">
        <v>279</v>
      </c>
      <c r="F8" s="815"/>
      <c r="G8" s="815"/>
      <c r="H8" s="815"/>
      <c r="I8" s="972" t="n">
        <v>15.98</v>
      </c>
      <c r="J8" s="327" t="n">
        <v>-10.95</v>
      </c>
      <c r="K8" s="972" t="n">
        <v>-11.64</v>
      </c>
      <c r="L8" s="310" t="n">
        <v>-6.67198833</v>
      </c>
      <c r="M8" s="328" t="n">
        <v>12.15</v>
      </c>
      <c r="O8" s="270"/>
    </row>
    <row r="9" customFormat="false" ht="20.1" hidden="false" customHeight="true" outlineLevel="0" collapsed="false">
      <c r="A9" s="41"/>
      <c r="B9" s="44" t="s">
        <v>7</v>
      </c>
      <c r="D9" s="649" t="s">
        <v>522</v>
      </c>
      <c r="E9" s="1"/>
      <c r="F9" s="1"/>
      <c r="G9" s="1"/>
      <c r="H9" s="1"/>
      <c r="I9" s="252" t="n">
        <v>5.72</v>
      </c>
      <c r="J9" s="252" t="n">
        <v>8.03</v>
      </c>
      <c r="K9" s="252" t="n">
        <v>0.67</v>
      </c>
      <c r="L9" s="252" t="n">
        <v>0.2</v>
      </c>
      <c r="M9" s="269" t="n">
        <v>9.11</v>
      </c>
      <c r="O9" s="270"/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281</v>
      </c>
      <c r="F10" s="1"/>
      <c r="G10" s="1"/>
      <c r="H10" s="1"/>
      <c r="I10" s="252" t="n">
        <v>1.64</v>
      </c>
      <c r="J10" s="327" t="n">
        <v>1.82</v>
      </c>
      <c r="K10" s="972" t="n">
        <v>0.58</v>
      </c>
      <c r="L10" s="310" t="n">
        <v>0</v>
      </c>
      <c r="M10" s="328" t="n">
        <v>2.75</v>
      </c>
      <c r="O10" s="270"/>
    </row>
    <row r="11" customFormat="false" ht="20.1" hidden="false" customHeight="true" outlineLevel="0" collapsed="false">
      <c r="A11" s="41"/>
      <c r="B11" s="44" t="s">
        <v>11</v>
      </c>
      <c r="D11" s="969" t="s">
        <v>86</v>
      </c>
      <c r="E11" s="970"/>
      <c r="F11" s="971"/>
      <c r="G11" s="971"/>
      <c r="H11" s="971"/>
      <c r="I11" s="973" t="n">
        <v>4.08</v>
      </c>
      <c r="J11" s="151" t="n">
        <v>6</v>
      </c>
      <c r="K11" s="151" t="n">
        <v>0</v>
      </c>
      <c r="L11" s="151" t="n">
        <v>-0.42103107</v>
      </c>
      <c r="M11" s="695" t="n">
        <v>6.36</v>
      </c>
      <c r="O11" s="270"/>
    </row>
    <row r="12" customFormat="false" ht="20.1" hidden="false" customHeight="true" outlineLevel="0" collapsed="false">
      <c r="A12" s="41"/>
      <c r="B12" s="44" t="s">
        <v>13</v>
      </c>
      <c r="D12" s="974" t="s">
        <v>523</v>
      </c>
      <c r="E12" s="915"/>
      <c r="F12" s="915"/>
      <c r="G12" s="915"/>
      <c r="H12" s="915"/>
      <c r="I12" s="212" t="n">
        <v>4.08</v>
      </c>
      <c r="J12" s="212" t="n">
        <v>6</v>
      </c>
      <c r="K12" s="212" t="n">
        <v>0.0135575</v>
      </c>
      <c r="L12" s="161" t="n">
        <v>-0.39385807</v>
      </c>
      <c r="M12" s="1051" t="n">
        <v>6.40077840075</v>
      </c>
      <c r="N12" s="151"/>
      <c r="O12" s="270"/>
    </row>
    <row r="13" customFormat="false" ht="20.1" hidden="false" customHeight="true" outlineLevel="0" collapsed="false">
      <c r="A13" s="41"/>
      <c r="B13" s="44" t="s">
        <v>15</v>
      </c>
      <c r="I13" s="295"/>
      <c r="J13" s="295"/>
      <c r="K13" s="295"/>
      <c r="L13" s="295"/>
      <c r="M13" s="295"/>
    </row>
    <row r="14" customFormat="false" ht="20.1" hidden="false" customHeight="true" outlineLevel="0" collapsed="false">
      <c r="A14" s="41"/>
      <c r="B14" s="44" t="s">
        <v>17</v>
      </c>
      <c r="D14" s="64" t="s">
        <v>546</v>
      </c>
      <c r="E14" s="911"/>
      <c r="F14" s="911"/>
      <c r="G14" s="911"/>
      <c r="H14" s="911"/>
      <c r="I14" s="26" t="s">
        <v>78</v>
      </c>
      <c r="J14" s="65" t="s">
        <v>79</v>
      </c>
      <c r="K14" s="65" t="s">
        <v>80</v>
      </c>
      <c r="L14" s="65" t="s">
        <v>81</v>
      </c>
      <c r="M14" s="65" t="s">
        <v>82</v>
      </c>
      <c r="O14" s="266" t="s">
        <v>540</v>
      </c>
    </row>
    <row r="15" customFormat="false" ht="20.1" hidden="false" customHeight="true" outlineLevel="0" collapsed="false">
      <c r="A15" s="41"/>
      <c r="B15" s="44" t="s">
        <v>19</v>
      </c>
      <c r="D15" s="649"/>
      <c r="E15" s="1" t="s">
        <v>83</v>
      </c>
      <c r="F15" s="1"/>
      <c r="G15" s="1"/>
      <c r="H15" s="1"/>
      <c r="I15" s="233"/>
      <c r="J15" s="252" t="n">
        <v>26.72</v>
      </c>
      <c r="K15" s="252" t="n">
        <v>1.2</v>
      </c>
      <c r="L15" s="269" t="n">
        <v>2.42033722</v>
      </c>
      <c r="M15" s="269" t="n">
        <v>17.09966278</v>
      </c>
      <c r="O15" s="270" t="n">
        <v>6.06499186919087</v>
      </c>
    </row>
    <row r="16" customFormat="false" ht="20.1" hidden="false" customHeight="true" outlineLevel="0" collapsed="false">
      <c r="A16" s="41"/>
      <c r="B16" s="44" t="s">
        <v>21</v>
      </c>
      <c r="D16" s="649"/>
      <c r="E16" s="1" t="s">
        <v>84</v>
      </c>
      <c r="F16" s="1"/>
      <c r="G16" s="1"/>
      <c r="H16" s="1"/>
      <c r="I16" s="1052"/>
      <c r="J16" s="972" t="n">
        <v>7.73</v>
      </c>
      <c r="K16" s="327" t="n">
        <v>7.86</v>
      </c>
      <c r="L16" s="328" t="n">
        <v>7.87710472</v>
      </c>
      <c r="M16" s="328" t="n">
        <v>27.01289528</v>
      </c>
      <c r="O16" s="270" t="n">
        <v>2.42929239107539</v>
      </c>
    </row>
    <row r="17" customFormat="false" ht="20.1" hidden="false" customHeight="true" outlineLevel="0" collapsed="false">
      <c r="A17" s="41"/>
      <c r="B17" s="44" t="s">
        <v>23</v>
      </c>
      <c r="D17" s="969" t="s">
        <v>85</v>
      </c>
      <c r="E17" s="970"/>
      <c r="F17" s="971"/>
      <c r="G17" s="971"/>
      <c r="H17" s="971"/>
      <c r="I17" s="233"/>
      <c r="J17" s="252" t="n">
        <v>18.99</v>
      </c>
      <c r="K17" s="252" t="n">
        <v>-6.66</v>
      </c>
      <c r="L17" s="269" t="n">
        <v>-5.4567675</v>
      </c>
      <c r="M17" s="269" t="n">
        <v>-9.9032325</v>
      </c>
      <c r="O17" s="270" t="n">
        <v>0.814853299137264</v>
      </c>
    </row>
    <row r="18" customFormat="false" ht="20.1" hidden="false" customHeight="true" outlineLevel="0" collapsed="false">
      <c r="A18" s="41"/>
      <c r="B18" s="44" t="s">
        <v>25</v>
      </c>
      <c r="D18" s="1"/>
      <c r="E18" s="1" t="s">
        <v>27</v>
      </c>
      <c r="F18" s="1"/>
      <c r="G18" s="1"/>
      <c r="H18" s="1"/>
      <c r="I18" s="233"/>
      <c r="J18" s="252" t="n">
        <v>0</v>
      </c>
      <c r="K18" s="252" t="n">
        <v>0.0187</v>
      </c>
      <c r="L18" s="269" t="n">
        <v>0.01878</v>
      </c>
      <c r="M18" s="269" t="n">
        <v>0.01876607</v>
      </c>
      <c r="O18" s="270" t="n">
        <v>-0.000741746538870891</v>
      </c>
    </row>
    <row r="19" customFormat="false" ht="20.1" hidden="false" customHeight="true" outlineLevel="0" collapsed="false">
      <c r="A19" s="41"/>
      <c r="B19" s="44" t="s">
        <v>27</v>
      </c>
      <c r="D19" s="813"/>
      <c r="E19" s="814" t="s">
        <v>279</v>
      </c>
      <c r="F19" s="815"/>
      <c r="G19" s="815"/>
      <c r="H19" s="815"/>
      <c r="I19" s="1052"/>
      <c r="J19" s="972" t="n">
        <v>-10.95</v>
      </c>
      <c r="K19" s="327" t="n">
        <v>-0.690000000000001</v>
      </c>
      <c r="L19" s="328" t="n">
        <v>4.96801167</v>
      </c>
      <c r="M19" s="328" t="n">
        <v>18.82198833</v>
      </c>
      <c r="O19" s="270" t="n">
        <v>2.78863609432705</v>
      </c>
    </row>
    <row r="20" customFormat="false" ht="20.1" hidden="false" customHeight="true" outlineLevel="0" collapsed="false">
      <c r="A20" s="41"/>
      <c r="B20" s="44" t="s">
        <v>29</v>
      </c>
      <c r="D20" s="649" t="s">
        <v>522</v>
      </c>
      <c r="E20" s="1"/>
      <c r="F20" s="1"/>
      <c r="G20" s="1"/>
      <c r="H20" s="1"/>
      <c r="I20" s="233"/>
      <c r="J20" s="252" t="n">
        <v>8.03</v>
      </c>
      <c r="K20" s="252" t="n">
        <v>-7.36</v>
      </c>
      <c r="L20" s="269" t="n">
        <v>-0.47</v>
      </c>
      <c r="M20" s="269" t="n">
        <v>8.91</v>
      </c>
      <c r="O20" s="270" t="n">
        <v>-19.9574468085106</v>
      </c>
    </row>
    <row r="21" customFormat="false" ht="20.1" hidden="false" customHeight="true" outlineLevel="0" collapsed="false">
      <c r="A21" s="41"/>
      <c r="B21" s="44" t="s">
        <v>31</v>
      </c>
      <c r="D21" s="649"/>
      <c r="E21" s="1" t="s">
        <v>281</v>
      </c>
      <c r="F21" s="1"/>
      <c r="G21" s="1"/>
      <c r="H21" s="1"/>
      <c r="I21" s="1052"/>
      <c r="J21" s="972" t="n">
        <v>1.82</v>
      </c>
      <c r="K21" s="327" t="n">
        <v>-1.24</v>
      </c>
      <c r="L21" s="328" t="n">
        <v>-0.58</v>
      </c>
      <c r="M21" s="328" t="n">
        <v>2.75</v>
      </c>
      <c r="O21" s="270" t="n">
        <v>-5.74137931034483</v>
      </c>
    </row>
    <row r="22" customFormat="false" ht="20.1" hidden="false" customHeight="true" outlineLevel="0" collapsed="false">
      <c r="A22" s="41"/>
      <c r="B22" s="44" t="s">
        <v>32</v>
      </c>
      <c r="D22" s="969" t="s">
        <v>86</v>
      </c>
      <c r="E22" s="970"/>
      <c r="F22" s="971"/>
      <c r="G22" s="971"/>
      <c r="H22" s="971"/>
      <c r="I22" s="233"/>
      <c r="J22" s="252" t="n">
        <v>6</v>
      </c>
      <c r="K22" s="252" t="n">
        <v>-6</v>
      </c>
      <c r="L22" s="269" t="n">
        <v>-0.42103107</v>
      </c>
      <c r="M22" s="269" t="n">
        <v>6.78103107</v>
      </c>
      <c r="O22" s="270" t="n">
        <v>-17.1057735477812</v>
      </c>
    </row>
    <row r="23" customFormat="false" ht="20.1" hidden="false" customHeight="true" outlineLevel="0" collapsed="false">
      <c r="A23" s="41"/>
      <c r="B23" s="44" t="s">
        <v>33</v>
      </c>
      <c r="D23" s="974" t="s">
        <v>523</v>
      </c>
      <c r="E23" s="915"/>
      <c r="F23" s="915"/>
      <c r="G23" s="915"/>
      <c r="H23" s="915"/>
      <c r="I23" s="1053"/>
      <c r="J23" s="161" t="n">
        <v>6</v>
      </c>
      <c r="K23" s="332" t="n">
        <v>-5.9864425</v>
      </c>
      <c r="L23" s="333" t="n">
        <v>-0.40741557</v>
      </c>
      <c r="M23" s="333" t="n">
        <v>6.79463647075</v>
      </c>
      <c r="O23" s="270" t="n">
        <v>-17.6774099250797</v>
      </c>
    </row>
    <row r="24" customFormat="false" ht="20.1" hidden="false" customHeight="true" outlineLevel="0" collapsed="false">
      <c r="A24" s="41"/>
      <c r="B24" s="44" t="s">
        <v>34</v>
      </c>
      <c r="D24" s="649"/>
      <c r="E24" s="1"/>
      <c r="F24" s="1"/>
      <c r="G24" s="1"/>
      <c r="H24" s="1"/>
      <c r="I24" s="68"/>
      <c r="J24" s="68"/>
      <c r="K24" s="68"/>
      <c r="L24" s="68"/>
      <c r="M24" s="68"/>
    </row>
    <row r="25" customFormat="false" ht="20.1" hidden="false" customHeight="true" outlineLevel="0" collapsed="false">
      <c r="A25" s="41"/>
      <c r="B25" s="42" t="s">
        <v>35</v>
      </c>
      <c r="D25" s="64" t="s">
        <v>525</v>
      </c>
      <c r="E25" s="911"/>
      <c r="F25" s="911"/>
      <c r="G25" s="911"/>
      <c r="H25" s="911"/>
      <c r="I25" s="26" t="s">
        <v>78</v>
      </c>
      <c r="J25" s="65" t="s">
        <v>79</v>
      </c>
      <c r="K25" s="65" t="s">
        <v>80</v>
      </c>
      <c r="L25" s="65" t="s">
        <v>81</v>
      </c>
      <c r="M25" s="65" t="s">
        <v>82</v>
      </c>
    </row>
    <row r="26" customFormat="false" ht="20.1" hidden="false" customHeight="true" outlineLevel="0" collapsed="false">
      <c r="A26" s="41"/>
      <c r="B26" s="44" t="s">
        <v>13</v>
      </c>
      <c r="D26" s="980" t="s">
        <v>168</v>
      </c>
      <c r="E26" s="981"/>
      <c r="F26" s="981"/>
      <c r="G26" s="981"/>
      <c r="H26" s="934"/>
      <c r="I26" s="252" t="n">
        <v>298.51</v>
      </c>
      <c r="J26" s="252" t="n">
        <v>306.51</v>
      </c>
      <c r="K26" s="252" t="n">
        <v>296.79</v>
      </c>
      <c r="L26" s="252" t="n">
        <v>297.41</v>
      </c>
      <c r="M26" s="252" t="n">
        <v>307.88710012</v>
      </c>
    </row>
    <row r="27" customFormat="false" ht="20.1" hidden="false" customHeight="true" outlineLevel="0" collapsed="false">
      <c r="A27" s="41"/>
      <c r="B27" s="44" t="s">
        <v>15</v>
      </c>
      <c r="D27" s="934" t="s">
        <v>191</v>
      </c>
      <c r="E27" s="101"/>
      <c r="F27" s="944"/>
      <c r="G27" s="944"/>
      <c r="H27" s="934"/>
      <c r="I27" s="252" t="n">
        <v>10.51</v>
      </c>
      <c r="J27" s="252" t="n">
        <v>12.97</v>
      </c>
      <c r="K27" s="252" t="n">
        <v>8.94</v>
      </c>
      <c r="L27" s="252" t="n">
        <v>10.19</v>
      </c>
      <c r="M27" s="252" t="n">
        <v>14.44301773</v>
      </c>
    </row>
    <row r="28" customFormat="false" ht="20.1" hidden="false" customHeight="true" outlineLevel="0" collapsed="false">
      <c r="A28" s="41"/>
      <c r="B28" s="44" t="s">
        <v>36</v>
      </c>
      <c r="D28" s="982" t="s">
        <v>207</v>
      </c>
      <c r="E28" s="914"/>
      <c r="F28" s="991"/>
      <c r="G28" s="991"/>
      <c r="H28" s="982"/>
      <c r="I28" s="294" t="n">
        <v>288</v>
      </c>
      <c r="J28" s="332" t="n">
        <v>293.54</v>
      </c>
      <c r="K28" s="332" t="n">
        <v>287.84</v>
      </c>
      <c r="L28" s="332" t="n">
        <v>287.21</v>
      </c>
      <c r="M28" s="332" t="n">
        <v>293.44408239</v>
      </c>
    </row>
    <row r="29" customFormat="false" ht="20.1" hidden="false" customHeight="true" outlineLevel="0" collapsed="false">
      <c r="A29" s="41"/>
      <c r="B29" s="44" t="s">
        <v>37</v>
      </c>
      <c r="D29" s="934"/>
      <c r="E29" s="66"/>
      <c r="F29" s="66"/>
      <c r="G29" s="66"/>
      <c r="H29" s="66"/>
      <c r="I29" s="68"/>
      <c r="J29" s="68"/>
      <c r="K29" s="68"/>
      <c r="L29" s="68"/>
      <c r="M29" s="68"/>
    </row>
    <row r="30" customFormat="false" ht="20.1" hidden="false" customHeight="true" outlineLevel="0" collapsed="false">
      <c r="A30" s="41"/>
      <c r="B30" s="42" t="s">
        <v>38</v>
      </c>
      <c r="C30" s="649"/>
      <c r="D30" s="64" t="s">
        <v>526</v>
      </c>
      <c r="E30" s="423"/>
      <c r="F30" s="423"/>
      <c r="G30" s="423"/>
      <c r="H30" s="423"/>
      <c r="I30" s="26" t="s">
        <v>78</v>
      </c>
      <c r="J30" s="65" t="s">
        <v>79</v>
      </c>
      <c r="K30" s="65" t="s">
        <v>80</v>
      </c>
      <c r="L30" s="65" t="s">
        <v>81</v>
      </c>
      <c r="M30" s="65" t="s">
        <v>82</v>
      </c>
    </row>
    <row r="31" customFormat="false" ht="20.1" hidden="false" customHeight="true" outlineLevel="0" collapsed="false">
      <c r="A31" s="41"/>
      <c r="B31" s="42" t="s">
        <v>39</v>
      </c>
      <c r="D31" s="980" t="s">
        <v>168</v>
      </c>
      <c r="E31" s="981"/>
      <c r="F31" s="981"/>
      <c r="G31" s="981"/>
      <c r="H31" s="934"/>
      <c r="I31" s="252" t="n">
        <v>298.51</v>
      </c>
      <c r="J31" s="252" t="n">
        <v>306.51</v>
      </c>
      <c r="K31" s="252" t="n">
        <v>296.79</v>
      </c>
      <c r="L31" s="252" t="n">
        <v>297.41</v>
      </c>
      <c r="M31" s="252" t="n">
        <v>307.88710012</v>
      </c>
      <c r="N31" s="252"/>
    </row>
    <row r="32" customFormat="false" ht="20.1" hidden="false" customHeight="true" outlineLevel="0" collapsed="false">
      <c r="A32" s="41"/>
      <c r="B32" s="42" t="s">
        <v>40</v>
      </c>
      <c r="D32" s="934" t="s">
        <v>191</v>
      </c>
      <c r="E32" s="101"/>
      <c r="F32" s="944"/>
      <c r="G32" s="944"/>
      <c r="H32" s="934"/>
      <c r="I32" s="252" t="n">
        <v>10.51</v>
      </c>
      <c r="J32" s="252" t="n">
        <v>12.97</v>
      </c>
      <c r="K32" s="252" t="n">
        <v>8.94</v>
      </c>
      <c r="L32" s="252" t="n">
        <v>10.19</v>
      </c>
      <c r="M32" s="252" t="n">
        <v>14.44301773</v>
      </c>
    </row>
    <row r="33" customFormat="false" ht="20.1" hidden="false" customHeight="true" outlineLevel="0" collapsed="false">
      <c r="A33" s="41"/>
      <c r="B33" s="42" t="s">
        <v>41</v>
      </c>
      <c r="D33" s="934" t="s">
        <v>207</v>
      </c>
      <c r="E33" s="101"/>
      <c r="F33" s="944"/>
      <c r="G33" s="944"/>
      <c r="H33" s="934"/>
      <c r="I33" s="1042" t="n">
        <v>288</v>
      </c>
      <c r="J33" s="1042" t="n">
        <v>293.54</v>
      </c>
      <c r="K33" s="1042" t="n">
        <v>287.84</v>
      </c>
      <c r="L33" s="1042" t="n">
        <v>287.21</v>
      </c>
      <c r="M33" s="1042" t="n">
        <v>293.44408239</v>
      </c>
    </row>
    <row r="34" customFormat="false" ht="20.1" hidden="false" customHeight="true" outlineLevel="0" collapsed="false">
      <c r="A34" s="41"/>
      <c r="B34" s="72" t="s">
        <v>42</v>
      </c>
      <c r="D34" s="935" t="s">
        <v>527</v>
      </c>
      <c r="E34" s="936"/>
      <c r="F34" s="937"/>
      <c r="G34" s="937"/>
      <c r="H34" s="935"/>
      <c r="I34" s="252" t="n">
        <v>4.08</v>
      </c>
      <c r="J34" s="252" t="n">
        <v>6</v>
      </c>
      <c r="K34" s="252" t="n">
        <v>0</v>
      </c>
      <c r="L34" s="252" t="n">
        <v>-0.42103107</v>
      </c>
      <c r="M34" s="252" t="n">
        <v>6.36</v>
      </c>
    </row>
    <row r="35" customFormat="false" ht="20.1" hidden="false" customHeight="true" outlineLevel="0" collapsed="false">
      <c r="A35" s="41"/>
      <c r="B35" s="42" t="s">
        <v>43</v>
      </c>
      <c r="D35" s="986" t="s">
        <v>528</v>
      </c>
      <c r="E35" s="914"/>
      <c r="F35" s="991"/>
      <c r="G35" s="991"/>
      <c r="H35" s="982"/>
      <c r="I35" s="332" t="n">
        <v>4.08</v>
      </c>
      <c r="J35" s="332" t="n">
        <v>6</v>
      </c>
      <c r="K35" s="332" t="n">
        <v>0.0135575</v>
      </c>
      <c r="L35" s="332" t="n">
        <v>-0.39385807</v>
      </c>
      <c r="M35" s="332" t="n">
        <v>6.40077840075</v>
      </c>
      <c r="N35" s="252"/>
    </row>
    <row r="36" customFormat="false" ht="20.1" hidden="false" customHeight="true" outlineLevel="0" collapsed="false">
      <c r="A36" s="41"/>
      <c r="B36" s="42" t="s">
        <v>44</v>
      </c>
      <c r="D36" s="934"/>
      <c r="E36" s="101"/>
      <c r="F36" s="944"/>
      <c r="G36" s="944"/>
      <c r="H36" s="934"/>
      <c r="I36" s="252"/>
      <c r="J36" s="68"/>
    </row>
    <row r="37" customFormat="false" ht="20.1" hidden="false" customHeight="true" outlineLevel="0" collapsed="false">
      <c r="A37" s="41"/>
      <c r="B37" s="44" t="s">
        <v>45</v>
      </c>
      <c r="D37" s="66"/>
      <c r="E37" s="1037"/>
      <c r="F37" s="1037"/>
      <c r="G37" s="1037"/>
      <c r="H37" s="1037"/>
      <c r="I37" s="65"/>
      <c r="J37" s="1044"/>
    </row>
    <row r="38" customFormat="false" ht="20.1" hidden="false" customHeight="true" outlineLevel="0" collapsed="false">
      <c r="A38" s="41"/>
      <c r="B38" s="44" t="s">
        <v>46</v>
      </c>
      <c r="D38" s="66"/>
      <c r="E38" s="1037"/>
      <c r="F38" s="1037"/>
      <c r="G38" s="1037"/>
      <c r="H38" s="1037"/>
      <c r="I38" s="1044"/>
      <c r="J38" s="1044"/>
    </row>
    <row r="39" customFormat="false" ht="20.1" hidden="false" customHeight="true" outlineLevel="0" collapsed="false">
      <c r="A39" s="41"/>
      <c r="B39" s="44" t="s">
        <v>47</v>
      </c>
      <c r="D39" s="66"/>
      <c r="E39" s="66"/>
      <c r="F39" s="66"/>
      <c r="G39" s="66"/>
      <c r="H39" s="66"/>
      <c r="I39" s="775"/>
      <c r="J39" s="775"/>
    </row>
    <row r="40" customFormat="false" ht="20.1" hidden="false" customHeight="true" outlineLevel="0" collapsed="false">
      <c r="A40" s="41"/>
      <c r="B40" s="60"/>
      <c r="D40" s="791"/>
      <c r="E40" s="66"/>
      <c r="F40" s="66"/>
      <c r="G40" s="66"/>
      <c r="H40" s="66"/>
      <c r="I40" s="775"/>
      <c r="J40" s="775"/>
    </row>
    <row r="41" customFormat="false" ht="20.25" hidden="false" customHeight="true" outlineLevel="0" collapsed="false">
      <c r="A41" s="41"/>
      <c r="B41" s="60"/>
    </row>
    <row r="42" customFormat="false" ht="20.25" hidden="false" customHeight="true" outlineLevel="0" collapsed="false">
      <c r="A42" s="41"/>
      <c r="B42" s="61"/>
      <c r="C42" s="983"/>
    </row>
    <row r="43" customFormat="false" ht="20.25" hidden="false" customHeight="true" outlineLevel="0" collapsed="false">
      <c r="A43" s="41"/>
      <c r="B43" s="61"/>
      <c r="C43" s="12"/>
    </row>
    <row r="44" customFormat="false" ht="20.25" hidden="false" customHeight="true" outlineLevel="0" collapsed="false">
      <c r="A44" s="41"/>
      <c r="B44" s="61"/>
      <c r="C44" s="12"/>
    </row>
    <row r="45" customFormat="false" ht="20.25" hidden="false" customHeight="true" outlineLevel="0" collapsed="false">
      <c r="A45" s="41"/>
      <c r="B45" s="61"/>
      <c r="C45" s="12"/>
    </row>
    <row r="46" customFormat="false" ht="20.25" hidden="false" customHeight="true" outlineLevel="0" collapsed="false">
      <c r="A46" s="41"/>
      <c r="B46" s="61"/>
      <c r="C46" s="12"/>
    </row>
    <row r="47" customFormat="false" ht="22.5" hidden="false" customHeight="true" outlineLevel="0" collapsed="false">
      <c r="A47" s="41"/>
      <c r="B47" s="61"/>
    </row>
    <row r="48" customFormat="false" ht="22.5" hidden="false" customHeight="true" outlineLevel="0" collapsed="false">
      <c r="A48" s="41"/>
      <c r="B48" s="61"/>
      <c r="C48" s="983"/>
    </row>
    <row r="49" customFormat="false" ht="22.5" hidden="false" customHeight="true" outlineLevel="0" collapsed="false">
      <c r="A49" s="41"/>
      <c r="B49" s="61"/>
      <c r="C49" s="12"/>
    </row>
    <row r="50" customFormat="false" ht="22.5" hidden="false" customHeight="true" outlineLevel="0" collapsed="false">
      <c r="A50" s="41"/>
      <c r="B50" s="61"/>
      <c r="C50" s="12"/>
    </row>
    <row r="51" s="10" customFormat="true" ht="22.5" hidden="true" customHeight="true" outlineLevel="0" collapsed="false">
      <c r="A51" s="41"/>
      <c r="B51" s="61"/>
      <c r="C51" s="12"/>
      <c r="D51" s="334" t="s">
        <v>561</v>
      </c>
      <c r="E51" s="3"/>
      <c r="F51" s="3"/>
      <c r="G51" s="3"/>
      <c r="H51" s="3"/>
      <c r="I51" s="11"/>
      <c r="J51" s="11"/>
      <c r="K51" s="12"/>
      <c r="L51" s="12"/>
      <c r="M51" s="12"/>
      <c r="N51" s="12"/>
      <c r="O51" s="12"/>
      <c r="P51" s="12"/>
      <c r="Q51" s="12"/>
      <c r="R51" s="12"/>
      <c r="S51" s="12"/>
    </row>
    <row r="52" s="10" customFormat="true" ht="22.5" hidden="true" customHeight="true" outlineLevel="0" collapsed="false">
      <c r="A52" s="41"/>
      <c r="B52" s="61"/>
      <c r="C52" s="12"/>
      <c r="D52" s="296" t="s">
        <v>247</v>
      </c>
      <c r="E52" s="3"/>
      <c r="F52" s="3"/>
      <c r="G52" s="3"/>
      <c r="H52" s="3"/>
      <c r="J52" s="11" t="n">
        <v>290.77</v>
      </c>
      <c r="K52" s="11" t="n">
        <v>289.793333333333</v>
      </c>
      <c r="L52" s="11"/>
      <c r="M52" s="11"/>
      <c r="N52" s="12"/>
      <c r="O52" s="12"/>
      <c r="P52" s="12"/>
      <c r="Q52" s="12"/>
      <c r="R52" s="12"/>
      <c r="S52" s="12"/>
    </row>
    <row r="53" s="10" customFormat="true" ht="22.5" hidden="true" customHeight="true" outlineLevel="0" collapsed="false">
      <c r="A53" s="41"/>
      <c r="B53" s="61"/>
      <c r="C53" s="12"/>
      <c r="D53" s="296" t="s">
        <v>248</v>
      </c>
      <c r="E53" s="3"/>
      <c r="F53" s="3"/>
      <c r="G53" s="3"/>
      <c r="H53" s="3"/>
      <c r="J53" s="11" t="n">
        <v>302.51</v>
      </c>
      <c r="K53" s="11" t="n">
        <v>300.603333333333</v>
      </c>
      <c r="L53" s="11"/>
      <c r="M53" s="11"/>
      <c r="N53" s="12"/>
      <c r="O53" s="12"/>
      <c r="P53" s="12"/>
      <c r="Q53" s="12"/>
      <c r="R53" s="12"/>
      <c r="S53" s="12"/>
    </row>
    <row r="54" s="10" customFormat="true" ht="22.5" hidden="true" customHeight="true" outlineLevel="0" collapsed="false">
      <c r="A54" s="41"/>
      <c r="B54" s="61"/>
      <c r="C54" s="9"/>
      <c r="D54" s="296"/>
      <c r="E54" s="3" t="s">
        <v>249</v>
      </c>
      <c r="F54" s="3"/>
      <c r="G54" s="3"/>
      <c r="H54" s="3"/>
      <c r="J54" s="297" t="n">
        <v>7.93362202902383</v>
      </c>
      <c r="K54" s="297" t="n">
        <v>0</v>
      </c>
      <c r="L54" s="297"/>
      <c r="M54" s="297"/>
      <c r="N54" s="12"/>
      <c r="O54" s="12"/>
      <c r="P54" s="12"/>
      <c r="Q54" s="12"/>
      <c r="R54" s="12"/>
      <c r="S54" s="12"/>
    </row>
    <row r="55" s="10" customFormat="true" ht="22.5" hidden="true" customHeight="true" outlineLevel="0" collapsed="false">
      <c r="A55" s="41"/>
      <c r="B55" s="61"/>
      <c r="C55" s="9"/>
      <c r="D55" s="296"/>
      <c r="E55" s="3" t="s">
        <v>250</v>
      </c>
      <c r="F55" s="3"/>
      <c r="G55" s="3"/>
      <c r="H55" s="3"/>
      <c r="J55" s="297" t="n">
        <v>8.25394641813117</v>
      </c>
      <c r="K55" s="297" t="n">
        <v>0</v>
      </c>
      <c r="L55" s="297"/>
      <c r="M55" s="297"/>
      <c r="N55" s="12"/>
      <c r="O55" s="12"/>
      <c r="P55" s="12"/>
      <c r="Q55" s="12"/>
      <c r="R55" s="12"/>
      <c r="S55" s="12"/>
    </row>
    <row r="56" s="10" customFormat="true" ht="22.5" hidden="true" customHeight="true" outlineLevel="0" collapsed="false">
      <c r="A56" s="41"/>
      <c r="B56" s="61"/>
      <c r="C56" s="9"/>
      <c r="D56" s="296" t="s">
        <v>251</v>
      </c>
      <c r="E56" s="3"/>
      <c r="F56" s="3"/>
      <c r="G56" s="3"/>
      <c r="H56" s="3"/>
      <c r="J56" s="297" t="n">
        <v>7.93362202902383</v>
      </c>
      <c r="K56" s="297" t="n">
        <v>0.00902019272352269</v>
      </c>
      <c r="L56" s="297"/>
      <c r="M56" s="297"/>
      <c r="N56" s="12"/>
      <c r="O56" s="12"/>
      <c r="P56" s="12"/>
      <c r="Q56" s="12"/>
      <c r="R56" s="12"/>
      <c r="S56" s="12"/>
    </row>
    <row r="57" s="10" customFormat="true" ht="22.5" hidden="true" customHeight="true" outlineLevel="0" collapsed="false">
      <c r="A57" s="41"/>
      <c r="B57" s="61"/>
      <c r="C57" s="9"/>
      <c r="D57" s="296" t="s">
        <v>252</v>
      </c>
      <c r="E57" s="3"/>
      <c r="F57" s="3"/>
      <c r="G57" s="3"/>
      <c r="H57" s="3"/>
      <c r="J57" s="297" t="n">
        <v>8.25394641813117</v>
      </c>
      <c r="K57" s="297" t="n">
        <v>0.00935666797027767</v>
      </c>
      <c r="L57" s="297"/>
      <c r="M57" s="297"/>
      <c r="N57" s="12"/>
      <c r="O57" s="12"/>
      <c r="P57" s="12"/>
      <c r="Q57" s="12"/>
      <c r="R57" s="12"/>
      <c r="S57" s="12"/>
    </row>
    <row r="58" s="10" customFormat="true" ht="21.75" hidden="true" customHeight="true" outlineLevel="0" collapsed="false">
      <c r="A58" s="41"/>
      <c r="B58" s="61"/>
      <c r="C58" s="9"/>
      <c r="F58" s="3"/>
      <c r="G58" s="3"/>
      <c r="H58" s="3"/>
      <c r="J58" s="378" t="n">
        <v>0</v>
      </c>
      <c r="K58" s="378" t="n">
        <v>0</v>
      </c>
      <c r="L58" s="378"/>
      <c r="M58" s="378"/>
      <c r="N58" s="12"/>
      <c r="O58" s="12"/>
      <c r="P58" s="12"/>
      <c r="Q58" s="12"/>
      <c r="R58" s="12"/>
      <c r="S58" s="12"/>
    </row>
    <row r="59" s="10" customFormat="true" ht="22.5" hidden="true" customHeight="true" outlineLevel="0" collapsed="false">
      <c r="A59" s="41"/>
      <c r="B59" s="61"/>
      <c r="C59" s="9"/>
      <c r="F59" s="3"/>
      <c r="G59" s="3"/>
      <c r="H59" s="3"/>
      <c r="J59" s="378" t="n">
        <v>0</v>
      </c>
      <c r="K59" s="378" t="n">
        <v>0</v>
      </c>
      <c r="L59" s="378"/>
      <c r="M59" s="378"/>
      <c r="N59" s="12"/>
      <c r="O59" s="12"/>
      <c r="P59" s="12"/>
      <c r="Q59" s="12"/>
      <c r="R59" s="12"/>
      <c r="S59" s="12"/>
    </row>
    <row r="60" s="10" customFormat="true" ht="24" hidden="true" customHeight="true" outlineLevel="0" collapsed="false">
      <c r="A60" s="41"/>
      <c r="B60" s="61"/>
      <c r="C60" s="9"/>
      <c r="F60" s="3"/>
      <c r="G60" s="3"/>
      <c r="H60" s="3"/>
      <c r="J60" s="378" t="n">
        <v>0</v>
      </c>
      <c r="K60" s="378" t="n">
        <v>0</v>
      </c>
      <c r="L60" s="378"/>
      <c r="M60" s="378"/>
      <c r="N60" s="12"/>
      <c r="O60" s="12"/>
      <c r="P60" s="12"/>
      <c r="Q60" s="12"/>
      <c r="R60" s="12"/>
      <c r="S60" s="12"/>
    </row>
    <row r="61" s="10" customFormat="true" ht="24" hidden="true" customHeight="true" outlineLevel="0" collapsed="false">
      <c r="A61" s="41"/>
      <c r="B61" s="61"/>
      <c r="C61" s="9"/>
      <c r="F61" s="3"/>
      <c r="G61" s="3"/>
      <c r="H61" s="3"/>
      <c r="J61" s="378" t="n">
        <v>0</v>
      </c>
      <c r="K61" s="378" t="n">
        <v>0</v>
      </c>
      <c r="L61" s="378"/>
      <c r="M61" s="378"/>
      <c r="N61" s="12"/>
      <c r="O61" s="12"/>
      <c r="P61" s="12"/>
      <c r="Q61" s="12"/>
      <c r="R61" s="12"/>
      <c r="S61" s="12"/>
    </row>
    <row r="62" s="10" customFormat="true" ht="16.5" hidden="true" customHeight="false" outlineLevel="0" collapsed="false">
      <c r="A62" s="41"/>
      <c r="B62" s="61"/>
      <c r="C62" s="9"/>
      <c r="F62" s="3"/>
      <c r="G62" s="3"/>
      <c r="H62" s="3"/>
      <c r="I62" s="11"/>
      <c r="J62" s="11"/>
      <c r="K62" s="12"/>
      <c r="L62" s="12"/>
      <c r="M62" s="12"/>
      <c r="N62" s="12"/>
      <c r="O62" s="12"/>
      <c r="P62" s="12"/>
      <c r="Q62" s="12"/>
      <c r="R62" s="12"/>
      <c r="S62" s="12"/>
    </row>
    <row r="63" s="10" customFormat="true" ht="16.5" hidden="true" customHeight="false" outlineLevel="0" collapsed="false">
      <c r="A63" s="41"/>
      <c r="B63" s="61"/>
      <c r="C63" s="9"/>
      <c r="F63" s="3"/>
      <c r="G63" s="3"/>
      <c r="H63" s="3"/>
      <c r="I63" s="11"/>
      <c r="J63" s="11"/>
      <c r="K63" s="12"/>
      <c r="L63" s="12"/>
      <c r="M63" s="12"/>
      <c r="N63" s="12"/>
      <c r="O63" s="12"/>
      <c r="P63" s="12"/>
      <c r="Q63" s="12"/>
      <c r="R63" s="12"/>
      <c r="S63" s="12"/>
    </row>
    <row r="64" s="10" customFormat="true" ht="16.5" hidden="true" customHeight="false" outlineLevel="0" collapsed="false">
      <c r="A64" s="41"/>
      <c r="B64" s="61"/>
      <c r="C64" s="9"/>
      <c r="F64" s="3"/>
      <c r="G64" s="3"/>
      <c r="H64" s="3"/>
      <c r="I64" s="11"/>
      <c r="J64" s="11"/>
      <c r="K64" s="12"/>
      <c r="L64" s="12"/>
      <c r="M64" s="12"/>
      <c r="N64" s="12"/>
      <c r="O64" s="12"/>
      <c r="P64" s="12"/>
      <c r="Q64" s="12"/>
      <c r="R64" s="12"/>
      <c r="S64" s="12"/>
    </row>
    <row r="65" s="10" customFormat="true" ht="16.5" hidden="true" customHeight="false" outlineLevel="0" collapsed="false">
      <c r="A65" s="41"/>
      <c r="B65" s="61"/>
      <c r="C65" s="9"/>
      <c r="F65" s="3"/>
      <c r="G65" s="3"/>
      <c r="H65" s="3"/>
      <c r="I65" s="11"/>
      <c r="J65" s="11"/>
      <c r="K65" s="12"/>
      <c r="L65" s="12"/>
      <c r="M65" s="12"/>
      <c r="N65" s="12"/>
      <c r="O65" s="12"/>
      <c r="P65" s="12"/>
      <c r="Q65" s="12"/>
      <c r="R65" s="12"/>
      <c r="S65" s="12"/>
    </row>
    <row r="66" s="10" customFormat="true" ht="16.5" hidden="true" customHeight="false" outlineLevel="0" collapsed="false">
      <c r="A66" s="41"/>
      <c r="B66" s="61"/>
      <c r="C66" s="9"/>
      <c r="F66" s="3"/>
      <c r="G66" s="3"/>
      <c r="H66" s="3"/>
      <c r="I66" s="11"/>
      <c r="J66" s="11"/>
      <c r="K66" s="12"/>
      <c r="L66" s="12"/>
      <c r="M66" s="12"/>
      <c r="N66" s="12"/>
      <c r="O66" s="12"/>
      <c r="P66" s="12"/>
      <c r="Q66" s="12"/>
      <c r="R66" s="12"/>
      <c r="S66" s="12"/>
    </row>
    <row r="67" s="9" customFormat="true" ht="16.5" hidden="true" customHeight="false" outlineLevel="0" collapsed="false">
      <c r="A67" s="41"/>
      <c r="B67" s="61"/>
      <c r="D67" s="10"/>
      <c r="E67" s="10"/>
      <c r="F67" s="3"/>
      <c r="G67" s="3"/>
      <c r="H67" s="3"/>
      <c r="I67" s="11"/>
      <c r="J67" s="11"/>
      <c r="K67" s="12"/>
      <c r="L67" s="12"/>
      <c r="M67" s="12"/>
      <c r="N67" s="12"/>
      <c r="O67" s="12"/>
      <c r="P67" s="12"/>
      <c r="Q67" s="12"/>
      <c r="R67" s="12"/>
      <c r="S67" s="12"/>
    </row>
    <row r="68" s="9" customFormat="true" ht="16.5" hidden="true" customHeight="false" outlineLevel="0" collapsed="false">
      <c r="A68" s="41"/>
      <c r="B68" s="61"/>
      <c r="D68" s="10"/>
      <c r="E68" s="10"/>
      <c r="F68" s="3"/>
      <c r="G68" s="3"/>
      <c r="H68" s="3"/>
      <c r="I68" s="11"/>
      <c r="J68" s="11"/>
      <c r="K68" s="12"/>
      <c r="L68" s="12"/>
      <c r="M68" s="12"/>
      <c r="N68" s="12"/>
      <c r="O68" s="12"/>
      <c r="P68" s="12"/>
      <c r="Q68" s="12"/>
      <c r="R68" s="12"/>
      <c r="S68" s="12"/>
    </row>
    <row r="69" s="9" customFormat="true" ht="16.5" hidden="true" customHeight="false" outlineLevel="0" collapsed="false">
      <c r="A69" s="41"/>
      <c r="B69" s="61"/>
      <c r="D69" s="10"/>
      <c r="E69" s="10"/>
      <c r="F69" s="3"/>
      <c r="G69" s="3"/>
      <c r="H69" s="3"/>
      <c r="I69" s="11"/>
      <c r="J69" s="11"/>
      <c r="K69" s="12"/>
      <c r="L69" s="12"/>
      <c r="M69" s="12"/>
      <c r="N69" s="12"/>
      <c r="O69" s="12"/>
      <c r="P69" s="12"/>
      <c r="Q69" s="12"/>
      <c r="R69" s="12"/>
      <c r="S69" s="12"/>
    </row>
    <row r="70" s="9" customFormat="true" ht="16.5" hidden="false" customHeight="false" outlineLevel="0" collapsed="false">
      <c r="A70" s="41"/>
      <c r="B70" s="61"/>
      <c r="D70" s="10"/>
      <c r="E70" s="10"/>
      <c r="F70" s="3"/>
      <c r="G70" s="3"/>
      <c r="H70" s="3"/>
      <c r="I70" s="11"/>
      <c r="J70" s="11"/>
      <c r="K70" s="12"/>
      <c r="L70" s="12"/>
      <c r="M70" s="12"/>
      <c r="N70" s="12"/>
      <c r="O70" s="12"/>
      <c r="P70" s="12"/>
      <c r="Q70" s="12"/>
      <c r="R70" s="12"/>
      <c r="S70" s="12"/>
    </row>
    <row r="71" s="9" customFormat="true" ht="16.5" hidden="false" customHeight="false" outlineLevel="0" collapsed="false">
      <c r="A71" s="41"/>
      <c r="B71" s="61"/>
      <c r="D71" s="10"/>
      <c r="E71" s="10"/>
      <c r="F71" s="3"/>
      <c r="G71" s="3"/>
      <c r="H71" s="3"/>
      <c r="I71" s="11"/>
      <c r="J71" s="11"/>
      <c r="K71" s="12"/>
      <c r="L71" s="12"/>
      <c r="M71" s="12"/>
      <c r="N71" s="12"/>
      <c r="O71" s="12"/>
      <c r="P71" s="12"/>
      <c r="Q71" s="12"/>
      <c r="R71" s="12"/>
      <c r="S71" s="12"/>
    </row>
    <row r="72" s="9" customFormat="true" ht="16.5" hidden="false" customHeight="false" outlineLevel="0" collapsed="false">
      <c r="A72" s="41"/>
      <c r="B72" s="61"/>
      <c r="D72" s="10"/>
      <c r="E72" s="10"/>
      <c r="F72" s="3"/>
      <c r="G72" s="3"/>
      <c r="H72" s="3"/>
      <c r="I72" s="11"/>
      <c r="J72" s="11"/>
      <c r="K72" s="12"/>
      <c r="L72" s="12"/>
      <c r="M72" s="12"/>
      <c r="N72" s="12"/>
      <c r="O72" s="12"/>
      <c r="P72" s="12"/>
      <c r="Q72" s="12"/>
      <c r="R72" s="12"/>
      <c r="S72" s="12"/>
    </row>
    <row r="73" s="9" customFormat="true" ht="16.5" hidden="false" customHeight="false" outlineLevel="0" collapsed="false">
      <c r="A73" s="41"/>
      <c r="B73" s="61"/>
      <c r="D73" s="10"/>
      <c r="E73" s="10"/>
      <c r="F73" s="3"/>
      <c r="G73" s="3"/>
      <c r="H73" s="3"/>
      <c r="I73" s="11"/>
      <c r="J73" s="11"/>
      <c r="K73" s="12"/>
      <c r="L73" s="12"/>
      <c r="M73" s="12"/>
      <c r="N73" s="12"/>
      <c r="O73" s="12"/>
      <c r="P73" s="12"/>
      <c r="Q73" s="12"/>
      <c r="R73" s="12"/>
      <c r="S73" s="12"/>
    </row>
    <row r="74" s="9" customFormat="true" ht="16.5" hidden="false" customHeight="false" outlineLevel="0" collapsed="false">
      <c r="A74" s="41"/>
      <c r="B74" s="61"/>
      <c r="D74" s="10"/>
      <c r="E74" s="10"/>
      <c r="F74" s="3"/>
      <c r="G74" s="3"/>
      <c r="H74" s="3"/>
      <c r="I74" s="11"/>
      <c r="J74" s="11"/>
      <c r="K74" s="12"/>
      <c r="L74" s="12"/>
      <c r="M74" s="12"/>
      <c r="N74" s="12"/>
      <c r="O74" s="12"/>
      <c r="P74" s="12"/>
      <c r="Q74" s="12"/>
      <c r="R74" s="12"/>
      <c r="S74" s="12"/>
    </row>
    <row r="75" s="9" customFormat="true" ht="16.5" hidden="false" customHeight="false" outlineLevel="0" collapsed="false">
      <c r="A75" s="41"/>
      <c r="B75" s="61"/>
      <c r="D75" s="10"/>
      <c r="E75" s="10"/>
      <c r="F75" s="3"/>
      <c r="G75" s="3"/>
      <c r="H75" s="3"/>
      <c r="I75" s="11"/>
      <c r="J75" s="11"/>
      <c r="K75" s="12"/>
      <c r="L75" s="12"/>
      <c r="M75" s="12"/>
      <c r="N75" s="12"/>
      <c r="O75" s="12"/>
      <c r="P75" s="12"/>
      <c r="Q75" s="12"/>
      <c r="R75" s="12"/>
      <c r="S75" s="12"/>
    </row>
    <row r="76" s="9" customFormat="true" ht="16.5" hidden="false" customHeight="false" outlineLevel="0" collapsed="false">
      <c r="A76" s="41"/>
      <c r="B76" s="61"/>
      <c r="D76" s="10"/>
      <c r="E76" s="10"/>
      <c r="F76" s="3"/>
      <c r="G76" s="3"/>
      <c r="H76" s="3"/>
      <c r="I76" s="11"/>
      <c r="J76" s="11"/>
      <c r="K76" s="12"/>
      <c r="L76" s="12"/>
      <c r="M76" s="12"/>
      <c r="N76" s="12"/>
      <c r="O76" s="12"/>
      <c r="P76" s="12"/>
      <c r="Q76" s="12"/>
      <c r="R76" s="12"/>
      <c r="S76" s="12"/>
    </row>
    <row r="77" s="9" customFormat="true" ht="16.5" hidden="false" customHeight="false" outlineLevel="0" collapsed="false">
      <c r="A77" s="41"/>
      <c r="B77" s="61"/>
      <c r="D77" s="10"/>
      <c r="E77" s="10"/>
      <c r="F77" s="3"/>
      <c r="G77" s="3"/>
      <c r="H77" s="3"/>
      <c r="I77" s="11"/>
      <c r="J77" s="11"/>
      <c r="K77" s="12"/>
      <c r="L77" s="12"/>
      <c r="M77" s="12"/>
      <c r="N77" s="12"/>
      <c r="O77" s="12"/>
      <c r="P77" s="12"/>
      <c r="Q77" s="12"/>
      <c r="R77" s="12"/>
      <c r="S77" s="12"/>
    </row>
    <row r="78" s="9" customFormat="true" ht="16.5" hidden="false" customHeight="false" outlineLevel="0" collapsed="false">
      <c r="A78" s="41"/>
      <c r="B78" s="61"/>
      <c r="D78" s="10"/>
      <c r="E78" s="10"/>
      <c r="F78" s="3"/>
      <c r="G78" s="3"/>
      <c r="H78" s="3"/>
      <c r="I78" s="11"/>
      <c r="J78" s="11"/>
      <c r="K78" s="12"/>
      <c r="L78" s="12"/>
      <c r="M78" s="12"/>
      <c r="N78" s="12"/>
      <c r="O78" s="12"/>
      <c r="P78" s="12"/>
      <c r="Q78" s="12"/>
      <c r="R78" s="12"/>
      <c r="S78" s="12"/>
    </row>
    <row r="79" s="9" customFormat="true" ht="16.5" hidden="false" customHeight="false" outlineLevel="0" collapsed="false">
      <c r="A79" s="41"/>
      <c r="B79" s="61"/>
      <c r="D79" s="10"/>
      <c r="E79" s="10"/>
      <c r="F79" s="3"/>
      <c r="G79" s="3"/>
      <c r="H79" s="3"/>
      <c r="I79" s="11"/>
      <c r="J79" s="11"/>
      <c r="K79" s="12"/>
      <c r="L79" s="12"/>
      <c r="M79" s="12"/>
      <c r="N79" s="12"/>
      <c r="O79" s="12"/>
      <c r="P79" s="12"/>
      <c r="Q79" s="12"/>
      <c r="R79" s="12"/>
      <c r="S79" s="12"/>
    </row>
    <row r="80" s="9" customFormat="true" ht="16.5" hidden="false" customHeight="false" outlineLevel="0" collapsed="false">
      <c r="A80" s="41"/>
      <c r="B80" s="61"/>
      <c r="D80" s="10"/>
      <c r="E80" s="10"/>
      <c r="F80" s="3"/>
      <c r="G80" s="3"/>
      <c r="H80" s="3"/>
      <c r="I80" s="11"/>
      <c r="J80" s="11"/>
      <c r="K80" s="12"/>
      <c r="L80" s="12"/>
      <c r="M80" s="12"/>
      <c r="N80" s="12"/>
      <c r="O80" s="12"/>
      <c r="P80" s="12"/>
      <c r="Q80" s="12"/>
      <c r="R80" s="12"/>
      <c r="S80" s="12"/>
    </row>
    <row r="81" s="9" customFormat="true" ht="16.5" hidden="false" customHeight="false" outlineLevel="0" collapsed="false">
      <c r="A81" s="41"/>
      <c r="B81" s="61"/>
      <c r="D81" s="10"/>
      <c r="E81" s="10"/>
      <c r="F81" s="3"/>
      <c r="G81" s="3"/>
      <c r="H81" s="3"/>
      <c r="I81" s="11"/>
      <c r="J81" s="11"/>
      <c r="K81" s="12"/>
      <c r="L81" s="12"/>
      <c r="M81" s="12"/>
      <c r="N81" s="12"/>
      <c r="O81" s="12"/>
      <c r="P81" s="12"/>
      <c r="Q81" s="12"/>
      <c r="R81" s="12"/>
      <c r="S81" s="12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S86"/>
  <sheetViews>
    <sheetView showFormulas="false" showGridLines="false" showRowColHeaders="true" showZeros="true" rightToLeft="false" tabSelected="false" showOutlineSymbols="false" defaultGridColor="true" view="pageBreakPreview" topLeftCell="A1" colorId="64" zoomScale="85" zoomScaleNormal="100" zoomScalePageLayoutView="85" workbookViewId="0">
      <pane xSplit="8" ySplit="3" topLeftCell="J4" activePane="bottomRight" state="frozen"/>
      <selection pane="topLeft" activeCell="A1" activeCellId="0" sqref="A1"/>
      <selection pane="topRight" activeCell="J1" activeCellId="0" sqref="J1"/>
      <selection pane="bottomLeft" activeCell="A4" activeCellId="0" sqref="A4"/>
      <selection pane="bottomRight" activeCell="A1" activeCellId="0" sqref="A1"/>
    </sheetView>
  </sheetViews>
  <sheetFormatPr defaultColWidth="7.093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5" min="4" style="10" width="1.11"/>
    <col collapsed="false" customWidth="true" hidden="false" outlineLevel="0" max="7" min="6" style="3" width="1"/>
    <col collapsed="false" customWidth="true" hidden="false" outlineLevel="0" max="8" min="8" style="3" width="26.44"/>
    <col collapsed="false" customWidth="true" hidden="true" outlineLevel="0" max="9" min="9" style="11" width="9.22"/>
    <col collapsed="false" customWidth="true" hidden="false" outlineLevel="0" max="10" min="10" style="11" width="9.22"/>
    <col collapsed="false" customWidth="true" hidden="false" outlineLevel="0" max="13" min="11" style="12" width="10"/>
    <col collapsed="false" customWidth="true" hidden="false" outlineLevel="0" max="14" min="14" style="12" width="4.55"/>
    <col collapsed="false" customWidth="true" hidden="true" outlineLevel="0" max="15" min="15" style="12" width="8.44"/>
    <col collapsed="false" customWidth="false" hidden="false" outlineLevel="0" max="1024" min="16" style="12" width="7.1"/>
  </cols>
  <sheetData>
    <row r="1" s="13" customFormat="true" ht="36" hidden="false" customHeight="true" outlineLevel="0" collapsed="false">
      <c r="B1" s="14"/>
      <c r="C1" s="14"/>
      <c r="D1" s="16" t="s">
        <v>374</v>
      </c>
      <c r="E1" s="62"/>
      <c r="F1" s="62"/>
      <c r="G1" s="62"/>
      <c r="H1" s="62"/>
      <c r="I1" s="1050"/>
      <c r="J1" s="263"/>
      <c r="K1" s="263"/>
      <c r="L1" s="263"/>
      <c r="M1" s="263"/>
    </row>
    <row r="2" s="18" customFormat="true" ht="7.5" hidden="false" customHeight="true" outlineLevel="0" collapsed="false">
      <c r="B2" s="19"/>
      <c r="C2" s="20"/>
      <c r="D2" s="21"/>
      <c r="E2" s="21"/>
    </row>
    <row r="3" s="27" customFormat="true" ht="20.25" hidden="false" customHeight="true" outlineLevel="0" collapsed="false">
      <c r="A3" s="22"/>
      <c r="B3" s="23"/>
      <c r="C3" s="24"/>
      <c r="D3" s="64" t="s">
        <v>544</v>
      </c>
      <c r="E3" s="911"/>
      <c r="F3" s="911"/>
      <c r="G3" s="911"/>
      <c r="H3" s="911"/>
      <c r="I3" s="26" t="s">
        <v>78</v>
      </c>
      <c r="J3" s="65" t="s">
        <v>79</v>
      </c>
      <c r="K3" s="65" t="s">
        <v>80</v>
      </c>
      <c r="L3" s="65" t="s">
        <v>81</v>
      </c>
      <c r="M3" s="65" t="s">
        <v>82</v>
      </c>
      <c r="N3" s="65"/>
      <c r="O3" s="266" t="s">
        <v>505</v>
      </c>
    </row>
    <row r="4" customFormat="false" ht="20.1" hidden="false" customHeight="true" outlineLevel="0" collapsed="false">
      <c r="A4" s="28" t="s">
        <v>2</v>
      </c>
      <c r="B4" s="62"/>
      <c r="D4" s="649"/>
      <c r="E4" s="1" t="s">
        <v>83</v>
      </c>
      <c r="F4" s="1"/>
      <c r="G4" s="1"/>
      <c r="H4" s="1"/>
      <c r="I4" s="252" t="n">
        <v>0.33361074</v>
      </c>
      <c r="J4" s="252" t="n">
        <v>1.21205234</v>
      </c>
      <c r="K4" s="252" t="n">
        <v>2.37814246</v>
      </c>
      <c r="L4" s="110" t="n">
        <v>3.8154948</v>
      </c>
      <c r="M4" s="872" t="n">
        <v>5.87355023</v>
      </c>
      <c r="O4" s="270"/>
    </row>
    <row r="5" customFormat="false" ht="20.1" hidden="false" customHeight="true" outlineLevel="0" collapsed="false">
      <c r="A5" s="34"/>
      <c r="B5" s="35"/>
      <c r="D5" s="649"/>
      <c r="E5" s="1" t="s">
        <v>84</v>
      </c>
      <c r="F5" s="1"/>
      <c r="G5" s="1"/>
      <c r="H5" s="1"/>
      <c r="I5" s="252" t="n">
        <v>1.4658846</v>
      </c>
      <c r="J5" s="327" t="n">
        <v>3.23354378</v>
      </c>
      <c r="K5" s="972" t="n">
        <v>8.69584633</v>
      </c>
      <c r="L5" s="972" t="n">
        <v>14.3257759</v>
      </c>
      <c r="M5" s="328" t="n">
        <v>21.8707211</v>
      </c>
      <c r="O5" s="270"/>
    </row>
    <row r="6" customFormat="false" ht="20.1" hidden="false" customHeight="true" outlineLevel="0" collapsed="false">
      <c r="A6" s="37" t="s">
        <v>4</v>
      </c>
      <c r="B6" s="38"/>
      <c r="D6" s="969" t="s">
        <v>85</v>
      </c>
      <c r="E6" s="970"/>
      <c r="F6" s="971"/>
      <c r="G6" s="971"/>
      <c r="H6" s="971"/>
      <c r="I6" s="866" t="n">
        <v>-1.13227386</v>
      </c>
      <c r="J6" s="252" t="n">
        <v>-2.02149144</v>
      </c>
      <c r="K6" s="252" t="n">
        <v>-6.31770387</v>
      </c>
      <c r="L6" s="110" t="n">
        <v>-10.5102811</v>
      </c>
      <c r="M6" s="872" t="n">
        <v>-15.99717087</v>
      </c>
      <c r="O6" s="270"/>
    </row>
    <row r="7" customFormat="false" ht="20.1" hidden="false" customHeight="true" outlineLevel="0" collapsed="false">
      <c r="A7" s="42"/>
      <c r="B7" s="42" t="s">
        <v>1</v>
      </c>
      <c r="D7" s="1"/>
      <c r="E7" s="1" t="s">
        <v>27</v>
      </c>
      <c r="F7" s="1"/>
      <c r="G7" s="1"/>
      <c r="H7" s="1"/>
      <c r="I7" s="252" t="n">
        <v>0</v>
      </c>
      <c r="J7" s="252" t="n">
        <v>0</v>
      </c>
      <c r="K7" s="252" t="n">
        <v>0.00033</v>
      </c>
      <c r="L7" s="110" t="n">
        <v>0.00066</v>
      </c>
      <c r="M7" s="872" t="n">
        <v>0.00100083</v>
      </c>
      <c r="O7" s="270"/>
    </row>
    <row r="8" customFormat="false" ht="20.1" hidden="false" customHeight="true" outlineLevel="0" collapsed="false">
      <c r="A8" s="41"/>
      <c r="B8" s="42" t="s">
        <v>5</v>
      </c>
      <c r="D8" s="813"/>
      <c r="E8" s="814" t="s">
        <v>279</v>
      </c>
      <c r="F8" s="815"/>
      <c r="G8" s="815"/>
      <c r="H8" s="815"/>
      <c r="I8" s="972" t="n">
        <v>0</v>
      </c>
      <c r="J8" s="327" t="n">
        <v>1.5E-005</v>
      </c>
      <c r="K8" s="972" t="n">
        <v>-0.05053</v>
      </c>
      <c r="L8" s="972" t="n">
        <v>-0.0485007</v>
      </c>
      <c r="M8" s="328" t="n">
        <v>-0.04767418</v>
      </c>
      <c r="O8" s="270"/>
    </row>
    <row r="9" customFormat="false" ht="20.1" hidden="false" customHeight="true" outlineLevel="0" collapsed="false">
      <c r="A9" s="41"/>
      <c r="B9" s="44" t="s">
        <v>7</v>
      </c>
      <c r="D9" s="649" t="s">
        <v>522</v>
      </c>
      <c r="E9" s="1"/>
      <c r="F9" s="1"/>
      <c r="G9" s="1"/>
      <c r="H9" s="1"/>
      <c r="I9" s="252" t="n">
        <v>-1.13227386</v>
      </c>
      <c r="J9" s="252" t="n">
        <v>-2.02147644</v>
      </c>
      <c r="K9" s="252" t="n">
        <v>-6.36856387</v>
      </c>
      <c r="L9" s="110" t="n">
        <v>-10.5594418</v>
      </c>
      <c r="M9" s="872" t="n">
        <v>-16.04584588</v>
      </c>
      <c r="O9" s="270"/>
    </row>
    <row r="10" customFormat="false" ht="20.1" hidden="false" customHeight="true" outlineLevel="0" collapsed="false">
      <c r="A10" s="41"/>
      <c r="B10" s="44" t="s">
        <v>9</v>
      </c>
      <c r="D10" s="649"/>
      <c r="E10" s="1" t="s">
        <v>281</v>
      </c>
      <c r="F10" s="1"/>
      <c r="G10" s="1"/>
      <c r="H10" s="1"/>
      <c r="I10" s="252" t="n">
        <v>-1.19102613</v>
      </c>
      <c r="J10" s="327" t="n">
        <v>0.53174516</v>
      </c>
      <c r="K10" s="972" t="n">
        <v>-0.38553337</v>
      </c>
      <c r="L10" s="972" t="n">
        <v>-1.26740365</v>
      </c>
      <c r="M10" s="328" t="n">
        <v>-2.42647007</v>
      </c>
      <c r="O10" s="270"/>
    </row>
    <row r="11" customFormat="false" ht="20.1" hidden="false" customHeight="true" outlineLevel="0" collapsed="false">
      <c r="A11" s="41"/>
      <c r="B11" s="44" t="s">
        <v>11</v>
      </c>
      <c r="D11" s="969" t="s">
        <v>86</v>
      </c>
      <c r="E11" s="970"/>
      <c r="F11" s="971"/>
      <c r="G11" s="971"/>
      <c r="H11" s="971"/>
      <c r="I11" s="973" t="n">
        <v>0.0587522699999998</v>
      </c>
      <c r="J11" s="151" t="n">
        <v>-2.5532216</v>
      </c>
      <c r="K11" s="151" t="n">
        <v>-5.9830305</v>
      </c>
      <c r="L11" s="110" t="n">
        <v>-9.29203815</v>
      </c>
      <c r="M11" s="872" t="n">
        <v>-13.61937581</v>
      </c>
      <c r="O11" s="270"/>
    </row>
    <row r="12" customFormat="false" ht="20.1" hidden="false" customHeight="true" outlineLevel="0" collapsed="false">
      <c r="A12" s="41"/>
      <c r="B12" s="44" t="s">
        <v>13</v>
      </c>
      <c r="D12" s="974" t="s">
        <v>523</v>
      </c>
      <c r="E12" s="915"/>
      <c r="F12" s="915"/>
      <c r="G12" s="915"/>
      <c r="H12" s="915"/>
      <c r="I12" s="212" t="n">
        <v>0.0587522699999998</v>
      </c>
      <c r="J12" s="212" t="n">
        <v>-2.5532216</v>
      </c>
      <c r="K12" s="212" t="n">
        <v>-5.98279125</v>
      </c>
      <c r="L12" s="212" t="n">
        <v>-9.29155965</v>
      </c>
      <c r="M12" s="975" t="n">
        <v>-13.61865020825</v>
      </c>
      <c r="O12" s="270"/>
    </row>
    <row r="13" customFormat="false" ht="20.1" hidden="false" customHeight="true" outlineLevel="0" collapsed="false">
      <c r="A13" s="41"/>
      <c r="B13" s="44" t="s">
        <v>15</v>
      </c>
      <c r="I13" s="295"/>
      <c r="J13" s="295"/>
      <c r="K13" s="295"/>
    </row>
    <row r="14" customFormat="false" ht="20.1" hidden="false" customHeight="true" outlineLevel="0" collapsed="false">
      <c r="A14" s="41"/>
      <c r="B14" s="44" t="s">
        <v>17</v>
      </c>
      <c r="D14" s="64" t="s">
        <v>546</v>
      </c>
      <c r="E14" s="911"/>
      <c r="F14" s="911"/>
      <c r="G14" s="911"/>
      <c r="H14" s="911"/>
      <c r="I14" s="26" t="s">
        <v>78</v>
      </c>
      <c r="J14" s="65" t="s">
        <v>79</v>
      </c>
      <c r="K14" s="65" t="s">
        <v>80</v>
      </c>
      <c r="L14" s="65" t="s">
        <v>81</v>
      </c>
      <c r="M14" s="65" t="s">
        <v>82</v>
      </c>
      <c r="O14" s="266" t="s">
        <v>540</v>
      </c>
    </row>
    <row r="15" customFormat="false" ht="20.1" hidden="false" customHeight="true" outlineLevel="0" collapsed="false">
      <c r="A15" s="41"/>
      <c r="B15" s="44" t="s">
        <v>19</v>
      </c>
      <c r="D15" s="649"/>
      <c r="E15" s="1" t="s">
        <v>83</v>
      </c>
      <c r="F15" s="1"/>
      <c r="G15" s="1"/>
      <c r="H15" s="1"/>
      <c r="I15" s="252" t="n">
        <v>0.33361074</v>
      </c>
      <c r="J15" s="252" t="n">
        <v>1.21205234</v>
      </c>
      <c r="K15" s="252" t="n">
        <v>1.16609012</v>
      </c>
      <c r="L15" s="872" t="n">
        <v>1.43735234</v>
      </c>
      <c r="M15" s="872" t="n">
        <v>2.05805543</v>
      </c>
      <c r="O15" s="270" t="n">
        <v>0.431837812293122</v>
      </c>
    </row>
    <row r="16" customFormat="false" ht="20.1" hidden="false" customHeight="true" outlineLevel="0" collapsed="false">
      <c r="A16" s="41"/>
      <c r="B16" s="44" t="s">
        <v>21</v>
      </c>
      <c r="D16" s="649"/>
      <c r="E16" s="1" t="s">
        <v>84</v>
      </c>
      <c r="F16" s="1"/>
      <c r="G16" s="1"/>
      <c r="H16" s="1"/>
      <c r="I16" s="327" t="n">
        <v>1.4658846</v>
      </c>
      <c r="J16" s="972" t="n">
        <v>3.23354378</v>
      </c>
      <c r="K16" s="327" t="n">
        <v>5.46230255</v>
      </c>
      <c r="L16" s="1054" t="n">
        <v>5.62992957</v>
      </c>
      <c r="M16" s="1054" t="n">
        <v>7.5449452</v>
      </c>
      <c r="O16" s="270" t="n">
        <v>0.340149127300717</v>
      </c>
    </row>
    <row r="17" customFormat="false" ht="20.1" hidden="false" customHeight="true" outlineLevel="0" collapsed="false">
      <c r="A17" s="41"/>
      <c r="B17" s="44" t="s">
        <v>23</v>
      </c>
      <c r="D17" s="969" t="s">
        <v>85</v>
      </c>
      <c r="E17" s="970"/>
      <c r="F17" s="971"/>
      <c r="G17" s="971"/>
      <c r="H17" s="971"/>
      <c r="I17" s="252" t="n">
        <v>-1.13227386</v>
      </c>
      <c r="J17" s="252" t="n">
        <v>-2.02149144</v>
      </c>
      <c r="K17" s="252" t="n">
        <v>-4.29621243</v>
      </c>
      <c r="L17" s="872" t="n">
        <v>-4.19257723</v>
      </c>
      <c r="M17" s="872" t="n">
        <v>-5.48688977</v>
      </c>
      <c r="O17" s="270" t="n">
        <v>0.30871525293286</v>
      </c>
    </row>
    <row r="18" customFormat="false" ht="20.1" hidden="false" customHeight="true" outlineLevel="0" collapsed="false">
      <c r="A18" s="41"/>
      <c r="B18" s="44" t="s">
        <v>25</v>
      </c>
      <c r="D18" s="1"/>
      <c r="E18" s="1" t="s">
        <v>27</v>
      </c>
      <c r="F18" s="1"/>
      <c r="G18" s="1"/>
      <c r="H18" s="1"/>
      <c r="I18" s="252" t="n">
        <v>0</v>
      </c>
      <c r="J18" s="252" t="n">
        <v>0</v>
      </c>
      <c r="K18" s="252" t="n">
        <v>0.00033</v>
      </c>
      <c r="L18" s="872" t="n">
        <v>0.00033</v>
      </c>
      <c r="M18" s="872" t="n">
        <v>0.00034083</v>
      </c>
      <c r="O18" s="270" t="n">
        <v>0.0328181818181821</v>
      </c>
    </row>
    <row r="19" customFormat="false" ht="20.1" hidden="false" customHeight="true" outlineLevel="0" collapsed="false">
      <c r="A19" s="41"/>
      <c r="B19" s="44" t="s">
        <v>27</v>
      </c>
      <c r="D19" s="813"/>
      <c r="E19" s="814" t="s">
        <v>279</v>
      </c>
      <c r="F19" s="815"/>
      <c r="G19" s="815"/>
      <c r="H19" s="815"/>
      <c r="I19" s="327" t="n">
        <v>0</v>
      </c>
      <c r="J19" s="972" t="n">
        <v>1.5E-005</v>
      </c>
      <c r="K19" s="327" t="n">
        <v>-0.050545</v>
      </c>
      <c r="L19" s="1054" t="n">
        <v>0.0020293</v>
      </c>
      <c r="M19" s="1054" t="n">
        <v>0.000826520000000004</v>
      </c>
      <c r="O19" s="270" t="n">
        <v>-0.592706844724779</v>
      </c>
    </row>
    <row r="20" customFormat="false" ht="20.1" hidden="false" customHeight="true" outlineLevel="0" collapsed="false">
      <c r="A20" s="41"/>
      <c r="B20" s="44" t="s">
        <v>29</v>
      </c>
      <c r="D20" s="649" t="s">
        <v>522</v>
      </c>
      <c r="E20" s="1"/>
      <c r="F20" s="1"/>
      <c r="G20" s="1"/>
      <c r="H20" s="1"/>
      <c r="I20" s="252" t="n">
        <v>-1.13227386</v>
      </c>
      <c r="J20" s="252" t="n">
        <v>-2.02147644</v>
      </c>
      <c r="K20" s="252" t="n">
        <v>-4.34708743</v>
      </c>
      <c r="L20" s="872" t="n">
        <v>-4.19087793</v>
      </c>
      <c r="M20" s="872" t="n">
        <v>-5.48640408</v>
      </c>
      <c r="O20" s="270" t="n">
        <v>0.309130013242834</v>
      </c>
    </row>
    <row r="21" customFormat="false" ht="20.1" hidden="false" customHeight="true" outlineLevel="0" collapsed="false">
      <c r="A21" s="41"/>
      <c r="B21" s="44" t="s">
        <v>31</v>
      </c>
      <c r="D21" s="649"/>
      <c r="E21" s="1" t="s">
        <v>281</v>
      </c>
      <c r="F21" s="1"/>
      <c r="G21" s="1"/>
      <c r="H21" s="1"/>
      <c r="I21" s="327" t="n">
        <v>-1.19102613</v>
      </c>
      <c r="J21" s="972" t="n">
        <v>0.53174516</v>
      </c>
      <c r="K21" s="327" t="n">
        <v>-0.91727853</v>
      </c>
      <c r="L21" s="1054" t="n">
        <v>-0.88187028</v>
      </c>
      <c r="M21" s="1054" t="n">
        <v>-1.15906642</v>
      </c>
      <c r="O21" s="270" t="n">
        <v>0.31432756754202</v>
      </c>
    </row>
    <row r="22" customFormat="false" ht="20.1" hidden="false" customHeight="true" outlineLevel="0" collapsed="false">
      <c r="A22" s="41"/>
      <c r="B22" s="44" t="s">
        <v>32</v>
      </c>
      <c r="D22" s="969" t="s">
        <v>86</v>
      </c>
      <c r="E22" s="970"/>
      <c r="F22" s="971"/>
      <c r="G22" s="971"/>
      <c r="H22" s="971"/>
      <c r="I22" s="252" t="n">
        <v>0.0587522699999998</v>
      </c>
      <c r="J22" s="252" t="n">
        <v>-2.5532216</v>
      </c>
      <c r="K22" s="252" t="n">
        <v>-3.4298089</v>
      </c>
      <c r="L22" s="872" t="n">
        <v>-3.30900765</v>
      </c>
      <c r="M22" s="872" t="n">
        <v>-4.32733766</v>
      </c>
      <c r="O22" s="270" t="n">
        <v>0.307744834013908</v>
      </c>
    </row>
    <row r="23" customFormat="false" ht="20.1" hidden="false" customHeight="true" outlineLevel="0" collapsed="false">
      <c r="A23" s="41"/>
      <c r="B23" s="44" t="s">
        <v>33</v>
      </c>
      <c r="D23" s="974" t="s">
        <v>523</v>
      </c>
      <c r="E23" s="915"/>
      <c r="F23" s="915"/>
      <c r="G23" s="915"/>
      <c r="H23" s="915"/>
      <c r="I23" s="332" t="n">
        <v>0.0587522699999998</v>
      </c>
      <c r="J23" s="161" t="n">
        <v>-2.5532216</v>
      </c>
      <c r="K23" s="332" t="n">
        <v>-3.42956965</v>
      </c>
      <c r="L23" s="876" t="n">
        <v>-3.3087684</v>
      </c>
      <c r="M23" s="876" t="n">
        <v>-4.32709055825</v>
      </c>
      <c r="O23" s="270" t="n">
        <v>0.307764713374922</v>
      </c>
    </row>
    <row r="24" customFormat="false" ht="20.1" hidden="false" customHeight="true" outlineLevel="0" collapsed="false">
      <c r="A24" s="41"/>
      <c r="B24" s="44" t="s">
        <v>34</v>
      </c>
      <c r="D24" s="649"/>
      <c r="E24" s="1"/>
      <c r="F24" s="1"/>
      <c r="G24" s="1"/>
      <c r="H24" s="1"/>
      <c r="I24" s="68"/>
      <c r="J24" s="68"/>
      <c r="K24" s="68"/>
    </row>
    <row r="25" customFormat="false" ht="20.1" hidden="false" customHeight="true" outlineLevel="0" collapsed="false">
      <c r="A25" s="41"/>
      <c r="B25" s="42" t="s">
        <v>35</v>
      </c>
      <c r="D25" s="64" t="s">
        <v>525</v>
      </c>
      <c r="E25" s="911"/>
      <c r="F25" s="911"/>
      <c r="G25" s="911"/>
      <c r="H25" s="911"/>
      <c r="I25" s="26" t="s">
        <v>78</v>
      </c>
      <c r="J25" s="65" t="s">
        <v>79</v>
      </c>
      <c r="K25" s="65" t="s">
        <v>80</v>
      </c>
      <c r="L25" s="65" t="s">
        <v>81</v>
      </c>
      <c r="M25" s="65" t="s">
        <v>82</v>
      </c>
    </row>
    <row r="26" customFormat="false" ht="20.1" hidden="false" customHeight="true" outlineLevel="0" collapsed="false">
      <c r="A26" s="41"/>
      <c r="B26" s="44" t="s">
        <v>13</v>
      </c>
      <c r="D26" s="980" t="s">
        <v>168</v>
      </c>
      <c r="E26" s="981"/>
      <c r="F26" s="981"/>
      <c r="G26" s="981"/>
      <c r="H26" s="934"/>
      <c r="I26" s="252" t="n">
        <v>299.7438796</v>
      </c>
      <c r="J26" s="252" t="n">
        <v>297.97198774</v>
      </c>
      <c r="K26" s="252" t="n">
        <v>294.6925387</v>
      </c>
      <c r="L26" s="153" t="n">
        <v>290.63055059</v>
      </c>
      <c r="M26" s="153" t="n">
        <v>285.84387593</v>
      </c>
    </row>
    <row r="27" customFormat="false" ht="20.1" hidden="false" customHeight="true" outlineLevel="0" collapsed="false">
      <c r="A27" s="41"/>
      <c r="B27" s="44" t="s">
        <v>15</v>
      </c>
      <c r="D27" s="934" t="s">
        <v>191</v>
      </c>
      <c r="E27" s="101"/>
      <c r="F27" s="944"/>
      <c r="G27" s="944"/>
      <c r="H27" s="934"/>
      <c r="I27" s="252" t="n">
        <v>5.16630311</v>
      </c>
      <c r="J27" s="252" t="n">
        <v>5.40825319</v>
      </c>
      <c r="K27" s="252" t="n">
        <v>6.23777752</v>
      </c>
      <c r="L27" s="153" t="n">
        <v>6.21659397</v>
      </c>
      <c r="M27" s="153" t="n">
        <v>7.01933624</v>
      </c>
    </row>
    <row r="28" customFormat="false" ht="20.1" hidden="false" customHeight="true" outlineLevel="0" collapsed="false">
      <c r="A28" s="41"/>
      <c r="B28" s="44" t="s">
        <v>36</v>
      </c>
      <c r="D28" s="982" t="s">
        <v>207</v>
      </c>
      <c r="E28" s="914"/>
      <c r="F28" s="991"/>
      <c r="G28" s="991"/>
      <c r="H28" s="982"/>
      <c r="I28" s="294" t="n">
        <v>294.57757649</v>
      </c>
      <c r="J28" s="332" t="n">
        <v>292.56373455</v>
      </c>
      <c r="K28" s="332" t="n">
        <v>288.45476118</v>
      </c>
      <c r="L28" s="163" t="n">
        <v>284.41</v>
      </c>
      <c r="M28" s="163" t="n">
        <v>278.82453969</v>
      </c>
    </row>
    <row r="29" customFormat="false" ht="20.1" hidden="false" customHeight="true" outlineLevel="0" collapsed="false">
      <c r="A29" s="41"/>
      <c r="B29" s="44" t="s">
        <v>37</v>
      </c>
      <c r="D29" s="934"/>
      <c r="E29" s="66"/>
      <c r="F29" s="66"/>
      <c r="G29" s="66"/>
      <c r="H29" s="66"/>
      <c r="I29" s="68"/>
      <c r="J29" s="68"/>
      <c r="K29" s="68"/>
      <c r="L29" s="173"/>
      <c r="M29" s="173"/>
    </row>
    <row r="30" customFormat="false" ht="20.1" hidden="false" customHeight="true" outlineLevel="0" collapsed="false">
      <c r="A30" s="41"/>
      <c r="B30" s="42" t="s">
        <v>38</v>
      </c>
      <c r="C30" s="649"/>
      <c r="D30" s="64" t="s">
        <v>526</v>
      </c>
      <c r="E30" s="423"/>
      <c r="F30" s="423"/>
      <c r="G30" s="423"/>
      <c r="H30" s="423"/>
      <c r="I30" s="26" t="s">
        <v>78</v>
      </c>
      <c r="J30" s="65" t="s">
        <v>79</v>
      </c>
      <c r="K30" s="65" t="s">
        <v>80</v>
      </c>
      <c r="L30" s="147" t="s">
        <v>81</v>
      </c>
      <c r="M30" s="65" t="s">
        <v>82</v>
      </c>
    </row>
    <row r="31" customFormat="false" ht="20.1" hidden="false" customHeight="true" outlineLevel="0" collapsed="false">
      <c r="A31" s="41"/>
      <c r="B31" s="42" t="s">
        <v>39</v>
      </c>
      <c r="D31" s="980" t="s">
        <v>168</v>
      </c>
      <c r="E31" s="981"/>
      <c r="F31" s="981"/>
      <c r="G31" s="981"/>
      <c r="H31" s="934"/>
      <c r="I31" s="252" t="n">
        <v>299.7438796</v>
      </c>
      <c r="J31" s="252" t="n">
        <v>297.97198774</v>
      </c>
      <c r="K31" s="252" t="n">
        <v>294.6925387</v>
      </c>
      <c r="L31" s="153" t="n">
        <v>290.63055059</v>
      </c>
      <c r="M31" s="153" t="n">
        <v>285.84387593</v>
      </c>
    </row>
    <row r="32" customFormat="false" ht="20.1" hidden="false" customHeight="true" outlineLevel="0" collapsed="false">
      <c r="A32" s="41"/>
      <c r="B32" s="42" t="s">
        <v>40</v>
      </c>
      <c r="D32" s="934" t="s">
        <v>191</v>
      </c>
      <c r="E32" s="101"/>
      <c r="F32" s="944"/>
      <c r="G32" s="944"/>
      <c r="H32" s="934"/>
      <c r="I32" s="252" t="n">
        <v>5.16630311</v>
      </c>
      <c r="J32" s="252" t="n">
        <v>5.40825319</v>
      </c>
      <c r="K32" s="252" t="n">
        <v>6.23777752</v>
      </c>
      <c r="L32" s="153" t="n">
        <v>6.21659397</v>
      </c>
      <c r="M32" s="153" t="n">
        <v>7.01933624</v>
      </c>
    </row>
    <row r="33" customFormat="false" ht="20.1" hidden="false" customHeight="true" outlineLevel="0" collapsed="false">
      <c r="A33" s="41"/>
      <c r="B33" s="42" t="s">
        <v>41</v>
      </c>
      <c r="D33" s="934" t="s">
        <v>207</v>
      </c>
      <c r="E33" s="101"/>
      <c r="F33" s="944"/>
      <c r="G33" s="944"/>
      <c r="H33" s="934"/>
      <c r="I33" s="1042" t="n">
        <v>294.57757649</v>
      </c>
      <c r="J33" s="689" t="n">
        <v>292.56373455</v>
      </c>
      <c r="K33" s="689" t="n">
        <v>288.45476118</v>
      </c>
      <c r="L33" s="430" t="n">
        <v>284.41</v>
      </c>
      <c r="M33" s="430" t="n">
        <v>278.82453969</v>
      </c>
    </row>
    <row r="34" customFormat="false" ht="20.1" hidden="false" customHeight="true" outlineLevel="0" collapsed="false">
      <c r="A34" s="41"/>
      <c r="B34" s="72" t="s">
        <v>42</v>
      </c>
      <c r="D34" s="935" t="s">
        <v>527</v>
      </c>
      <c r="E34" s="936"/>
      <c r="F34" s="937"/>
      <c r="G34" s="937"/>
      <c r="H34" s="935"/>
      <c r="I34" s="252" t="n">
        <v>0.0587522699999998</v>
      </c>
      <c r="J34" s="252" t="n">
        <v>-2.5532216</v>
      </c>
      <c r="K34" s="252" t="n">
        <v>-5.9830305</v>
      </c>
      <c r="L34" s="153" t="n">
        <v>-9.29203815</v>
      </c>
      <c r="M34" s="153" t="n">
        <v>-13.61937581</v>
      </c>
    </row>
    <row r="35" customFormat="false" ht="20.1" hidden="false" customHeight="true" outlineLevel="0" collapsed="false">
      <c r="A35" s="41"/>
      <c r="B35" s="42" t="s">
        <v>43</v>
      </c>
      <c r="D35" s="986" t="s">
        <v>528</v>
      </c>
      <c r="E35" s="914"/>
      <c r="F35" s="991"/>
      <c r="G35" s="991"/>
      <c r="H35" s="982"/>
      <c r="I35" s="332" t="n">
        <v>0.0587522699999998</v>
      </c>
      <c r="J35" s="332" t="n">
        <v>-2.5532216</v>
      </c>
      <c r="K35" s="332" t="n">
        <v>-5.9827005</v>
      </c>
      <c r="L35" s="163" t="n">
        <v>-9.29155965</v>
      </c>
      <c r="M35" s="163" t="n">
        <v>-13.61865020825</v>
      </c>
    </row>
    <row r="36" customFormat="false" ht="20.1" hidden="false" customHeight="true" outlineLevel="0" collapsed="false">
      <c r="A36" s="41"/>
      <c r="B36" s="42" t="s">
        <v>44</v>
      </c>
      <c r="D36" s="934"/>
      <c r="E36" s="101"/>
      <c r="F36" s="944"/>
      <c r="G36" s="944"/>
      <c r="H36" s="934"/>
      <c r="I36" s="252"/>
      <c r="J36" s="68"/>
      <c r="K36" s="68"/>
    </row>
    <row r="37" customFormat="false" ht="20.1" hidden="false" customHeight="true" outlineLevel="0" collapsed="false">
      <c r="A37" s="41"/>
      <c r="B37" s="44" t="s">
        <v>45</v>
      </c>
      <c r="D37" s="64" t="s">
        <v>552</v>
      </c>
      <c r="E37" s="911"/>
      <c r="F37" s="911"/>
      <c r="G37" s="911"/>
      <c r="H37" s="911"/>
      <c r="I37" s="26" t="s">
        <v>78</v>
      </c>
      <c r="J37" s="65" t="s">
        <v>79</v>
      </c>
      <c r="K37" s="65" t="s">
        <v>80</v>
      </c>
      <c r="L37" s="65" t="s">
        <v>81</v>
      </c>
      <c r="M37" s="65" t="s">
        <v>82</v>
      </c>
    </row>
    <row r="38" customFormat="false" ht="20.1" hidden="false" customHeight="true" outlineLevel="0" collapsed="false">
      <c r="A38" s="41"/>
      <c r="B38" s="44" t="s">
        <v>46</v>
      </c>
      <c r="D38" s="66" t="s">
        <v>429</v>
      </c>
      <c r="E38" s="1037"/>
      <c r="F38" s="1037"/>
      <c r="G38" s="1037"/>
      <c r="H38" s="1037"/>
      <c r="I38" s="68" t="n">
        <v>142</v>
      </c>
      <c r="J38" s="1044" t="n">
        <v>108.1</v>
      </c>
      <c r="K38" s="1044" t="n">
        <v>136.53</v>
      </c>
      <c r="L38" s="1044" t="n">
        <v>927.13</v>
      </c>
      <c r="M38" s="1044" t="n">
        <v>574.45</v>
      </c>
    </row>
    <row r="39" customFormat="false" ht="20.1" hidden="false" customHeight="true" outlineLevel="0" collapsed="false">
      <c r="A39" s="41"/>
      <c r="B39" s="44" t="s">
        <v>47</v>
      </c>
      <c r="D39" s="66"/>
      <c r="E39" s="1037"/>
      <c r="F39" s="1037"/>
      <c r="G39" s="1037"/>
      <c r="H39" s="1037"/>
      <c r="I39" s="1044"/>
      <c r="J39" s="1044"/>
    </row>
    <row r="40" customFormat="false" ht="20.1" hidden="false" customHeight="true" outlineLevel="0" collapsed="false">
      <c r="A40" s="41"/>
      <c r="B40" s="60"/>
      <c r="D40" s="66"/>
      <c r="E40" s="1037"/>
      <c r="F40" s="1037"/>
      <c r="G40" s="1037"/>
      <c r="H40" s="1037"/>
      <c r="I40" s="1044"/>
      <c r="J40" s="1044"/>
    </row>
    <row r="41" customFormat="false" ht="20.25" hidden="false" customHeight="true" outlineLevel="0" collapsed="false">
      <c r="A41" s="41"/>
      <c r="B41" s="60"/>
      <c r="D41" s="66"/>
      <c r="E41" s="66"/>
      <c r="F41" s="66"/>
      <c r="G41" s="66"/>
      <c r="H41" s="66"/>
      <c r="I41" s="775"/>
      <c r="J41" s="775"/>
    </row>
    <row r="42" customFormat="false" ht="20.25" hidden="false" customHeight="true" outlineLevel="0" collapsed="false">
      <c r="A42" s="41"/>
      <c r="B42" s="61"/>
      <c r="C42" s="983"/>
      <c r="D42" s="791"/>
      <c r="E42" s="66"/>
      <c r="F42" s="66"/>
      <c r="G42" s="66"/>
      <c r="H42" s="66"/>
      <c r="I42" s="775"/>
      <c r="J42" s="775"/>
    </row>
    <row r="43" customFormat="false" ht="20.25" hidden="false" customHeight="true" outlineLevel="0" collapsed="false">
      <c r="A43" s="41"/>
      <c r="B43" s="61"/>
      <c r="C43" s="12"/>
    </row>
    <row r="44" customFormat="false" ht="20.25" hidden="false" customHeight="true" outlineLevel="0" collapsed="false">
      <c r="A44" s="41"/>
      <c r="B44" s="61"/>
      <c r="C44" s="12"/>
    </row>
    <row r="45" customFormat="false" ht="20.25" hidden="false" customHeight="true" outlineLevel="0" collapsed="false">
      <c r="A45" s="41"/>
      <c r="B45" s="61"/>
      <c r="C45" s="12"/>
    </row>
    <row r="46" customFormat="false" ht="20.25" hidden="false" customHeight="true" outlineLevel="0" collapsed="false">
      <c r="A46" s="41"/>
      <c r="B46" s="61"/>
      <c r="C46" s="12"/>
    </row>
    <row r="47" customFormat="false" ht="22.5" hidden="false" customHeight="true" outlineLevel="0" collapsed="false">
      <c r="A47" s="41"/>
      <c r="B47" s="61"/>
    </row>
    <row r="48" customFormat="false" ht="22.5" hidden="false" customHeight="true" outlineLevel="0" collapsed="false">
      <c r="A48" s="41"/>
      <c r="B48" s="61"/>
      <c r="C48" s="983"/>
    </row>
    <row r="49" customFormat="false" ht="22.5" hidden="false" customHeight="true" outlineLevel="0" collapsed="false">
      <c r="A49" s="41"/>
      <c r="B49" s="61"/>
      <c r="C49" s="12"/>
    </row>
    <row r="50" customFormat="false" ht="22.5" hidden="false" customHeight="true" outlineLevel="0" collapsed="false">
      <c r="A50" s="41"/>
      <c r="B50" s="61"/>
      <c r="C50" s="12"/>
    </row>
    <row r="51" s="10" customFormat="true" ht="22.5" hidden="false" customHeight="true" outlineLevel="0" collapsed="false">
      <c r="A51" s="41"/>
      <c r="B51" s="61"/>
      <c r="C51" s="12"/>
      <c r="F51" s="3"/>
      <c r="G51" s="3"/>
      <c r="H51" s="3"/>
      <c r="I51" s="11"/>
      <c r="J51" s="11"/>
      <c r="K51" s="12"/>
      <c r="L51" s="12"/>
      <c r="M51" s="12"/>
      <c r="N51" s="12"/>
      <c r="O51" s="12"/>
      <c r="P51" s="12"/>
      <c r="Q51" s="12"/>
      <c r="R51" s="12"/>
      <c r="S51" s="12"/>
    </row>
    <row r="52" s="10" customFormat="true" ht="22.5" hidden="true" customHeight="true" outlineLevel="0" collapsed="false">
      <c r="A52" s="41"/>
      <c r="B52" s="61"/>
      <c r="C52" s="12"/>
      <c r="F52" s="3"/>
      <c r="G52" s="3"/>
      <c r="H52" s="3"/>
      <c r="I52" s="11"/>
      <c r="J52" s="11"/>
      <c r="K52" s="12"/>
      <c r="L52" s="12"/>
      <c r="M52" s="12"/>
      <c r="N52" s="12"/>
      <c r="O52" s="12"/>
      <c r="P52" s="12"/>
      <c r="Q52" s="12"/>
      <c r="R52" s="12"/>
      <c r="S52" s="12"/>
    </row>
    <row r="53" s="10" customFormat="true" ht="22.5" hidden="true" customHeight="true" outlineLevel="0" collapsed="false">
      <c r="A53" s="41"/>
      <c r="B53" s="61"/>
      <c r="C53" s="12"/>
      <c r="D53" s="334" t="s">
        <v>562</v>
      </c>
      <c r="E53" s="3"/>
      <c r="F53" s="3"/>
      <c r="G53" s="3"/>
      <c r="H53" s="3"/>
      <c r="I53" s="11"/>
      <c r="J53" s="11"/>
      <c r="K53" s="12"/>
      <c r="L53" s="12"/>
      <c r="M53" s="12"/>
      <c r="N53" s="12"/>
      <c r="O53" s="12"/>
      <c r="P53" s="12"/>
      <c r="Q53" s="12"/>
      <c r="R53" s="12"/>
      <c r="S53" s="12"/>
    </row>
    <row r="54" s="10" customFormat="true" ht="22.5" hidden="true" customHeight="true" outlineLevel="0" collapsed="false">
      <c r="A54" s="41"/>
      <c r="B54" s="61"/>
      <c r="C54" s="9"/>
      <c r="D54" s="296" t="s">
        <v>247</v>
      </c>
      <c r="E54" s="3"/>
      <c r="F54" s="3"/>
      <c r="G54" s="3"/>
      <c r="H54" s="3"/>
      <c r="J54" s="11" t="n">
        <v>293.57065552</v>
      </c>
      <c r="K54" s="11" t="n">
        <v>291.865357406667</v>
      </c>
      <c r="L54" s="11"/>
      <c r="M54" s="11"/>
      <c r="N54" s="12"/>
      <c r="O54" s="12"/>
      <c r="P54" s="12"/>
      <c r="Q54" s="12"/>
      <c r="R54" s="12"/>
      <c r="S54" s="12"/>
    </row>
    <row r="55" s="10" customFormat="true" ht="22.5" hidden="true" customHeight="true" outlineLevel="0" collapsed="false">
      <c r="A55" s="41"/>
      <c r="B55" s="61"/>
      <c r="C55" s="9"/>
      <c r="D55" s="296" t="s">
        <v>248</v>
      </c>
      <c r="E55" s="3"/>
      <c r="F55" s="3"/>
      <c r="G55" s="3"/>
      <c r="H55" s="3"/>
      <c r="J55" s="11" t="n">
        <v>298.85793367</v>
      </c>
      <c r="K55" s="11" t="n">
        <v>297.46946868</v>
      </c>
      <c r="L55" s="11"/>
      <c r="M55" s="11"/>
      <c r="N55" s="12"/>
      <c r="O55" s="12"/>
      <c r="P55" s="12"/>
      <c r="Q55" s="12"/>
      <c r="R55" s="12"/>
      <c r="S55" s="12"/>
    </row>
    <row r="56" s="10" customFormat="true" ht="22.5" hidden="true" customHeight="true" outlineLevel="0" collapsed="false">
      <c r="A56" s="41"/>
      <c r="B56" s="61"/>
      <c r="C56" s="9"/>
      <c r="D56" s="296"/>
      <c r="E56" s="3" t="s">
        <v>249</v>
      </c>
      <c r="F56" s="3"/>
      <c r="G56" s="3"/>
      <c r="H56" s="3"/>
      <c r="J56" s="297" t="n">
        <v>-3.41730476236147</v>
      </c>
      <c r="K56" s="297" t="n">
        <v>-4.02261820451644</v>
      </c>
      <c r="L56" s="297"/>
      <c r="M56" s="297"/>
      <c r="N56" s="12"/>
      <c r="O56" s="12"/>
      <c r="P56" s="12"/>
      <c r="Q56" s="12"/>
      <c r="R56" s="12"/>
      <c r="S56" s="12"/>
    </row>
    <row r="57" s="10" customFormat="true" ht="22.5" hidden="true" customHeight="true" outlineLevel="0" collapsed="false">
      <c r="A57" s="41"/>
      <c r="B57" s="61"/>
      <c r="C57" s="9"/>
      <c r="D57" s="296"/>
      <c r="E57" s="3" t="s">
        <v>250</v>
      </c>
      <c r="F57" s="3"/>
      <c r="G57" s="3"/>
      <c r="H57" s="3"/>
      <c r="J57" s="297" t="n">
        <v>-3.478851243463</v>
      </c>
      <c r="K57" s="297" t="n">
        <v>-4.09985655931315</v>
      </c>
      <c r="L57" s="297"/>
      <c r="M57" s="297"/>
      <c r="N57" s="12"/>
      <c r="O57" s="12"/>
      <c r="P57" s="12"/>
      <c r="Q57" s="12"/>
      <c r="R57" s="12"/>
      <c r="S57" s="12"/>
    </row>
    <row r="58" s="10" customFormat="true" ht="21.75" hidden="true" customHeight="true" outlineLevel="0" collapsed="false">
      <c r="A58" s="41"/>
      <c r="B58" s="61"/>
      <c r="C58" s="9"/>
      <c r="D58" s="296" t="s">
        <v>251</v>
      </c>
      <c r="E58" s="3"/>
      <c r="F58" s="3"/>
      <c r="G58" s="3"/>
      <c r="H58" s="3"/>
      <c r="J58" s="297" t="n">
        <v>-3.41730476236147</v>
      </c>
      <c r="K58" s="297" t="n">
        <v>-4.02245734767216</v>
      </c>
      <c r="L58" s="297"/>
      <c r="M58" s="297"/>
      <c r="N58" s="12"/>
      <c r="O58" s="12"/>
      <c r="P58" s="12"/>
      <c r="Q58" s="12"/>
      <c r="R58" s="12"/>
      <c r="S58" s="12"/>
    </row>
    <row r="59" s="10" customFormat="true" ht="22.5" hidden="true" customHeight="true" outlineLevel="0" collapsed="false">
      <c r="A59" s="41"/>
      <c r="B59" s="61"/>
      <c r="C59" s="9"/>
      <c r="D59" s="296" t="s">
        <v>252</v>
      </c>
      <c r="E59" s="3"/>
      <c r="F59" s="3"/>
      <c r="G59" s="3"/>
      <c r="H59" s="3"/>
      <c r="J59" s="297" t="n">
        <v>-3.478851243463</v>
      </c>
      <c r="K59" s="297" t="n">
        <v>-4.09969261385411</v>
      </c>
      <c r="L59" s="297"/>
      <c r="M59" s="297"/>
      <c r="N59" s="12"/>
      <c r="O59" s="12"/>
      <c r="P59" s="12"/>
      <c r="Q59" s="12"/>
      <c r="R59" s="12"/>
      <c r="S59" s="12"/>
    </row>
    <row r="60" s="10" customFormat="true" ht="24" hidden="true" customHeight="true" outlineLevel="0" collapsed="false">
      <c r="A60" s="41"/>
      <c r="B60" s="61"/>
      <c r="C60" s="9"/>
      <c r="F60" s="3"/>
      <c r="G60" s="3"/>
      <c r="H60" s="3"/>
      <c r="J60" s="378" t="n">
        <v>0</v>
      </c>
      <c r="K60" s="378" t="n">
        <v>0</v>
      </c>
      <c r="L60" s="378"/>
      <c r="M60" s="378"/>
      <c r="N60" s="12"/>
      <c r="O60" s="12"/>
      <c r="P60" s="12"/>
      <c r="Q60" s="12"/>
      <c r="R60" s="12"/>
      <c r="S60" s="12"/>
    </row>
    <row r="61" s="10" customFormat="true" ht="24" hidden="true" customHeight="true" outlineLevel="0" collapsed="false">
      <c r="A61" s="41"/>
      <c r="B61" s="61"/>
      <c r="C61" s="9"/>
      <c r="F61" s="3"/>
      <c r="G61" s="3"/>
      <c r="H61" s="3"/>
      <c r="J61" s="378" t="n">
        <v>0</v>
      </c>
      <c r="K61" s="378" t="n">
        <v>0</v>
      </c>
      <c r="L61" s="378"/>
      <c r="M61" s="378"/>
      <c r="N61" s="12"/>
      <c r="O61" s="12"/>
      <c r="P61" s="12"/>
      <c r="Q61" s="12"/>
      <c r="R61" s="12"/>
      <c r="S61" s="12"/>
    </row>
    <row r="62" s="10" customFormat="true" ht="16.5" hidden="true" customHeight="false" outlineLevel="0" collapsed="false">
      <c r="A62" s="41"/>
      <c r="B62" s="61"/>
      <c r="C62" s="9"/>
      <c r="F62" s="3"/>
      <c r="G62" s="3"/>
      <c r="H62" s="3"/>
      <c r="J62" s="378" t="n">
        <v>0</v>
      </c>
      <c r="K62" s="378" t="n">
        <v>0</v>
      </c>
      <c r="L62" s="378"/>
      <c r="M62" s="378"/>
      <c r="N62" s="12"/>
      <c r="O62" s="12"/>
      <c r="P62" s="12"/>
      <c r="Q62" s="12"/>
      <c r="R62" s="12"/>
      <c r="S62" s="12"/>
    </row>
    <row r="63" s="10" customFormat="true" ht="16.5" hidden="true" customHeight="false" outlineLevel="0" collapsed="false">
      <c r="A63" s="41"/>
      <c r="B63" s="61"/>
      <c r="C63" s="9"/>
      <c r="F63" s="3"/>
      <c r="G63" s="3"/>
      <c r="H63" s="3"/>
      <c r="J63" s="378" t="n">
        <v>0</v>
      </c>
      <c r="K63" s="378" t="n">
        <v>0</v>
      </c>
      <c r="L63" s="378"/>
      <c r="M63" s="378"/>
      <c r="N63" s="12"/>
      <c r="O63" s="12"/>
      <c r="P63" s="12"/>
      <c r="Q63" s="12"/>
      <c r="R63" s="12"/>
      <c r="S63" s="12"/>
    </row>
    <row r="64" s="10" customFormat="true" ht="16.5" hidden="true" customHeight="false" outlineLevel="0" collapsed="false">
      <c r="A64" s="41"/>
      <c r="B64" s="61"/>
      <c r="C64" s="9"/>
      <c r="F64" s="3"/>
      <c r="G64" s="3"/>
      <c r="H64" s="3"/>
      <c r="I64" s="11"/>
      <c r="J64" s="11"/>
      <c r="K64" s="12"/>
      <c r="L64" s="12"/>
      <c r="M64" s="12"/>
      <c r="N64" s="12"/>
      <c r="O64" s="12"/>
      <c r="P64" s="12"/>
      <c r="Q64" s="12"/>
      <c r="R64" s="12"/>
      <c r="S64" s="12"/>
    </row>
    <row r="65" s="10" customFormat="true" ht="16.5" hidden="true" customHeight="false" outlineLevel="0" collapsed="false">
      <c r="A65" s="41"/>
      <c r="B65" s="61"/>
      <c r="C65" s="9"/>
      <c r="F65" s="3"/>
      <c r="G65" s="3"/>
      <c r="H65" s="3"/>
      <c r="I65" s="11"/>
      <c r="J65" s="11"/>
      <c r="K65" s="12"/>
      <c r="L65" s="12"/>
      <c r="M65" s="12"/>
      <c r="N65" s="12"/>
      <c r="O65" s="12"/>
      <c r="P65" s="12"/>
      <c r="Q65" s="12"/>
      <c r="R65" s="12"/>
      <c r="S65" s="12"/>
    </row>
    <row r="66" s="10" customFormat="true" ht="16.5" hidden="true" customHeight="false" outlineLevel="0" collapsed="false">
      <c r="A66" s="41"/>
      <c r="B66" s="61"/>
      <c r="C66" s="9"/>
      <c r="F66" s="3"/>
      <c r="G66" s="3"/>
      <c r="H66" s="3"/>
      <c r="I66" s="11"/>
      <c r="J66" s="11"/>
      <c r="K66" s="12"/>
      <c r="L66" s="12"/>
      <c r="M66" s="12"/>
      <c r="N66" s="12"/>
      <c r="O66" s="12"/>
      <c r="P66" s="12"/>
      <c r="Q66" s="12"/>
      <c r="R66" s="12"/>
      <c r="S66" s="12"/>
    </row>
    <row r="67" s="9" customFormat="true" ht="16.5" hidden="true" customHeight="false" outlineLevel="0" collapsed="false">
      <c r="A67" s="41"/>
      <c r="B67" s="61"/>
      <c r="D67" s="10"/>
      <c r="E67" s="10"/>
      <c r="F67" s="3"/>
      <c r="G67" s="3"/>
      <c r="H67" s="3"/>
      <c r="I67" s="11"/>
      <c r="J67" s="11"/>
      <c r="K67" s="12"/>
      <c r="L67" s="12"/>
      <c r="M67" s="12"/>
      <c r="N67" s="12"/>
      <c r="O67" s="12"/>
      <c r="P67" s="12"/>
      <c r="Q67" s="12"/>
      <c r="R67" s="12"/>
      <c r="S67" s="12"/>
    </row>
    <row r="68" s="9" customFormat="true" ht="16.5" hidden="true" customHeight="false" outlineLevel="0" collapsed="false">
      <c r="A68" s="41"/>
      <c r="B68" s="61"/>
      <c r="D68" s="10"/>
      <c r="E68" s="10"/>
      <c r="F68" s="3"/>
      <c r="G68" s="3"/>
      <c r="H68" s="3"/>
      <c r="I68" s="11"/>
      <c r="J68" s="11"/>
      <c r="K68" s="12"/>
      <c r="L68" s="12"/>
      <c r="M68" s="12"/>
      <c r="N68" s="12"/>
      <c r="O68" s="12"/>
      <c r="P68" s="12"/>
      <c r="Q68" s="12"/>
      <c r="R68" s="12"/>
      <c r="S68" s="12"/>
    </row>
    <row r="69" s="9" customFormat="true" ht="16.5" hidden="true" customHeight="false" outlineLevel="0" collapsed="false">
      <c r="A69" s="41"/>
      <c r="B69" s="61"/>
      <c r="D69" s="10"/>
      <c r="E69" s="10"/>
      <c r="F69" s="3"/>
      <c r="G69" s="3"/>
      <c r="H69" s="3"/>
      <c r="I69" s="11"/>
      <c r="J69" s="11"/>
      <c r="K69" s="12"/>
      <c r="L69" s="12"/>
      <c r="M69" s="12"/>
      <c r="N69" s="12"/>
      <c r="O69" s="12"/>
      <c r="P69" s="12"/>
      <c r="Q69" s="12"/>
      <c r="R69" s="12"/>
      <c r="S69" s="12"/>
    </row>
    <row r="70" s="9" customFormat="true" ht="16.5" hidden="true" customHeight="false" outlineLevel="0" collapsed="false">
      <c r="A70" s="41"/>
      <c r="B70" s="61"/>
      <c r="D70" s="10"/>
      <c r="E70" s="10"/>
      <c r="F70" s="3"/>
      <c r="G70" s="3"/>
      <c r="H70" s="3"/>
      <c r="I70" s="11"/>
      <c r="J70" s="11"/>
      <c r="K70" s="12"/>
      <c r="L70" s="12"/>
      <c r="M70" s="12"/>
      <c r="N70" s="12"/>
      <c r="O70" s="12"/>
      <c r="P70" s="12"/>
      <c r="Q70" s="12"/>
      <c r="R70" s="12"/>
      <c r="S70" s="12"/>
    </row>
    <row r="71" s="9" customFormat="true" ht="16.5" hidden="true" customHeight="false" outlineLevel="0" collapsed="false">
      <c r="A71" s="41"/>
      <c r="B71" s="61"/>
      <c r="D71" s="10"/>
      <c r="E71" s="10"/>
      <c r="F71" s="3"/>
      <c r="G71" s="3"/>
      <c r="H71" s="3"/>
      <c r="I71" s="11"/>
      <c r="J71" s="11"/>
      <c r="K71" s="12"/>
      <c r="L71" s="12"/>
      <c r="M71" s="12"/>
      <c r="N71" s="12"/>
      <c r="O71" s="12"/>
      <c r="P71" s="12"/>
      <c r="Q71" s="12"/>
      <c r="R71" s="12"/>
      <c r="S71" s="12"/>
    </row>
    <row r="72" s="9" customFormat="true" ht="16.5" hidden="true" customHeight="false" outlineLevel="0" collapsed="false">
      <c r="A72" s="41"/>
      <c r="B72" s="61"/>
      <c r="D72" s="10"/>
      <c r="E72" s="10"/>
      <c r="F72" s="3"/>
      <c r="G72" s="3"/>
      <c r="H72" s="3"/>
      <c r="I72" s="11"/>
      <c r="J72" s="11"/>
      <c r="K72" s="12"/>
      <c r="L72" s="12"/>
      <c r="M72" s="12"/>
      <c r="N72" s="12"/>
      <c r="O72" s="12"/>
      <c r="P72" s="12"/>
      <c r="Q72" s="12"/>
      <c r="R72" s="12"/>
      <c r="S72" s="12"/>
    </row>
    <row r="73" s="9" customFormat="true" ht="16.5" hidden="true" customHeight="false" outlineLevel="0" collapsed="false">
      <c r="A73" s="41"/>
      <c r="B73" s="61"/>
      <c r="D73" s="10"/>
      <c r="E73" s="10"/>
      <c r="F73" s="3"/>
      <c r="G73" s="3"/>
      <c r="H73" s="3"/>
      <c r="I73" s="11"/>
      <c r="J73" s="11"/>
      <c r="K73" s="12"/>
      <c r="L73" s="12"/>
      <c r="M73" s="12"/>
      <c r="N73" s="12"/>
      <c r="O73" s="12"/>
      <c r="P73" s="12"/>
      <c r="Q73" s="12"/>
      <c r="R73" s="12"/>
      <c r="S73" s="12"/>
    </row>
    <row r="74" s="9" customFormat="true" ht="16.5" hidden="true" customHeight="false" outlineLevel="0" collapsed="false">
      <c r="A74" s="41"/>
      <c r="B74" s="61"/>
      <c r="D74" s="10"/>
      <c r="E74" s="10"/>
      <c r="F74" s="3"/>
      <c r="G74" s="3"/>
      <c r="H74" s="3"/>
      <c r="I74" s="11"/>
      <c r="J74" s="11"/>
      <c r="K74" s="12"/>
      <c r="L74" s="12"/>
      <c r="M74" s="12"/>
      <c r="N74" s="12"/>
      <c r="O74" s="12"/>
      <c r="P74" s="12"/>
      <c r="Q74" s="12"/>
      <c r="R74" s="12"/>
      <c r="S74" s="12"/>
    </row>
    <row r="75" s="9" customFormat="true" ht="16.5" hidden="true" customHeight="false" outlineLevel="0" collapsed="false">
      <c r="A75" s="41"/>
      <c r="B75" s="61"/>
      <c r="D75" s="10"/>
      <c r="E75" s="10"/>
      <c r="F75" s="3"/>
      <c r="G75" s="3"/>
      <c r="H75" s="3"/>
      <c r="I75" s="11"/>
      <c r="J75" s="11"/>
      <c r="K75" s="12"/>
      <c r="L75" s="12"/>
      <c r="M75" s="12"/>
      <c r="N75" s="12"/>
      <c r="O75" s="12"/>
      <c r="P75" s="12"/>
      <c r="Q75" s="12"/>
      <c r="R75" s="12"/>
      <c r="S75" s="12"/>
    </row>
    <row r="76" s="9" customFormat="true" ht="16.5" hidden="true" customHeight="false" outlineLevel="0" collapsed="false">
      <c r="A76" s="41"/>
      <c r="B76" s="61"/>
      <c r="D76" s="10"/>
      <c r="E76" s="10"/>
      <c r="F76" s="3"/>
      <c r="G76" s="3"/>
      <c r="H76" s="3"/>
      <c r="I76" s="11"/>
      <c r="J76" s="11"/>
      <c r="K76" s="12"/>
      <c r="L76" s="12"/>
      <c r="M76" s="12"/>
      <c r="N76" s="12"/>
      <c r="O76" s="12"/>
      <c r="P76" s="12"/>
      <c r="Q76" s="12"/>
      <c r="R76" s="12"/>
      <c r="S76" s="12"/>
    </row>
    <row r="77" s="9" customFormat="true" ht="16.5" hidden="true" customHeight="false" outlineLevel="0" collapsed="false">
      <c r="A77" s="41"/>
      <c r="B77" s="61"/>
      <c r="D77" s="10"/>
      <c r="E77" s="10"/>
      <c r="F77" s="3"/>
      <c r="G77" s="3"/>
      <c r="H77" s="3"/>
      <c r="I77" s="11"/>
      <c r="J77" s="11"/>
      <c r="K77" s="12"/>
      <c r="L77" s="12"/>
      <c r="M77" s="12"/>
      <c r="N77" s="12"/>
      <c r="O77" s="12"/>
      <c r="P77" s="12"/>
      <c r="Q77" s="12"/>
      <c r="R77" s="12"/>
      <c r="S77" s="12"/>
    </row>
    <row r="78" s="9" customFormat="true" ht="16.5" hidden="true" customHeight="false" outlineLevel="0" collapsed="false">
      <c r="A78" s="41"/>
      <c r="B78" s="61"/>
      <c r="D78" s="10"/>
      <c r="E78" s="10"/>
      <c r="F78" s="3"/>
      <c r="G78" s="3"/>
      <c r="H78" s="3"/>
      <c r="I78" s="11"/>
      <c r="J78" s="11"/>
      <c r="K78" s="12"/>
      <c r="L78" s="12"/>
      <c r="M78" s="12"/>
      <c r="N78" s="12"/>
      <c r="O78" s="12"/>
      <c r="P78" s="12"/>
      <c r="Q78" s="12"/>
      <c r="R78" s="12"/>
      <c r="S78" s="12"/>
    </row>
    <row r="79" s="9" customFormat="true" ht="16.5" hidden="false" customHeight="false" outlineLevel="0" collapsed="false">
      <c r="A79" s="41"/>
      <c r="B79" s="61"/>
      <c r="D79" s="10"/>
      <c r="E79" s="10"/>
      <c r="F79" s="3"/>
      <c r="G79" s="3"/>
      <c r="H79" s="3"/>
      <c r="I79" s="11"/>
      <c r="J79" s="11"/>
      <c r="K79" s="12"/>
      <c r="L79" s="12"/>
      <c r="M79" s="12"/>
      <c r="N79" s="12"/>
      <c r="O79" s="12"/>
      <c r="P79" s="12"/>
      <c r="Q79" s="12"/>
      <c r="R79" s="12"/>
      <c r="S79" s="12"/>
    </row>
    <row r="80" s="9" customFormat="true" ht="16.5" hidden="false" customHeight="false" outlineLevel="0" collapsed="false">
      <c r="A80" s="41"/>
      <c r="B80" s="61"/>
      <c r="D80" s="10"/>
      <c r="E80" s="10"/>
      <c r="F80" s="3"/>
      <c r="G80" s="3"/>
      <c r="H80" s="3"/>
      <c r="I80" s="11"/>
      <c r="J80" s="11"/>
      <c r="K80" s="12"/>
      <c r="L80" s="12"/>
      <c r="M80" s="12"/>
      <c r="N80" s="12"/>
      <c r="O80" s="12"/>
      <c r="P80" s="12"/>
      <c r="Q80" s="12"/>
      <c r="R80" s="12"/>
      <c r="S80" s="12"/>
    </row>
    <row r="81" s="9" customFormat="true" ht="16.5" hidden="false" customHeight="false" outlineLevel="0" collapsed="false">
      <c r="A81" s="41"/>
      <c r="B81" s="61"/>
      <c r="D81" s="10"/>
      <c r="E81" s="10"/>
      <c r="F81" s="3"/>
      <c r="G81" s="3"/>
      <c r="H81" s="3"/>
      <c r="I81" s="11"/>
      <c r="J81" s="11"/>
      <c r="K81" s="12"/>
      <c r="L81" s="12"/>
      <c r="M81" s="12"/>
      <c r="N81" s="12"/>
      <c r="O81" s="12"/>
      <c r="P81" s="12"/>
      <c r="Q81" s="12"/>
      <c r="R81" s="12"/>
      <c r="S81" s="12"/>
    </row>
    <row r="82" customFormat="false" ht="16.5" hidden="false" customHeight="false" outlineLevel="0" collapsed="false">
      <c r="A82" s="41"/>
      <c r="B82" s="61"/>
    </row>
    <row r="83" customFormat="false" ht="16.5" hidden="false" customHeight="false" outlineLevel="0" collapsed="false">
      <c r="A83" s="41"/>
      <c r="B83" s="61"/>
    </row>
    <row r="84" customFormat="false" ht="16.5" hidden="false" customHeight="false" outlineLevel="0" collapsed="false">
      <c r="A84" s="41"/>
      <c r="B84" s="61"/>
    </row>
    <row r="85" customFormat="false" ht="16.5" hidden="false" customHeight="false" outlineLevel="0" collapsed="false">
      <c r="A85" s="41"/>
      <c r="B85" s="61"/>
    </row>
    <row r="86" customFormat="false" ht="16.5" hidden="false" customHeight="false" outlineLevel="0" collapsed="false">
      <c r="A86" s="41"/>
      <c r="B86" s="6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I46"/>
  <sheetViews>
    <sheetView showFormulas="false" showGridLines="false" showRowColHeaders="true" showZeros="true" rightToLeft="false" tabSelected="false" showOutlineSymbols="false" defaultGridColor="true" view="pageBreakPreview" topLeftCell="A1" colorId="64" zoomScale="85" zoomScaleNormal="100" zoomScalePageLayoutView="85" workbookViewId="0">
      <pane xSplit="8" ySplit="2" topLeftCell="X3" activePane="bottomRight" state="frozen"/>
      <selection pane="topLeft" activeCell="A1" activeCellId="0" sqref="A1"/>
      <selection pane="topRight" activeCell="X1" activeCellId="0" sqref="X1"/>
      <selection pane="bottomLeft" activeCell="A3" activeCellId="0" sqref="A3"/>
      <selection pane="bottomRight" activeCell="AI30" activeCellId="0" sqref="AI30"/>
    </sheetView>
  </sheetViews>
  <sheetFormatPr defaultColWidth="8.7617187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24.11"/>
    <col collapsed="false" customWidth="true" hidden="true" outlineLevel="0" max="22" min="9" style="11" width="10.6"/>
    <col collapsed="false" customWidth="true" hidden="true" outlineLevel="0" max="23" min="23" style="3" width="10.6"/>
    <col collapsed="false" customWidth="false" hidden="false" outlineLevel="0" max="28" min="24" style="3" width="8.78"/>
    <col collapsed="false" customWidth="false" hidden="false" outlineLevel="0" max="1024" min="29" style="12" width="8.78"/>
  </cols>
  <sheetData>
    <row r="1" s="13" customFormat="true" ht="36" hidden="false" customHeight="true" outlineLevel="0" collapsed="false">
      <c r="B1" s="14"/>
      <c r="C1" s="14"/>
      <c r="D1" s="16" t="s">
        <v>45</v>
      </c>
      <c r="E1" s="62"/>
      <c r="F1" s="62"/>
      <c r="G1" s="62"/>
      <c r="H1" s="62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</row>
    <row r="2" s="18" customFormat="true" ht="7.5" hidden="false" customHeight="true" outlineLevel="0" collapsed="false">
      <c r="B2" s="19"/>
      <c r="C2" s="20"/>
      <c r="D2" s="2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="27" customFormat="true" ht="20.25" hidden="false" customHeight="true" outlineLevel="0" collapsed="false">
      <c r="A3" s="22"/>
      <c r="B3" s="23"/>
      <c r="C3" s="24"/>
      <c r="D3" s="64" t="s">
        <v>563</v>
      </c>
      <c r="E3" s="423"/>
      <c r="F3" s="423"/>
      <c r="G3" s="423"/>
      <c r="H3" s="423"/>
      <c r="I3" s="65" t="n">
        <v>2012</v>
      </c>
      <c r="J3" s="65" t="n">
        <v>2013</v>
      </c>
      <c r="K3" s="65" t="n">
        <v>2014</v>
      </c>
      <c r="L3" s="26" t="s">
        <v>61</v>
      </c>
      <c r="M3" s="26" t="s">
        <v>62</v>
      </c>
      <c r="N3" s="26" t="s">
        <v>63</v>
      </c>
      <c r="O3" s="65" t="n">
        <v>2015</v>
      </c>
      <c r="P3" s="65" t="s">
        <v>64</v>
      </c>
      <c r="Q3" s="65" t="s">
        <v>65</v>
      </c>
      <c r="R3" s="65" t="s">
        <v>66</v>
      </c>
      <c r="S3" s="65" t="s">
        <v>67</v>
      </c>
      <c r="T3" s="65" t="s">
        <v>68</v>
      </c>
      <c r="U3" s="65" t="s">
        <v>69</v>
      </c>
      <c r="V3" s="65" t="s">
        <v>70</v>
      </c>
      <c r="W3" s="65" t="s">
        <v>114</v>
      </c>
      <c r="X3" s="65" t="s">
        <v>71</v>
      </c>
      <c r="Y3" s="65" t="s">
        <v>72</v>
      </c>
      <c r="Z3" s="65" t="s">
        <v>73</v>
      </c>
      <c r="AA3" s="65" t="s">
        <v>74</v>
      </c>
      <c r="AB3" s="65" t="s">
        <v>75</v>
      </c>
      <c r="AC3" s="65" t="s">
        <v>76</v>
      </c>
      <c r="AD3" s="65" t="s">
        <v>77</v>
      </c>
      <c r="AE3" s="65" t="s">
        <v>78</v>
      </c>
      <c r="AF3" s="65" t="s">
        <v>79</v>
      </c>
      <c r="AG3" s="65" t="s">
        <v>80</v>
      </c>
      <c r="AH3" s="65" t="s">
        <v>81</v>
      </c>
      <c r="AI3" s="65" t="s">
        <v>82</v>
      </c>
    </row>
    <row r="4" customFormat="false" ht="20.1" hidden="false" customHeight="true" outlineLevel="0" collapsed="false">
      <c r="A4" s="28" t="s">
        <v>2</v>
      </c>
      <c r="B4" s="62"/>
      <c r="C4" s="425"/>
      <c r="E4" s="1" t="s">
        <v>124</v>
      </c>
      <c r="F4" s="1"/>
      <c r="G4" s="1"/>
      <c r="H4" s="1"/>
      <c r="I4" s="71" t="n">
        <v>1</v>
      </c>
      <c r="J4" s="71" t="n">
        <v>1</v>
      </c>
      <c r="K4" s="71" t="n">
        <v>1</v>
      </c>
      <c r="L4" s="71" t="n">
        <v>1</v>
      </c>
      <c r="M4" s="71" t="n">
        <v>1</v>
      </c>
      <c r="N4" s="71" t="n">
        <v>1</v>
      </c>
      <c r="O4" s="71" t="n">
        <v>1</v>
      </c>
      <c r="P4" s="71" t="n">
        <v>1</v>
      </c>
      <c r="Q4" s="71" t="n">
        <v>1</v>
      </c>
      <c r="R4" s="71" t="n">
        <v>1</v>
      </c>
      <c r="S4" s="71" t="n">
        <v>1</v>
      </c>
      <c r="T4" s="71" t="n">
        <v>1</v>
      </c>
      <c r="U4" s="71" t="n">
        <v>1</v>
      </c>
      <c r="V4" s="71" t="n">
        <v>1</v>
      </c>
      <c r="W4" s="71" t="n">
        <v>1</v>
      </c>
      <c r="X4" s="71" t="n">
        <v>1</v>
      </c>
      <c r="Y4" s="71" t="n">
        <v>1</v>
      </c>
      <c r="Z4" s="71" t="n">
        <v>1</v>
      </c>
      <c r="AA4" s="71" t="n">
        <v>1</v>
      </c>
      <c r="AB4" s="71" t="n">
        <v>1</v>
      </c>
      <c r="AC4" s="71" t="n">
        <v>1</v>
      </c>
      <c r="AD4" s="71" t="n">
        <v>1</v>
      </c>
      <c r="AE4" s="71" t="n">
        <v>1</v>
      </c>
      <c r="AF4" s="176" t="n">
        <v>1</v>
      </c>
      <c r="AG4" s="173" t="n">
        <v>1</v>
      </c>
      <c r="AH4" s="173" t="n">
        <v>1</v>
      </c>
      <c r="AI4" s="173" t="n">
        <v>1</v>
      </c>
    </row>
    <row r="5" customFormat="false" ht="20.1" hidden="false" customHeight="true" outlineLevel="0" collapsed="false">
      <c r="A5" s="34"/>
      <c r="B5" s="35"/>
      <c r="C5" s="425"/>
      <c r="E5" s="1" t="s">
        <v>35</v>
      </c>
      <c r="F5" s="1"/>
      <c r="G5" s="1"/>
      <c r="H5" s="1"/>
      <c r="I5" s="71" t="n">
        <v>1191</v>
      </c>
      <c r="J5" s="71" t="n">
        <v>1193</v>
      </c>
      <c r="K5" s="71" t="n">
        <v>1180</v>
      </c>
      <c r="L5" s="71" t="n">
        <v>1181</v>
      </c>
      <c r="M5" s="71" t="n">
        <v>1177</v>
      </c>
      <c r="N5" s="71" t="n">
        <v>1180</v>
      </c>
      <c r="O5" s="71" t="n">
        <v>1173</v>
      </c>
      <c r="P5" s="71" t="n">
        <v>1179</v>
      </c>
      <c r="Q5" s="71" t="n">
        <v>1181</v>
      </c>
      <c r="R5" s="71" t="n">
        <v>1171</v>
      </c>
      <c r="S5" s="71" t="n">
        <v>1165</v>
      </c>
      <c r="T5" s="71" t="n">
        <v>1166</v>
      </c>
      <c r="U5" s="71" t="n">
        <v>1168</v>
      </c>
      <c r="V5" s="71" t="n">
        <v>1169</v>
      </c>
      <c r="W5" s="71" t="n">
        <v>1155</v>
      </c>
      <c r="X5" s="71" t="n">
        <v>1155</v>
      </c>
      <c r="Y5" s="71" t="n">
        <v>1154</v>
      </c>
      <c r="Z5" s="71" t="n">
        <v>1155</v>
      </c>
      <c r="AA5" s="71" t="n">
        <v>1141</v>
      </c>
      <c r="AB5" s="71" t="n">
        <v>1143</v>
      </c>
      <c r="AC5" s="71" t="n">
        <v>1144</v>
      </c>
      <c r="AD5" s="71" t="n">
        <v>1144</v>
      </c>
      <c r="AE5" s="71" t="n">
        <v>1142</v>
      </c>
      <c r="AF5" s="176" t="n">
        <v>1141</v>
      </c>
      <c r="AG5" s="153" t="n">
        <v>1139</v>
      </c>
      <c r="AH5" s="153" t="n">
        <v>1139</v>
      </c>
      <c r="AI5" s="153" t="n">
        <v>1129</v>
      </c>
    </row>
    <row r="6" customFormat="false" ht="20.1" hidden="false" customHeight="true" outlineLevel="0" collapsed="false">
      <c r="A6" s="37" t="s">
        <v>4</v>
      </c>
      <c r="B6" s="38"/>
      <c r="C6" s="424"/>
      <c r="D6" s="1"/>
      <c r="E6" s="1" t="s">
        <v>38</v>
      </c>
      <c r="F6" s="1"/>
      <c r="G6" s="1"/>
      <c r="H6" s="1"/>
      <c r="I6" s="71" t="n">
        <v>60</v>
      </c>
      <c r="J6" s="71" t="n">
        <v>84</v>
      </c>
      <c r="K6" s="71" t="n">
        <v>96</v>
      </c>
      <c r="L6" s="71" t="n">
        <v>105</v>
      </c>
      <c r="M6" s="71" t="n">
        <v>107</v>
      </c>
      <c r="N6" s="71" t="n">
        <v>112</v>
      </c>
      <c r="O6" s="71" t="n">
        <v>114</v>
      </c>
      <c r="P6" s="71" t="n">
        <v>111</v>
      </c>
      <c r="Q6" s="71" t="n">
        <v>106</v>
      </c>
      <c r="R6" s="71" t="n">
        <v>106</v>
      </c>
      <c r="S6" s="71" t="n">
        <v>105</v>
      </c>
      <c r="T6" s="71" t="n">
        <v>104</v>
      </c>
      <c r="U6" s="71" t="n">
        <v>106</v>
      </c>
      <c r="V6" s="71" t="n">
        <v>104</v>
      </c>
      <c r="W6" s="71" t="n">
        <v>106</v>
      </c>
      <c r="X6" s="71" t="n">
        <v>104</v>
      </c>
      <c r="Y6" s="71" t="n">
        <v>101</v>
      </c>
      <c r="Z6" s="71" t="n">
        <v>101</v>
      </c>
      <c r="AA6" s="71" t="n">
        <v>101</v>
      </c>
      <c r="AB6" s="71" t="n">
        <v>97</v>
      </c>
      <c r="AC6" s="71" t="n">
        <v>97</v>
      </c>
      <c r="AD6" s="71" t="n">
        <v>96</v>
      </c>
      <c r="AE6" s="71" t="n">
        <v>94</v>
      </c>
      <c r="AF6" s="176" t="n">
        <v>82</v>
      </c>
      <c r="AG6" s="153" t="n">
        <v>78</v>
      </c>
      <c r="AH6" s="153" t="n">
        <v>75</v>
      </c>
      <c r="AI6" s="153" t="n">
        <v>73</v>
      </c>
    </row>
    <row r="7" s="43" customFormat="true" ht="20.1" hidden="false" customHeight="true" outlineLevel="0" collapsed="false">
      <c r="A7" s="42"/>
      <c r="B7" s="42" t="s">
        <v>1</v>
      </c>
      <c r="C7" s="55"/>
      <c r="D7" s="1"/>
      <c r="E7" s="1" t="s">
        <v>39</v>
      </c>
      <c r="F7" s="1"/>
      <c r="G7" s="1"/>
      <c r="H7" s="1"/>
      <c r="I7" s="71" t="n">
        <v>21</v>
      </c>
      <c r="J7" s="71" t="n">
        <v>33</v>
      </c>
      <c r="K7" s="71" t="n">
        <v>41</v>
      </c>
      <c r="L7" s="71" t="n">
        <v>46</v>
      </c>
      <c r="M7" s="71" t="n">
        <v>47</v>
      </c>
      <c r="N7" s="71" t="n">
        <v>49</v>
      </c>
      <c r="O7" s="71" t="n">
        <v>49</v>
      </c>
      <c r="P7" s="71" t="n">
        <v>53</v>
      </c>
      <c r="Q7" s="71" t="n">
        <v>55</v>
      </c>
      <c r="R7" s="71" t="n">
        <v>54</v>
      </c>
      <c r="S7" s="71" t="n">
        <v>54</v>
      </c>
      <c r="T7" s="71" t="n">
        <v>53</v>
      </c>
      <c r="U7" s="71" t="n">
        <v>53</v>
      </c>
      <c r="V7" s="71" t="n">
        <v>53</v>
      </c>
      <c r="W7" s="71" t="n">
        <v>53</v>
      </c>
      <c r="X7" s="71" t="n">
        <v>57</v>
      </c>
      <c r="Y7" s="71" t="n">
        <v>58</v>
      </c>
      <c r="Z7" s="71" t="n">
        <v>55</v>
      </c>
      <c r="AA7" s="71" t="n">
        <v>55</v>
      </c>
      <c r="AB7" s="71" t="n">
        <v>55</v>
      </c>
      <c r="AC7" s="71" t="n">
        <v>54</v>
      </c>
      <c r="AD7" s="71" t="n">
        <v>54</v>
      </c>
      <c r="AE7" s="71" t="n">
        <v>54</v>
      </c>
      <c r="AF7" s="176" t="n">
        <v>54</v>
      </c>
      <c r="AG7" s="176" t="n">
        <v>57</v>
      </c>
      <c r="AH7" s="176" t="n">
        <v>57</v>
      </c>
      <c r="AI7" s="176" t="n">
        <v>57</v>
      </c>
    </row>
    <row r="8" s="43" customFormat="true" ht="20.1" hidden="false" customHeight="true" outlineLevel="0" collapsed="false">
      <c r="A8" s="41"/>
      <c r="B8" s="42" t="s">
        <v>5</v>
      </c>
      <c r="C8" s="424"/>
      <c r="D8" s="1"/>
      <c r="E8" s="150" t="s">
        <v>126</v>
      </c>
      <c r="F8" s="1"/>
      <c r="G8" s="1"/>
      <c r="H8" s="1"/>
      <c r="I8" s="157"/>
      <c r="J8" s="157"/>
      <c r="K8" s="71" t="n">
        <v>88</v>
      </c>
      <c r="L8" s="71" t="n">
        <v>86</v>
      </c>
      <c r="M8" s="71" t="n">
        <v>87</v>
      </c>
      <c r="N8" s="71" t="n">
        <v>89</v>
      </c>
      <c r="O8" s="71" t="n">
        <v>89</v>
      </c>
      <c r="P8" s="71" t="n">
        <v>91</v>
      </c>
      <c r="Q8" s="71" t="n">
        <v>91</v>
      </c>
      <c r="R8" s="71" t="n">
        <v>91</v>
      </c>
      <c r="S8" s="71" t="n">
        <v>91</v>
      </c>
      <c r="T8" s="71" t="n">
        <v>85</v>
      </c>
      <c r="U8" s="71" t="n">
        <v>85</v>
      </c>
      <c r="V8" s="71" t="n">
        <v>85</v>
      </c>
      <c r="W8" s="71" t="n">
        <v>84</v>
      </c>
      <c r="X8" s="71" t="n">
        <v>85</v>
      </c>
      <c r="Y8" s="71" t="n">
        <v>85</v>
      </c>
      <c r="Z8" s="71" t="n">
        <v>85</v>
      </c>
      <c r="AA8" s="71" t="n">
        <v>85</v>
      </c>
      <c r="AB8" s="71" t="n">
        <v>85</v>
      </c>
      <c r="AC8" s="71" t="n">
        <v>85</v>
      </c>
      <c r="AD8" s="71" t="n">
        <v>85</v>
      </c>
      <c r="AE8" s="71" t="n">
        <v>85</v>
      </c>
      <c r="AF8" s="176" t="n">
        <v>82</v>
      </c>
      <c r="AG8" s="176" t="n">
        <v>81</v>
      </c>
      <c r="AH8" s="176" t="n">
        <v>81</v>
      </c>
      <c r="AI8" s="176" t="n">
        <v>81</v>
      </c>
    </row>
    <row r="9" s="43" customFormat="true" ht="20.1" hidden="false" customHeight="true" outlineLevel="0" collapsed="false">
      <c r="A9" s="41"/>
      <c r="B9" s="44" t="s">
        <v>7</v>
      </c>
      <c r="C9" s="424"/>
      <c r="D9" s="1"/>
      <c r="E9" s="1" t="s">
        <v>41</v>
      </c>
      <c r="F9" s="1"/>
      <c r="G9" s="1"/>
      <c r="H9" s="1"/>
      <c r="I9" s="71" t="n">
        <v>1</v>
      </c>
      <c r="J9" s="71" t="n">
        <v>1</v>
      </c>
      <c r="K9" s="71" t="n">
        <v>1</v>
      </c>
      <c r="L9" s="71" t="n">
        <v>1</v>
      </c>
      <c r="M9" s="71" t="n">
        <v>1</v>
      </c>
      <c r="N9" s="71" t="n">
        <v>1</v>
      </c>
      <c r="O9" s="71" t="n">
        <v>1</v>
      </c>
      <c r="P9" s="71" t="n">
        <v>1</v>
      </c>
      <c r="Q9" s="71" t="n">
        <v>1</v>
      </c>
      <c r="R9" s="71" t="n">
        <v>1</v>
      </c>
      <c r="S9" s="71" t="n">
        <v>1</v>
      </c>
      <c r="T9" s="71" t="n">
        <v>1</v>
      </c>
      <c r="U9" s="71" t="n">
        <v>1</v>
      </c>
      <c r="V9" s="71" t="n">
        <v>1</v>
      </c>
      <c r="W9" s="71" t="n">
        <v>1</v>
      </c>
      <c r="X9" s="71" t="n">
        <v>1</v>
      </c>
      <c r="Y9" s="71" t="n">
        <v>1</v>
      </c>
      <c r="Z9" s="71" t="n">
        <v>1</v>
      </c>
      <c r="AA9" s="71" t="n">
        <v>1</v>
      </c>
      <c r="AB9" s="71" t="n">
        <v>1</v>
      </c>
      <c r="AC9" s="71" t="n">
        <v>1</v>
      </c>
      <c r="AD9" s="71" t="n">
        <v>1</v>
      </c>
      <c r="AE9" s="71" t="n">
        <v>1</v>
      </c>
      <c r="AF9" s="176" t="n">
        <v>1</v>
      </c>
      <c r="AG9" s="176" t="n">
        <v>1</v>
      </c>
      <c r="AH9" s="176" t="n">
        <v>1</v>
      </c>
      <c r="AI9" s="176" t="n">
        <v>1</v>
      </c>
    </row>
    <row r="10" customFormat="false" ht="20.1" hidden="false" customHeight="true" outlineLevel="0" collapsed="false">
      <c r="A10" s="41"/>
      <c r="B10" s="44" t="s">
        <v>9</v>
      </c>
      <c r="C10" s="55"/>
      <c r="D10" s="1"/>
      <c r="E10" s="1" t="s">
        <v>42</v>
      </c>
      <c r="F10" s="1"/>
      <c r="G10" s="1"/>
      <c r="H10" s="1"/>
      <c r="I10" s="71" t="n">
        <v>16</v>
      </c>
      <c r="J10" s="71" t="n">
        <v>16</v>
      </c>
      <c r="K10" s="71" t="n">
        <v>17</v>
      </c>
      <c r="L10" s="71" t="n">
        <v>16</v>
      </c>
      <c r="M10" s="71" t="n">
        <v>16</v>
      </c>
      <c r="N10" s="71" t="n">
        <v>17</v>
      </c>
      <c r="O10" s="71" t="n">
        <v>17</v>
      </c>
      <c r="P10" s="71" t="n">
        <v>17</v>
      </c>
      <c r="Q10" s="71" t="n">
        <v>17</v>
      </c>
      <c r="R10" s="71" t="n">
        <v>17</v>
      </c>
      <c r="S10" s="71" t="n">
        <v>17</v>
      </c>
      <c r="T10" s="71" t="n">
        <v>17</v>
      </c>
      <c r="U10" s="71" t="n">
        <v>17</v>
      </c>
      <c r="V10" s="71" t="n">
        <v>16</v>
      </c>
      <c r="W10" s="71" t="n">
        <v>17</v>
      </c>
      <c r="X10" s="71" t="n">
        <v>17</v>
      </c>
      <c r="Y10" s="71" t="n">
        <v>18</v>
      </c>
      <c r="Z10" s="71" t="n">
        <v>18</v>
      </c>
      <c r="AA10" s="71" t="n">
        <v>16</v>
      </c>
      <c r="AB10" s="71" t="n">
        <v>14</v>
      </c>
      <c r="AC10" s="71" t="n">
        <v>14</v>
      </c>
      <c r="AD10" s="71" t="n">
        <v>13</v>
      </c>
      <c r="AE10" s="71" t="n">
        <v>13</v>
      </c>
      <c r="AF10" s="176" t="n">
        <v>13</v>
      </c>
      <c r="AG10" s="176" t="n">
        <v>14</v>
      </c>
      <c r="AH10" s="176" t="n">
        <v>14</v>
      </c>
      <c r="AI10" s="176" t="n">
        <v>14</v>
      </c>
    </row>
    <row r="11" customFormat="false" ht="20.1" hidden="false" customHeight="true" outlineLevel="0" collapsed="false">
      <c r="A11" s="41"/>
      <c r="B11" s="44" t="s">
        <v>11</v>
      </c>
      <c r="C11" s="424"/>
      <c r="D11" s="1"/>
      <c r="E11" s="1" t="s">
        <v>129</v>
      </c>
      <c r="F11" s="1"/>
      <c r="G11" s="1"/>
      <c r="H11" s="1"/>
      <c r="I11" s="71" t="n">
        <v>2</v>
      </c>
      <c r="J11" s="71" t="n">
        <v>2</v>
      </c>
      <c r="K11" s="71" t="n">
        <v>1</v>
      </c>
      <c r="L11" s="71" t="n">
        <v>1</v>
      </c>
      <c r="M11" s="71" t="n">
        <v>1</v>
      </c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233"/>
      <c r="AG11" s="233"/>
      <c r="AH11" s="233"/>
      <c r="AI11" s="233"/>
    </row>
    <row r="12" customFormat="false" ht="20.1" hidden="false" customHeight="true" outlineLevel="0" collapsed="false">
      <c r="A12" s="41"/>
      <c r="B12" s="44" t="s">
        <v>13</v>
      </c>
      <c r="C12" s="424"/>
      <c r="D12" s="1"/>
      <c r="E12" s="1" t="s">
        <v>43</v>
      </c>
      <c r="F12" s="1"/>
      <c r="G12" s="1"/>
      <c r="H12" s="1"/>
      <c r="I12" s="157"/>
      <c r="J12" s="157"/>
      <c r="K12" s="71" t="n">
        <v>4</v>
      </c>
      <c r="L12" s="71" t="n">
        <v>4</v>
      </c>
      <c r="M12" s="71" t="n">
        <v>4</v>
      </c>
      <c r="N12" s="71" t="n">
        <v>4</v>
      </c>
      <c r="O12" s="71" t="n">
        <v>4</v>
      </c>
      <c r="P12" s="71" t="n">
        <v>4</v>
      </c>
      <c r="Q12" s="71" t="n">
        <v>4</v>
      </c>
      <c r="R12" s="71" t="n">
        <v>4</v>
      </c>
      <c r="S12" s="71" t="n">
        <v>4</v>
      </c>
      <c r="T12" s="71" t="n">
        <v>4</v>
      </c>
      <c r="U12" s="71" t="n">
        <v>4</v>
      </c>
      <c r="V12" s="71" t="n">
        <v>4</v>
      </c>
      <c r="W12" s="71" t="n">
        <v>4</v>
      </c>
      <c r="X12" s="71" t="n">
        <v>4</v>
      </c>
      <c r="Y12" s="71" t="n">
        <v>4</v>
      </c>
      <c r="Z12" s="71" t="n">
        <v>4</v>
      </c>
      <c r="AA12" s="71" t="n">
        <v>4</v>
      </c>
      <c r="AB12" s="71" t="n">
        <v>4</v>
      </c>
      <c r="AC12" s="71" t="n">
        <v>4</v>
      </c>
      <c r="AD12" s="71" t="n">
        <v>4</v>
      </c>
      <c r="AE12" s="71" t="n">
        <v>4</v>
      </c>
      <c r="AF12" s="176" t="n">
        <v>4</v>
      </c>
      <c r="AG12" s="176" t="n">
        <v>4</v>
      </c>
      <c r="AH12" s="176" t="n">
        <v>4</v>
      </c>
      <c r="AI12" s="176" t="n">
        <v>4</v>
      </c>
    </row>
    <row r="13" customFormat="false" ht="20.1" hidden="false" customHeight="true" outlineLevel="0" collapsed="false">
      <c r="A13" s="41"/>
      <c r="B13" s="44" t="s">
        <v>15</v>
      </c>
      <c r="C13" s="424"/>
      <c r="D13" s="1"/>
      <c r="E13" s="150" t="s">
        <v>131</v>
      </c>
      <c r="F13" s="1"/>
      <c r="G13" s="1"/>
      <c r="H13" s="1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  <c r="W13" s="157"/>
      <c r="X13" s="157"/>
      <c r="Y13" s="157"/>
      <c r="Z13" s="71" t="n">
        <v>1</v>
      </c>
      <c r="AA13" s="71" t="n">
        <v>1</v>
      </c>
      <c r="AB13" s="71" t="n">
        <v>1</v>
      </c>
      <c r="AC13" s="71" t="n">
        <v>1</v>
      </c>
      <c r="AD13" s="71" t="n">
        <v>1</v>
      </c>
      <c r="AE13" s="71" t="n">
        <v>1</v>
      </c>
      <c r="AF13" s="176" t="n">
        <v>1</v>
      </c>
      <c r="AG13" s="176" t="n">
        <v>1</v>
      </c>
      <c r="AH13" s="176" t="n">
        <v>1</v>
      </c>
      <c r="AI13" s="176" t="n">
        <v>1</v>
      </c>
    </row>
    <row r="14" customFormat="false" ht="18.75" hidden="false" customHeight="true" outlineLevel="0" collapsed="false">
      <c r="A14" s="41"/>
      <c r="B14" s="44" t="s">
        <v>17</v>
      </c>
      <c r="C14" s="424"/>
      <c r="D14" s="1"/>
      <c r="E14" s="150" t="s">
        <v>132</v>
      </c>
      <c r="F14" s="1"/>
      <c r="G14" s="1"/>
      <c r="H14" s="1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71" t="n">
        <v>1</v>
      </c>
      <c r="AF14" s="176" t="n">
        <v>1</v>
      </c>
      <c r="AG14" s="176" t="n">
        <v>1</v>
      </c>
      <c r="AH14" s="176" t="n">
        <v>1</v>
      </c>
      <c r="AI14" s="176" t="n">
        <v>1</v>
      </c>
    </row>
    <row r="15" s="43" customFormat="true" ht="20.1" hidden="false" customHeight="true" outlineLevel="0" collapsed="false">
      <c r="A15" s="41"/>
      <c r="B15" s="44" t="s">
        <v>19</v>
      </c>
      <c r="C15" s="424"/>
      <c r="D15" s="1"/>
      <c r="E15" s="1" t="s">
        <v>371</v>
      </c>
      <c r="F15" s="1"/>
      <c r="G15" s="1"/>
      <c r="H15" s="1"/>
      <c r="I15" s="157"/>
      <c r="J15" s="157"/>
      <c r="K15" s="71" t="n">
        <v>1</v>
      </c>
      <c r="L15" s="71" t="n">
        <v>1</v>
      </c>
      <c r="M15" s="71" t="n">
        <v>1</v>
      </c>
      <c r="N15" s="71" t="n">
        <v>1</v>
      </c>
      <c r="O15" s="71" t="n">
        <v>1</v>
      </c>
      <c r="P15" s="71" t="n">
        <v>1</v>
      </c>
      <c r="Q15" s="71" t="n">
        <v>1</v>
      </c>
      <c r="R15" s="71" t="n">
        <v>1</v>
      </c>
      <c r="S15" s="71" t="n">
        <v>1</v>
      </c>
      <c r="T15" s="71" t="n">
        <v>1</v>
      </c>
      <c r="U15" s="71" t="n">
        <v>1</v>
      </c>
      <c r="V15" s="71" t="n">
        <v>1</v>
      </c>
      <c r="W15" s="71" t="n">
        <v>1</v>
      </c>
      <c r="X15" s="71" t="n">
        <v>1</v>
      </c>
      <c r="Y15" s="71" t="n">
        <v>1</v>
      </c>
      <c r="Z15" s="71" t="n">
        <v>1</v>
      </c>
      <c r="AA15" s="71" t="n">
        <v>1</v>
      </c>
      <c r="AB15" s="71" t="n">
        <v>1</v>
      </c>
      <c r="AC15" s="71" t="n">
        <v>1</v>
      </c>
      <c r="AD15" s="71" t="n">
        <v>1</v>
      </c>
      <c r="AE15" s="71" t="n">
        <v>1</v>
      </c>
      <c r="AF15" s="176" t="n">
        <v>1</v>
      </c>
      <c r="AG15" s="176" t="n">
        <v>1</v>
      </c>
      <c r="AH15" s="176" t="n">
        <v>1</v>
      </c>
      <c r="AI15" s="176" t="n">
        <v>1</v>
      </c>
    </row>
    <row r="16" s="43" customFormat="true" ht="20.1" hidden="false" customHeight="true" outlineLevel="0" collapsed="false">
      <c r="A16" s="41"/>
      <c r="B16" s="44"/>
      <c r="C16" s="424"/>
      <c r="D16" s="1"/>
      <c r="E16" s="1" t="s">
        <v>564</v>
      </c>
      <c r="F16" s="1"/>
      <c r="G16" s="1"/>
      <c r="H16" s="1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157"/>
      <c r="X16" s="157"/>
      <c r="Y16" s="157"/>
      <c r="Z16" s="157"/>
      <c r="AA16" s="157"/>
      <c r="AB16" s="157"/>
      <c r="AC16" s="157"/>
      <c r="AD16" s="157"/>
      <c r="AE16" s="71" t="n">
        <v>1</v>
      </c>
      <c r="AF16" s="176" t="n">
        <v>1</v>
      </c>
      <c r="AG16" s="176" t="n">
        <v>1</v>
      </c>
      <c r="AH16" s="176" t="n">
        <v>1</v>
      </c>
      <c r="AI16" s="176" t="n">
        <v>1</v>
      </c>
    </row>
    <row r="17" customFormat="false" ht="20.1" hidden="false" customHeight="true" outlineLevel="0" collapsed="false">
      <c r="A17" s="41"/>
      <c r="B17" s="44" t="s">
        <v>21</v>
      </c>
      <c r="C17" s="424"/>
      <c r="D17" s="1"/>
      <c r="E17" s="1" t="s">
        <v>565</v>
      </c>
      <c r="F17" s="1"/>
      <c r="G17" s="1"/>
      <c r="H17" s="1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71" t="n">
        <v>1</v>
      </c>
      <c r="T17" s="71" t="n">
        <v>1</v>
      </c>
      <c r="U17" s="71" t="n">
        <v>1</v>
      </c>
      <c r="V17" s="71" t="n">
        <v>5</v>
      </c>
      <c r="W17" s="71" t="n">
        <v>7</v>
      </c>
      <c r="X17" s="71" t="n">
        <v>9</v>
      </c>
      <c r="Y17" s="71" t="n">
        <v>9</v>
      </c>
      <c r="Z17" s="71" t="n">
        <v>9</v>
      </c>
      <c r="AA17" s="71" t="n">
        <v>14</v>
      </c>
      <c r="AB17" s="71" t="n">
        <v>14</v>
      </c>
      <c r="AC17" s="71" t="n">
        <v>18</v>
      </c>
      <c r="AD17" s="71" t="n">
        <v>22</v>
      </c>
      <c r="AE17" s="71" t="n">
        <v>22</v>
      </c>
      <c r="AF17" s="176" t="n">
        <v>27</v>
      </c>
      <c r="AG17" s="176" t="n">
        <v>27</v>
      </c>
      <c r="AH17" s="176" t="n">
        <v>27</v>
      </c>
      <c r="AI17" s="176" t="n">
        <v>29</v>
      </c>
    </row>
    <row r="18" customFormat="false" ht="20.1" hidden="false" customHeight="true" outlineLevel="0" collapsed="false">
      <c r="A18" s="41"/>
      <c r="B18" s="44" t="s">
        <v>23</v>
      </c>
      <c r="C18" s="424"/>
      <c r="D18" s="1"/>
      <c r="E18" s="1" t="s">
        <v>566</v>
      </c>
      <c r="F18" s="1055"/>
      <c r="G18" s="1055"/>
      <c r="H18" s="1055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71" t="n">
        <v>19</v>
      </c>
      <c r="AA18" s="71" t="n">
        <v>19</v>
      </c>
      <c r="AB18" s="71" t="n">
        <v>19</v>
      </c>
      <c r="AC18" s="71" t="n">
        <v>19</v>
      </c>
      <c r="AD18" s="71" t="n">
        <v>19</v>
      </c>
      <c r="AE18" s="71" t="n">
        <v>21</v>
      </c>
      <c r="AF18" s="176" t="n">
        <v>21</v>
      </c>
      <c r="AG18" s="176" t="n">
        <v>21</v>
      </c>
      <c r="AH18" s="176" t="n">
        <v>21</v>
      </c>
      <c r="AI18" s="176" t="n">
        <v>23</v>
      </c>
    </row>
    <row r="19" customFormat="false" ht="20.1" hidden="false" customHeight="true" outlineLevel="0" collapsed="false">
      <c r="A19" s="41"/>
      <c r="B19" s="44" t="s">
        <v>25</v>
      </c>
      <c r="C19" s="424"/>
      <c r="D19" s="1"/>
      <c r="E19" s="1" t="s">
        <v>567</v>
      </c>
      <c r="F19" s="1"/>
      <c r="G19" s="1"/>
      <c r="H19" s="1"/>
      <c r="I19" s="157"/>
      <c r="J19" s="157"/>
      <c r="K19" s="71" t="n">
        <v>10</v>
      </c>
      <c r="L19" s="71" t="n">
        <v>9</v>
      </c>
      <c r="M19" s="71" t="n">
        <v>9</v>
      </c>
      <c r="N19" s="71" t="n">
        <v>8</v>
      </c>
      <c r="O19" s="71" t="n">
        <v>7</v>
      </c>
      <c r="P19" s="71" t="n">
        <v>5</v>
      </c>
      <c r="Q19" s="71" t="n">
        <v>9</v>
      </c>
      <c r="R19" s="71" t="n">
        <v>9</v>
      </c>
      <c r="S19" s="71" t="n">
        <v>8</v>
      </c>
      <c r="T19" s="71" t="n">
        <v>8</v>
      </c>
      <c r="U19" s="71" t="n">
        <v>11</v>
      </c>
      <c r="V19" s="71" t="n">
        <v>8</v>
      </c>
      <c r="W19" s="71" t="n">
        <v>8</v>
      </c>
      <c r="X19" s="71" t="n">
        <v>8</v>
      </c>
      <c r="Y19" s="71" t="n">
        <v>8</v>
      </c>
      <c r="Z19" s="71" t="n">
        <v>8</v>
      </c>
      <c r="AA19" s="71" t="n">
        <v>8</v>
      </c>
      <c r="AB19" s="71" t="n">
        <v>8</v>
      </c>
      <c r="AC19" s="71" t="n">
        <v>8</v>
      </c>
      <c r="AD19" s="71" t="n">
        <v>8</v>
      </c>
      <c r="AE19" s="71" t="n">
        <v>8</v>
      </c>
      <c r="AF19" s="176" t="n">
        <v>8</v>
      </c>
      <c r="AG19" s="176" t="n">
        <v>8</v>
      </c>
      <c r="AH19" s="153" t="n">
        <v>8</v>
      </c>
      <c r="AI19" s="153" t="n">
        <v>8</v>
      </c>
    </row>
    <row r="20" customFormat="false" ht="20.1" hidden="false" customHeight="true" outlineLevel="0" collapsed="false">
      <c r="A20" s="41"/>
      <c r="B20" s="44" t="s">
        <v>27</v>
      </c>
      <c r="C20" s="55"/>
      <c r="D20" s="1"/>
      <c r="E20" s="1" t="s">
        <v>314</v>
      </c>
      <c r="F20" s="1"/>
      <c r="G20" s="1"/>
      <c r="H20" s="1"/>
      <c r="I20" s="71" t="n">
        <v>35</v>
      </c>
      <c r="J20" s="71" t="n">
        <v>27</v>
      </c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6"/>
      <c r="AG20" s="156"/>
      <c r="AH20" s="156"/>
      <c r="AI20" s="156"/>
    </row>
    <row r="21" customFormat="false" ht="20.1" hidden="false" customHeight="true" outlineLevel="0" collapsed="false">
      <c r="A21" s="41"/>
      <c r="B21" s="44" t="s">
        <v>29</v>
      </c>
      <c r="C21" s="424"/>
      <c r="D21" s="1"/>
      <c r="E21" s="1" t="s">
        <v>375</v>
      </c>
      <c r="F21" s="1"/>
      <c r="G21" s="1"/>
      <c r="H21" s="1"/>
      <c r="I21" s="157"/>
      <c r="J21" s="157"/>
      <c r="K21" s="71" t="n">
        <v>38</v>
      </c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157"/>
      <c r="AE21" s="157"/>
      <c r="AF21" s="156"/>
      <c r="AG21" s="156"/>
      <c r="AH21" s="156"/>
      <c r="AI21" s="156"/>
    </row>
    <row r="22" customFormat="false" ht="20.1" hidden="false" customHeight="true" outlineLevel="0" collapsed="false">
      <c r="A22" s="41"/>
      <c r="B22" s="44" t="s">
        <v>31</v>
      </c>
      <c r="C22" s="425"/>
      <c r="D22" s="444" t="s">
        <v>376</v>
      </c>
      <c r="E22" s="625"/>
      <c r="F22" s="625"/>
      <c r="G22" s="625"/>
      <c r="H22" s="915"/>
      <c r="I22" s="1056" t="n">
        <v>1327</v>
      </c>
      <c r="J22" s="1056" t="n">
        <v>1357</v>
      </c>
      <c r="K22" s="1056" t="n">
        <v>1478</v>
      </c>
      <c r="L22" s="1056" t="n">
        <v>1451</v>
      </c>
      <c r="M22" s="1056" t="n">
        <v>1451</v>
      </c>
      <c r="N22" s="1056" t="n">
        <v>1462</v>
      </c>
      <c r="O22" s="1056" t="n">
        <v>1456</v>
      </c>
      <c r="P22" s="1056" t="n">
        <v>1463</v>
      </c>
      <c r="Q22" s="1056" t="n">
        <v>1466</v>
      </c>
      <c r="R22" s="1056" t="n">
        <v>1455</v>
      </c>
      <c r="S22" s="1056" t="n">
        <v>1447</v>
      </c>
      <c r="T22" s="1056" t="n">
        <v>1441</v>
      </c>
      <c r="U22" s="1056" t="n">
        <v>1448</v>
      </c>
      <c r="V22" s="1056" t="n">
        <v>1447</v>
      </c>
      <c r="W22" s="1056" t="n">
        <v>1437</v>
      </c>
      <c r="X22" s="1056" t="n">
        <v>1442</v>
      </c>
      <c r="Y22" s="1056" t="n">
        <v>1440</v>
      </c>
      <c r="Z22" s="1056" t="n">
        <v>1458</v>
      </c>
      <c r="AA22" s="1056" t="n">
        <v>1447</v>
      </c>
      <c r="AB22" s="1056" t="n">
        <v>1443</v>
      </c>
      <c r="AC22" s="1056" t="n">
        <v>1447</v>
      </c>
      <c r="AD22" s="1056" t="n">
        <v>1449</v>
      </c>
      <c r="AE22" s="1056" t="n">
        <v>1449</v>
      </c>
      <c r="AF22" s="212" t="n">
        <v>1438</v>
      </c>
      <c r="AG22" s="212" t="n">
        <v>1435</v>
      </c>
      <c r="AH22" s="212" t="n">
        <v>1432</v>
      </c>
      <c r="AI22" s="212" t="n">
        <v>1424</v>
      </c>
    </row>
    <row r="23" customFormat="false" ht="20.1" hidden="false" customHeight="true" outlineLevel="0" collapsed="false">
      <c r="A23" s="41"/>
      <c r="B23" s="44" t="s">
        <v>32</v>
      </c>
      <c r="C23" s="425"/>
      <c r="D23" s="438"/>
      <c r="E23" s="1"/>
      <c r="F23" s="1"/>
      <c r="G23" s="1"/>
      <c r="H23" s="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</row>
    <row r="24" s="43" customFormat="true" ht="20.1" hidden="false" customHeight="true" outlineLevel="0" collapsed="false">
      <c r="A24" s="41"/>
      <c r="B24" s="44" t="s">
        <v>33</v>
      </c>
      <c r="C24" s="9"/>
      <c r="D24" s="64" t="s">
        <v>568</v>
      </c>
      <c r="E24" s="423"/>
      <c r="F24" s="423"/>
      <c r="G24" s="423"/>
      <c r="H24" s="423"/>
      <c r="I24" s="65" t="n">
        <v>2012</v>
      </c>
      <c r="J24" s="65" t="n">
        <v>2013</v>
      </c>
      <c r="K24" s="65" t="n">
        <v>2014</v>
      </c>
      <c r="L24" s="26" t="s">
        <v>61</v>
      </c>
      <c r="M24" s="26" t="s">
        <v>62</v>
      </c>
      <c r="N24" s="26" t="s">
        <v>63</v>
      </c>
      <c r="O24" s="65" t="n">
        <v>2015</v>
      </c>
      <c r="P24" s="65" t="s">
        <v>64</v>
      </c>
      <c r="Q24" s="65" t="s">
        <v>65</v>
      </c>
      <c r="R24" s="65" t="s">
        <v>66</v>
      </c>
      <c r="S24" s="65" t="s">
        <v>67</v>
      </c>
      <c r="T24" s="65" t="s">
        <v>68</v>
      </c>
      <c r="U24" s="65" t="s">
        <v>69</v>
      </c>
      <c r="V24" s="65" t="s">
        <v>70</v>
      </c>
      <c r="W24" s="65" t="s">
        <v>114</v>
      </c>
      <c r="X24" s="65" t="s">
        <v>71</v>
      </c>
      <c r="Y24" s="65" t="s">
        <v>72</v>
      </c>
      <c r="Z24" s="65" t="s">
        <v>73</v>
      </c>
      <c r="AA24" s="65" t="s">
        <v>74</v>
      </c>
      <c r="AB24" s="65" t="s">
        <v>75</v>
      </c>
      <c r="AC24" s="65" t="s">
        <v>76</v>
      </c>
      <c r="AD24" s="65" t="s">
        <v>77</v>
      </c>
      <c r="AE24" s="65" t="s">
        <v>78</v>
      </c>
      <c r="AF24" s="65" t="s">
        <v>79</v>
      </c>
      <c r="AG24" s="65" t="s">
        <v>80</v>
      </c>
      <c r="AH24" s="65" t="s">
        <v>81</v>
      </c>
      <c r="AI24" s="65" t="s">
        <v>82</v>
      </c>
    </row>
    <row r="25" s="43" customFormat="true" ht="20.1" hidden="false" customHeight="true" outlineLevel="0" collapsed="false">
      <c r="A25" s="41"/>
      <c r="B25" s="44" t="s">
        <v>34</v>
      </c>
      <c r="C25" s="425"/>
      <c r="D25" s="10"/>
      <c r="E25" s="1" t="s">
        <v>124</v>
      </c>
      <c r="F25" s="1"/>
      <c r="G25" s="1"/>
      <c r="H25" s="1"/>
      <c r="I25" s="71" t="n">
        <v>95</v>
      </c>
      <c r="J25" s="71" t="n">
        <v>88</v>
      </c>
      <c r="K25" s="71" t="n">
        <v>113</v>
      </c>
      <c r="L25" s="71" t="n">
        <v>99</v>
      </c>
      <c r="M25" s="71" t="n">
        <v>101</v>
      </c>
      <c r="N25" s="71" t="n">
        <v>100</v>
      </c>
      <c r="O25" s="71" t="n">
        <v>100</v>
      </c>
      <c r="P25" s="71" t="n">
        <v>107</v>
      </c>
      <c r="Q25" s="71" t="n">
        <v>105</v>
      </c>
      <c r="R25" s="71" t="n">
        <v>105</v>
      </c>
      <c r="S25" s="71" t="n">
        <v>105</v>
      </c>
      <c r="T25" s="71" t="n">
        <v>99</v>
      </c>
      <c r="U25" s="71" t="n">
        <v>99</v>
      </c>
      <c r="V25" s="71" t="n">
        <v>99</v>
      </c>
      <c r="W25" s="71" t="n">
        <v>99</v>
      </c>
      <c r="X25" s="71" t="n">
        <v>103</v>
      </c>
      <c r="Y25" s="71" t="n">
        <v>103</v>
      </c>
      <c r="Z25" s="71" t="n">
        <v>100</v>
      </c>
      <c r="AA25" s="71" t="n">
        <v>137</v>
      </c>
      <c r="AB25" s="71" t="n">
        <v>144</v>
      </c>
      <c r="AC25" s="71" t="n">
        <v>149</v>
      </c>
      <c r="AD25" s="71" t="n">
        <v>149</v>
      </c>
      <c r="AE25" s="71" t="n">
        <v>144</v>
      </c>
      <c r="AF25" s="175" t="n">
        <v>152</v>
      </c>
      <c r="AG25" s="176" t="n">
        <v>155</v>
      </c>
      <c r="AH25" s="176" t="n">
        <v>157</v>
      </c>
      <c r="AI25" s="176" t="n">
        <v>156</v>
      </c>
    </row>
    <row r="26" s="43" customFormat="true" ht="20.1" hidden="false" customHeight="true" outlineLevel="0" collapsed="false">
      <c r="A26" s="41"/>
      <c r="B26" s="42" t="s">
        <v>35</v>
      </c>
      <c r="C26" s="425"/>
      <c r="D26" s="10"/>
      <c r="E26" s="1" t="s">
        <v>35</v>
      </c>
      <c r="F26" s="1"/>
      <c r="G26" s="1"/>
      <c r="H26" s="1"/>
      <c r="I26" s="71" t="n">
        <v>13537</v>
      </c>
      <c r="J26" s="71" t="n">
        <v>13543</v>
      </c>
      <c r="K26" s="71" t="n">
        <v>14085</v>
      </c>
      <c r="L26" s="71" t="n">
        <v>13823</v>
      </c>
      <c r="M26" s="71" t="n">
        <v>14032</v>
      </c>
      <c r="N26" s="71" t="n">
        <v>14002</v>
      </c>
      <c r="O26" s="71" t="n">
        <v>13998</v>
      </c>
      <c r="P26" s="71" t="n">
        <v>13866</v>
      </c>
      <c r="Q26" s="71" t="n">
        <v>13841</v>
      </c>
      <c r="R26" s="71" t="n">
        <v>13829</v>
      </c>
      <c r="S26" s="71" t="n">
        <v>13847</v>
      </c>
      <c r="T26" s="71" t="n">
        <v>13488</v>
      </c>
      <c r="U26" s="71" t="n">
        <v>13630</v>
      </c>
      <c r="V26" s="71" t="n">
        <v>13637</v>
      </c>
      <c r="W26" s="71" t="n">
        <v>13638</v>
      </c>
      <c r="X26" s="71" t="n">
        <v>13124</v>
      </c>
      <c r="Y26" s="71" t="n">
        <v>13370</v>
      </c>
      <c r="Z26" s="71" t="n">
        <v>13398</v>
      </c>
      <c r="AA26" s="71" t="n">
        <v>16326</v>
      </c>
      <c r="AB26" s="71" t="n">
        <v>16018</v>
      </c>
      <c r="AC26" s="71" t="n">
        <v>16434</v>
      </c>
      <c r="AD26" s="71" t="n">
        <v>16321</v>
      </c>
      <c r="AE26" s="71" t="n">
        <v>16294</v>
      </c>
      <c r="AF26" s="175" t="n">
        <v>16155</v>
      </c>
      <c r="AG26" s="176" t="n">
        <v>16042</v>
      </c>
      <c r="AH26" s="176" t="n">
        <v>16387</v>
      </c>
      <c r="AI26" s="176" t="n">
        <v>16292</v>
      </c>
    </row>
    <row r="27" customFormat="false" ht="20.1" hidden="false" customHeight="true" outlineLevel="0" collapsed="false">
      <c r="A27" s="41"/>
      <c r="B27" s="44" t="s">
        <v>13</v>
      </c>
      <c r="C27" s="424"/>
      <c r="D27" s="1"/>
      <c r="E27" s="1" t="s">
        <v>38</v>
      </c>
      <c r="F27" s="1"/>
      <c r="G27" s="1"/>
      <c r="H27" s="1"/>
      <c r="I27" s="71" t="n">
        <v>664</v>
      </c>
      <c r="J27" s="71" t="n">
        <v>760</v>
      </c>
      <c r="K27" s="71" t="n">
        <v>849</v>
      </c>
      <c r="L27" s="71" t="n">
        <v>842</v>
      </c>
      <c r="M27" s="71" t="n">
        <v>841</v>
      </c>
      <c r="N27" s="71" t="n">
        <v>843</v>
      </c>
      <c r="O27" s="71" t="n">
        <v>889</v>
      </c>
      <c r="P27" s="71" t="n">
        <v>872</v>
      </c>
      <c r="Q27" s="71" t="n">
        <v>886</v>
      </c>
      <c r="R27" s="71" t="n">
        <v>880</v>
      </c>
      <c r="S27" s="71" t="n">
        <v>887</v>
      </c>
      <c r="T27" s="71" t="n">
        <v>879</v>
      </c>
      <c r="U27" s="71" t="n">
        <v>886</v>
      </c>
      <c r="V27" s="71" t="n">
        <v>889</v>
      </c>
      <c r="W27" s="71" t="n">
        <v>897</v>
      </c>
      <c r="X27" s="71" t="n">
        <v>926</v>
      </c>
      <c r="Y27" s="71" t="n">
        <v>923</v>
      </c>
      <c r="Z27" s="71" t="n">
        <v>920</v>
      </c>
      <c r="AA27" s="71" t="n">
        <v>1093</v>
      </c>
      <c r="AB27" s="71" t="n">
        <v>1075</v>
      </c>
      <c r="AC27" s="71" t="n">
        <v>1065</v>
      </c>
      <c r="AD27" s="71" t="n">
        <v>1057</v>
      </c>
      <c r="AE27" s="71" t="n">
        <v>1050</v>
      </c>
      <c r="AF27" s="175" t="n">
        <v>1036</v>
      </c>
      <c r="AG27" s="176" t="n">
        <v>1035</v>
      </c>
      <c r="AH27" s="153" t="n">
        <v>1030</v>
      </c>
      <c r="AI27" s="153" t="n">
        <v>1021</v>
      </c>
    </row>
    <row r="28" customFormat="false" ht="20.1" hidden="false" customHeight="true" outlineLevel="0" collapsed="false">
      <c r="A28" s="41"/>
      <c r="B28" s="44" t="s">
        <v>15</v>
      </c>
      <c r="C28" s="55"/>
      <c r="D28" s="1"/>
      <c r="E28" s="1" t="s">
        <v>39</v>
      </c>
      <c r="F28" s="1"/>
      <c r="G28" s="1"/>
      <c r="H28" s="1"/>
      <c r="I28" s="71" t="n">
        <v>416</v>
      </c>
      <c r="J28" s="71" t="n">
        <v>456</v>
      </c>
      <c r="K28" s="71" t="n">
        <v>539</v>
      </c>
      <c r="L28" s="71" t="n">
        <v>549</v>
      </c>
      <c r="M28" s="71" t="n">
        <v>558</v>
      </c>
      <c r="N28" s="71" t="n">
        <v>563</v>
      </c>
      <c r="O28" s="71" t="n">
        <v>579</v>
      </c>
      <c r="P28" s="71" t="n">
        <v>584</v>
      </c>
      <c r="Q28" s="71" t="n">
        <v>597</v>
      </c>
      <c r="R28" s="71" t="n">
        <v>598</v>
      </c>
      <c r="S28" s="71" t="n">
        <v>607</v>
      </c>
      <c r="T28" s="71" t="n">
        <v>614</v>
      </c>
      <c r="U28" s="71" t="n">
        <v>614</v>
      </c>
      <c r="V28" s="71" t="n">
        <v>613</v>
      </c>
      <c r="W28" s="71" t="n">
        <v>633</v>
      </c>
      <c r="X28" s="1057" t="n">
        <v>635</v>
      </c>
      <c r="Y28" s="1057" t="n">
        <v>638</v>
      </c>
      <c r="Z28" s="1057" t="n">
        <v>641</v>
      </c>
      <c r="AA28" s="1057" t="n">
        <v>769</v>
      </c>
      <c r="AB28" s="1057" t="n">
        <v>745</v>
      </c>
      <c r="AC28" s="1057" t="n">
        <v>742</v>
      </c>
      <c r="AD28" s="1057" t="n">
        <v>742</v>
      </c>
      <c r="AE28" s="1057" t="n">
        <v>750</v>
      </c>
      <c r="AF28" s="1058" t="n">
        <v>741</v>
      </c>
      <c r="AG28" s="176" t="n">
        <v>741</v>
      </c>
      <c r="AH28" s="176" t="n">
        <v>757</v>
      </c>
      <c r="AI28" s="176" t="n">
        <v>774</v>
      </c>
    </row>
    <row r="29" customFormat="false" ht="20.1" hidden="false" customHeight="true" outlineLevel="0" collapsed="false">
      <c r="A29" s="41"/>
      <c r="B29" s="44" t="s">
        <v>36</v>
      </c>
      <c r="C29" s="424"/>
      <c r="D29" s="1"/>
      <c r="E29" s="150" t="s">
        <v>126</v>
      </c>
      <c r="F29" s="1"/>
      <c r="G29" s="1"/>
      <c r="H29" s="1"/>
      <c r="I29" s="157"/>
      <c r="J29" s="157"/>
      <c r="K29" s="71" t="n">
        <v>2553</v>
      </c>
      <c r="L29" s="71" t="n">
        <v>2539</v>
      </c>
      <c r="M29" s="71" t="n">
        <v>2514</v>
      </c>
      <c r="N29" s="71" t="n">
        <v>2502</v>
      </c>
      <c r="O29" s="71" t="n">
        <v>2489</v>
      </c>
      <c r="P29" s="71" t="n">
        <v>2481</v>
      </c>
      <c r="Q29" s="71" t="n">
        <v>2476</v>
      </c>
      <c r="R29" s="71" t="n">
        <v>2467</v>
      </c>
      <c r="S29" s="71" t="n">
        <v>2291</v>
      </c>
      <c r="T29" s="71" t="n">
        <v>2290</v>
      </c>
      <c r="U29" s="71" t="n">
        <v>2286</v>
      </c>
      <c r="V29" s="71" t="n">
        <v>2282</v>
      </c>
      <c r="W29" s="71" t="n">
        <v>2303</v>
      </c>
      <c r="X29" s="71" t="n">
        <v>2287</v>
      </c>
      <c r="Y29" s="71" t="n">
        <v>2283</v>
      </c>
      <c r="Z29" s="71" t="n">
        <v>2294</v>
      </c>
      <c r="AA29" s="71" t="n">
        <v>3024</v>
      </c>
      <c r="AB29" s="71" t="n">
        <v>2983</v>
      </c>
      <c r="AC29" s="71" t="n">
        <v>3010</v>
      </c>
      <c r="AD29" s="71" t="n">
        <v>3024</v>
      </c>
      <c r="AE29" s="71" t="n">
        <v>3028</v>
      </c>
      <c r="AF29" s="175" t="n">
        <v>3019</v>
      </c>
      <c r="AG29" s="176" t="n">
        <v>3016</v>
      </c>
      <c r="AH29" s="153" t="n">
        <v>3004</v>
      </c>
      <c r="AI29" s="153" t="n">
        <v>3053</v>
      </c>
    </row>
    <row r="30" customFormat="false" ht="20.1" hidden="false" customHeight="true" outlineLevel="0" collapsed="false">
      <c r="A30" s="41"/>
      <c r="B30" s="44" t="s">
        <v>37</v>
      </c>
      <c r="C30" s="424"/>
      <c r="D30" s="1"/>
      <c r="E30" s="1" t="s">
        <v>41</v>
      </c>
      <c r="F30" s="1"/>
      <c r="G30" s="1"/>
      <c r="H30" s="1"/>
      <c r="I30" s="71" t="n">
        <v>65</v>
      </c>
      <c r="J30" s="71" t="n">
        <v>68</v>
      </c>
      <c r="K30" s="71" t="n">
        <v>70</v>
      </c>
      <c r="L30" s="71" t="n">
        <v>76</v>
      </c>
      <c r="M30" s="71" t="n">
        <v>80</v>
      </c>
      <c r="N30" s="71" t="n">
        <v>85</v>
      </c>
      <c r="O30" s="71" t="n">
        <v>92</v>
      </c>
      <c r="P30" s="71" t="n">
        <v>92</v>
      </c>
      <c r="Q30" s="71" t="n">
        <v>93</v>
      </c>
      <c r="R30" s="71" t="n">
        <v>97</v>
      </c>
      <c r="S30" s="71" t="n">
        <v>98</v>
      </c>
      <c r="T30" s="71" t="n">
        <v>105</v>
      </c>
      <c r="U30" s="71" t="n">
        <v>102</v>
      </c>
      <c r="V30" s="71" t="n">
        <v>104</v>
      </c>
      <c r="W30" s="71" t="n">
        <v>104</v>
      </c>
      <c r="X30" s="71" t="n">
        <v>108</v>
      </c>
      <c r="Y30" s="71" t="n">
        <v>110</v>
      </c>
      <c r="Z30" s="71" t="n">
        <v>121</v>
      </c>
      <c r="AA30" s="71" t="n">
        <v>123</v>
      </c>
      <c r="AB30" s="71" t="n">
        <v>134</v>
      </c>
      <c r="AC30" s="71" t="n">
        <v>140</v>
      </c>
      <c r="AD30" s="71" t="n">
        <v>144</v>
      </c>
      <c r="AE30" s="71" t="n">
        <v>151</v>
      </c>
      <c r="AF30" s="175" t="n">
        <v>156</v>
      </c>
      <c r="AG30" s="176" t="n">
        <v>158</v>
      </c>
      <c r="AH30" s="153" t="n">
        <v>160</v>
      </c>
      <c r="AI30" s="153" t="n">
        <v>161</v>
      </c>
    </row>
    <row r="31" customFormat="false" ht="20.1" hidden="false" customHeight="true" outlineLevel="0" collapsed="false">
      <c r="A31" s="41"/>
      <c r="B31" s="42" t="s">
        <v>38</v>
      </c>
      <c r="C31" s="55"/>
      <c r="D31" s="1"/>
      <c r="E31" s="1" t="s">
        <v>128</v>
      </c>
      <c r="F31" s="1"/>
      <c r="G31" s="1"/>
      <c r="H31" s="1"/>
      <c r="I31" s="71" t="n">
        <v>154</v>
      </c>
      <c r="J31" s="71" t="n">
        <v>178</v>
      </c>
      <c r="K31" s="71" t="n">
        <v>230</v>
      </c>
      <c r="L31" s="71" t="n">
        <v>222</v>
      </c>
      <c r="M31" s="71" t="n">
        <v>225</v>
      </c>
      <c r="N31" s="71" t="n">
        <v>226</v>
      </c>
      <c r="O31" s="71" t="n">
        <v>243</v>
      </c>
      <c r="P31" s="71" t="n">
        <v>225</v>
      </c>
      <c r="Q31" s="71" t="n">
        <v>251</v>
      </c>
      <c r="R31" s="71" t="n">
        <v>256</v>
      </c>
      <c r="S31" s="71" t="n">
        <v>276</v>
      </c>
      <c r="T31" s="71" t="n">
        <v>284</v>
      </c>
      <c r="U31" s="71" t="n">
        <v>298</v>
      </c>
      <c r="V31" s="71" t="n">
        <v>297</v>
      </c>
      <c r="W31" s="71" t="n">
        <v>300</v>
      </c>
      <c r="X31" s="71" t="n">
        <v>306</v>
      </c>
      <c r="Y31" s="71" t="n">
        <v>335</v>
      </c>
      <c r="Z31" s="71" t="n">
        <v>327</v>
      </c>
      <c r="AA31" s="71" t="n">
        <v>336</v>
      </c>
      <c r="AB31" s="71" t="n">
        <v>315</v>
      </c>
      <c r="AC31" s="71" t="n">
        <v>312</v>
      </c>
      <c r="AD31" s="71" t="n">
        <v>317</v>
      </c>
      <c r="AE31" s="71" t="n">
        <v>359</v>
      </c>
      <c r="AF31" s="175" t="n">
        <v>361</v>
      </c>
      <c r="AG31" s="176" t="n">
        <v>364</v>
      </c>
      <c r="AH31" s="153" t="n">
        <v>374</v>
      </c>
      <c r="AI31" s="153" t="n">
        <v>377</v>
      </c>
    </row>
    <row r="32" s="43" customFormat="true" ht="20.1" hidden="false" customHeight="true" outlineLevel="0" collapsed="false">
      <c r="A32" s="41"/>
      <c r="B32" s="42" t="s">
        <v>39</v>
      </c>
      <c r="C32" s="424"/>
      <c r="D32" s="1"/>
      <c r="E32" s="1" t="s">
        <v>129</v>
      </c>
      <c r="F32" s="1"/>
      <c r="G32" s="1"/>
      <c r="H32" s="1"/>
      <c r="I32" s="71" t="n">
        <v>49</v>
      </c>
      <c r="J32" s="71" t="n">
        <v>49</v>
      </c>
      <c r="K32" s="71" t="n">
        <v>48</v>
      </c>
      <c r="L32" s="71" t="n">
        <v>48</v>
      </c>
      <c r="M32" s="71" t="n">
        <v>47</v>
      </c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641"/>
      <c r="AG32" s="233"/>
      <c r="AH32" s="233"/>
      <c r="AI32" s="233"/>
    </row>
    <row r="33" customFormat="false" ht="20.1" hidden="false" customHeight="true" outlineLevel="0" collapsed="false">
      <c r="A33" s="41"/>
      <c r="B33" s="42" t="s">
        <v>40</v>
      </c>
      <c r="C33" s="424"/>
      <c r="D33" s="1"/>
      <c r="E33" s="1" t="s">
        <v>43</v>
      </c>
      <c r="F33" s="1"/>
      <c r="G33" s="1"/>
      <c r="H33" s="1"/>
      <c r="I33" s="157"/>
      <c r="J33" s="157"/>
      <c r="K33" s="71" t="n">
        <v>143</v>
      </c>
      <c r="L33" s="71" t="n">
        <v>145</v>
      </c>
      <c r="M33" s="71" t="n">
        <v>145</v>
      </c>
      <c r="N33" s="71" t="n">
        <v>139</v>
      </c>
      <c r="O33" s="71" t="n">
        <v>147</v>
      </c>
      <c r="P33" s="71" t="n">
        <v>157</v>
      </c>
      <c r="Q33" s="71" t="n">
        <v>150</v>
      </c>
      <c r="R33" s="71" t="n">
        <v>146</v>
      </c>
      <c r="S33" s="71" t="n">
        <v>146</v>
      </c>
      <c r="T33" s="71" t="n">
        <v>146</v>
      </c>
      <c r="U33" s="71" t="n">
        <v>139</v>
      </c>
      <c r="V33" s="71" t="n">
        <v>141</v>
      </c>
      <c r="W33" s="71" t="n">
        <v>146</v>
      </c>
      <c r="X33" s="71" t="n">
        <v>144</v>
      </c>
      <c r="Y33" s="71" t="n">
        <v>134</v>
      </c>
      <c r="Z33" s="71" t="n">
        <v>131</v>
      </c>
      <c r="AA33" s="71" t="n">
        <v>139</v>
      </c>
      <c r="AB33" s="71" t="n">
        <v>146</v>
      </c>
      <c r="AC33" s="71" t="n">
        <v>143</v>
      </c>
      <c r="AD33" s="71" t="n">
        <v>144</v>
      </c>
      <c r="AE33" s="71" t="n">
        <v>149</v>
      </c>
      <c r="AF33" s="175" t="n">
        <v>148</v>
      </c>
      <c r="AG33" s="176" t="n">
        <v>148</v>
      </c>
      <c r="AH33" s="153" t="n">
        <v>146</v>
      </c>
      <c r="AI33" s="153" t="n">
        <v>146</v>
      </c>
    </row>
    <row r="34" customFormat="false" ht="20.1" hidden="false" customHeight="true" outlineLevel="0" collapsed="false">
      <c r="A34" s="41"/>
      <c r="B34" s="42" t="s">
        <v>41</v>
      </c>
      <c r="C34" s="424"/>
      <c r="D34" s="1"/>
      <c r="E34" s="150" t="s">
        <v>131</v>
      </c>
      <c r="F34" s="1"/>
      <c r="G34" s="1"/>
      <c r="H34" s="1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71" t="n">
        <v>17</v>
      </c>
      <c r="AA34" s="71" t="n">
        <v>20</v>
      </c>
      <c r="AB34" s="71" t="n">
        <v>21</v>
      </c>
      <c r="AC34" s="71" t="n">
        <v>21</v>
      </c>
      <c r="AD34" s="71" t="n">
        <v>21</v>
      </c>
      <c r="AE34" s="71" t="n">
        <v>25</v>
      </c>
      <c r="AF34" s="175" t="n">
        <v>23</v>
      </c>
      <c r="AG34" s="176" t="n">
        <v>23</v>
      </c>
      <c r="AH34" s="153" t="n">
        <v>24</v>
      </c>
      <c r="AI34" s="153" t="n">
        <v>26</v>
      </c>
    </row>
    <row r="35" s="3" customFormat="true" ht="20.1" hidden="false" customHeight="true" outlineLevel="0" collapsed="false">
      <c r="A35" s="41"/>
      <c r="B35" s="42" t="s">
        <v>42</v>
      </c>
      <c r="C35" s="424"/>
      <c r="D35" s="1"/>
      <c r="E35" s="150" t="s">
        <v>132</v>
      </c>
      <c r="F35" s="1"/>
      <c r="G35" s="1"/>
      <c r="H35" s="1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71" t="n">
        <v>3</v>
      </c>
      <c r="AF35" s="109" t="n">
        <v>7</v>
      </c>
      <c r="AG35" s="230" t="n">
        <v>9</v>
      </c>
      <c r="AH35" s="110" t="n">
        <v>9</v>
      </c>
      <c r="AI35" s="110" t="n">
        <v>8</v>
      </c>
    </row>
    <row r="36" s="3" customFormat="true" ht="18" hidden="false" customHeight="true" outlineLevel="0" collapsed="false">
      <c r="A36" s="41"/>
      <c r="B36" s="42" t="s">
        <v>43</v>
      </c>
      <c r="C36" s="424"/>
      <c r="D36" s="1"/>
      <c r="E36" s="1" t="s">
        <v>371</v>
      </c>
      <c r="F36" s="1"/>
      <c r="G36" s="1"/>
      <c r="H36" s="1"/>
      <c r="I36" s="157"/>
      <c r="J36" s="157"/>
      <c r="K36" s="71" t="n">
        <v>67</v>
      </c>
      <c r="L36" s="71" t="n">
        <v>67</v>
      </c>
      <c r="M36" s="71" t="n">
        <v>65</v>
      </c>
      <c r="N36" s="71" t="n">
        <v>74</v>
      </c>
      <c r="O36" s="71" t="n">
        <v>71</v>
      </c>
      <c r="P36" s="71" t="n">
        <v>75</v>
      </c>
      <c r="Q36" s="71" t="n">
        <v>72</v>
      </c>
      <c r="R36" s="71" t="n">
        <v>75</v>
      </c>
      <c r="S36" s="71" t="n">
        <v>68</v>
      </c>
      <c r="T36" s="71" t="n">
        <v>72</v>
      </c>
      <c r="U36" s="71" t="n">
        <v>75</v>
      </c>
      <c r="V36" s="71" t="n">
        <v>74</v>
      </c>
      <c r="W36" s="71" t="n">
        <v>75</v>
      </c>
      <c r="X36" s="71" t="n">
        <v>77</v>
      </c>
      <c r="Y36" s="71" t="n">
        <v>79</v>
      </c>
      <c r="Z36" s="71" t="n">
        <v>80</v>
      </c>
      <c r="AA36" s="71" t="n">
        <v>82</v>
      </c>
      <c r="AB36" s="71" t="n">
        <v>78</v>
      </c>
      <c r="AC36" s="71" t="n">
        <v>84</v>
      </c>
      <c r="AD36" s="71" t="n">
        <v>83</v>
      </c>
      <c r="AE36" s="71" t="n">
        <v>80</v>
      </c>
      <c r="AF36" s="109" t="n">
        <v>82</v>
      </c>
      <c r="AG36" s="230" t="n">
        <v>85</v>
      </c>
      <c r="AH36" s="110" t="n">
        <v>85</v>
      </c>
      <c r="AI36" s="110" t="n">
        <v>83</v>
      </c>
    </row>
    <row r="37" s="3" customFormat="true" ht="20.1" hidden="false" customHeight="true" outlineLevel="0" collapsed="false">
      <c r="A37" s="41"/>
      <c r="B37" s="42"/>
      <c r="C37" s="424"/>
      <c r="D37" s="1"/>
      <c r="E37" s="1" t="s">
        <v>564</v>
      </c>
      <c r="F37" s="1"/>
      <c r="G37" s="1"/>
      <c r="H37" s="1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71" t="n">
        <v>46</v>
      </c>
      <c r="AF37" s="109" t="n">
        <v>46</v>
      </c>
      <c r="AG37" s="230" t="n">
        <v>45</v>
      </c>
      <c r="AH37" s="110" t="n">
        <v>43</v>
      </c>
      <c r="AI37" s="110" t="n">
        <v>45</v>
      </c>
    </row>
    <row r="38" s="3" customFormat="true" ht="20.1" hidden="false" customHeight="true" outlineLevel="0" collapsed="false">
      <c r="A38" s="41"/>
      <c r="B38" s="42" t="s">
        <v>44</v>
      </c>
      <c r="C38" s="424"/>
      <c r="D38" s="1"/>
      <c r="E38" s="1" t="s">
        <v>565</v>
      </c>
      <c r="F38" s="1"/>
      <c r="G38" s="1"/>
      <c r="H38" s="1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71" t="n">
        <v>28</v>
      </c>
      <c r="T38" s="71" t="n">
        <v>43</v>
      </c>
      <c r="U38" s="71" t="n">
        <v>59</v>
      </c>
      <c r="V38" s="71" t="n">
        <v>94</v>
      </c>
      <c r="W38" s="71" t="n">
        <v>110</v>
      </c>
      <c r="X38" s="71" t="n">
        <v>124</v>
      </c>
      <c r="Y38" s="71" t="n">
        <v>138</v>
      </c>
      <c r="Z38" s="71" t="n">
        <v>185</v>
      </c>
      <c r="AA38" s="71" t="n">
        <v>211</v>
      </c>
      <c r="AB38" s="71" t="n">
        <v>223</v>
      </c>
      <c r="AC38" s="71" t="n">
        <v>265</v>
      </c>
      <c r="AD38" s="71" t="n">
        <v>307</v>
      </c>
      <c r="AE38" s="71" t="n">
        <v>316</v>
      </c>
      <c r="AF38" s="109" t="n">
        <v>367</v>
      </c>
      <c r="AG38" s="230" t="n">
        <v>364</v>
      </c>
      <c r="AH38" s="110" t="n">
        <v>368</v>
      </c>
      <c r="AI38" s="110" t="n">
        <v>378</v>
      </c>
    </row>
    <row r="39" s="3" customFormat="true" ht="20.1" hidden="false" customHeight="true" outlineLevel="0" collapsed="false">
      <c r="A39" s="41"/>
      <c r="B39" s="72" t="s">
        <v>45</v>
      </c>
      <c r="C39" s="55"/>
      <c r="D39" s="1"/>
      <c r="E39" s="1" t="s">
        <v>566</v>
      </c>
      <c r="F39" s="1055"/>
      <c r="G39" s="1055"/>
      <c r="H39" s="1055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71" t="n">
        <v>239</v>
      </c>
      <c r="AA39" s="71" t="n">
        <v>243</v>
      </c>
      <c r="AB39" s="71" t="n">
        <v>245</v>
      </c>
      <c r="AC39" s="71" t="n">
        <v>234</v>
      </c>
      <c r="AD39" s="71" t="n">
        <v>239</v>
      </c>
      <c r="AE39" s="71" t="n">
        <v>249</v>
      </c>
      <c r="AF39" s="109" t="n">
        <v>265</v>
      </c>
      <c r="AG39" s="230" t="n">
        <v>281</v>
      </c>
      <c r="AH39" s="110" t="n">
        <v>296</v>
      </c>
      <c r="AI39" s="110" t="n">
        <v>301</v>
      </c>
    </row>
    <row r="40" s="3" customFormat="true" ht="20.1" hidden="false" customHeight="true" outlineLevel="0" collapsed="false">
      <c r="A40" s="41"/>
      <c r="B40" s="44" t="s">
        <v>46</v>
      </c>
      <c r="C40" s="55"/>
      <c r="D40" s="1"/>
      <c r="E40" s="1" t="s">
        <v>567</v>
      </c>
      <c r="F40" s="1"/>
      <c r="G40" s="1"/>
      <c r="H40" s="1"/>
      <c r="I40" s="157"/>
      <c r="J40" s="157"/>
      <c r="K40" s="71" t="n">
        <v>170</v>
      </c>
      <c r="L40" s="71" t="n">
        <v>170</v>
      </c>
      <c r="M40" s="71" t="n">
        <v>170</v>
      </c>
      <c r="N40" s="71" t="n">
        <v>166</v>
      </c>
      <c r="O40" s="71" t="n">
        <v>170</v>
      </c>
      <c r="P40" s="71" t="n">
        <v>197</v>
      </c>
      <c r="Q40" s="71" t="n">
        <v>170</v>
      </c>
      <c r="R40" s="71" t="n">
        <v>170</v>
      </c>
      <c r="S40" s="71" t="n">
        <v>172</v>
      </c>
      <c r="T40" s="71" t="n">
        <v>173</v>
      </c>
      <c r="U40" s="71" t="n">
        <v>172</v>
      </c>
      <c r="V40" s="71" t="n">
        <v>171</v>
      </c>
      <c r="W40" s="71" t="n">
        <v>177</v>
      </c>
      <c r="X40" s="71" t="n">
        <v>172</v>
      </c>
      <c r="Y40" s="71" t="n">
        <v>178</v>
      </c>
      <c r="Z40" s="71" t="n">
        <v>161</v>
      </c>
      <c r="AA40" s="71" t="n">
        <v>175</v>
      </c>
      <c r="AB40" s="71" t="n">
        <v>190</v>
      </c>
      <c r="AC40" s="71" t="n">
        <v>194</v>
      </c>
      <c r="AD40" s="71" t="n">
        <v>206</v>
      </c>
      <c r="AE40" s="71" t="n">
        <v>233</v>
      </c>
      <c r="AF40" s="109" t="n">
        <v>228</v>
      </c>
      <c r="AG40" s="230" t="n">
        <v>235</v>
      </c>
      <c r="AH40" s="110" t="n">
        <v>245</v>
      </c>
      <c r="AI40" s="110" t="n">
        <v>267</v>
      </c>
    </row>
    <row r="41" s="3" customFormat="true" ht="20.1" hidden="false" customHeight="true" outlineLevel="0" collapsed="false">
      <c r="A41" s="41"/>
      <c r="B41" s="44" t="s">
        <v>47</v>
      </c>
      <c r="C41" s="424"/>
      <c r="D41" s="1"/>
      <c r="E41" s="1" t="s">
        <v>314</v>
      </c>
      <c r="F41" s="1"/>
      <c r="G41" s="1"/>
      <c r="H41" s="1"/>
      <c r="I41" s="71" t="n">
        <v>693</v>
      </c>
      <c r="J41" s="71" t="n">
        <v>709</v>
      </c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233"/>
      <c r="AH41" s="233"/>
      <c r="AI41" s="233"/>
    </row>
    <row r="42" s="3" customFormat="true" ht="20.1" hidden="false" customHeight="true" outlineLevel="0" collapsed="false">
      <c r="A42" s="41"/>
      <c r="B42" s="60"/>
      <c r="C42" s="425"/>
      <c r="E42" s="1" t="s">
        <v>375</v>
      </c>
      <c r="F42" s="1"/>
      <c r="G42" s="1"/>
      <c r="H42" s="1"/>
      <c r="I42" s="157"/>
      <c r="J42" s="157"/>
      <c r="K42" s="71" t="n">
        <v>246</v>
      </c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233"/>
      <c r="AH42" s="233"/>
      <c r="AI42" s="233"/>
    </row>
    <row r="43" s="3" customFormat="true" ht="20.1" hidden="false" customHeight="true" outlineLevel="0" collapsed="false">
      <c r="A43" s="41"/>
      <c r="B43" s="60"/>
      <c r="C43" s="254"/>
      <c r="D43" s="444" t="s">
        <v>376</v>
      </c>
      <c r="E43" s="625"/>
      <c r="F43" s="625"/>
      <c r="G43" s="625"/>
      <c r="H43" s="625"/>
      <c r="I43" s="1056" t="n">
        <v>15673</v>
      </c>
      <c r="J43" s="1056" t="n">
        <v>15851</v>
      </c>
      <c r="K43" s="1056" t="n">
        <v>19113</v>
      </c>
      <c r="L43" s="1056" t="n">
        <v>18580</v>
      </c>
      <c r="M43" s="1056" t="n">
        <v>18778</v>
      </c>
      <c r="N43" s="1056" t="n">
        <v>18700</v>
      </c>
      <c r="O43" s="1056" t="n">
        <v>18778</v>
      </c>
      <c r="P43" s="1056" t="n">
        <v>18656</v>
      </c>
      <c r="Q43" s="1056" t="n">
        <v>18641</v>
      </c>
      <c r="R43" s="1056" t="n">
        <v>18623</v>
      </c>
      <c r="S43" s="1056" t="n">
        <v>18525</v>
      </c>
      <c r="T43" s="1056" t="n">
        <v>18193</v>
      </c>
      <c r="U43" s="1056" t="n">
        <v>18360</v>
      </c>
      <c r="V43" s="1056" t="n">
        <v>18401</v>
      </c>
      <c r="W43" s="1056" t="n">
        <v>18482</v>
      </c>
      <c r="X43" s="1056" t="n">
        <v>18006</v>
      </c>
      <c r="Y43" s="1056" t="n">
        <v>18291</v>
      </c>
      <c r="Z43" s="1056" t="n">
        <v>18614</v>
      </c>
      <c r="AA43" s="1056" t="n">
        <v>22678</v>
      </c>
      <c r="AB43" s="1056" t="n">
        <v>22317</v>
      </c>
      <c r="AC43" s="1056" t="n">
        <v>22793</v>
      </c>
      <c r="AD43" s="1056" t="n">
        <v>22754</v>
      </c>
      <c r="AE43" s="1056" t="n">
        <v>22877</v>
      </c>
      <c r="AF43" s="1056" t="n">
        <v>22786</v>
      </c>
      <c r="AG43" s="294" t="n">
        <v>22701</v>
      </c>
      <c r="AH43" s="294" t="n">
        <v>23085</v>
      </c>
      <c r="AI43" s="294" t="n">
        <v>23088</v>
      </c>
    </row>
    <row r="44" s="3" customFormat="true" ht="20.1" hidden="false" customHeight="true" outlineLevel="0" collapsed="false">
      <c r="A44" s="41"/>
      <c r="B44" s="61"/>
      <c r="C44" s="9"/>
      <c r="D44" s="1059" t="s">
        <v>569</v>
      </c>
      <c r="E44" s="1"/>
      <c r="F44" s="1"/>
      <c r="G44" s="1"/>
      <c r="H44" s="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</row>
    <row r="45" customFormat="false" ht="16.5" hidden="false" customHeight="false" outlineLevel="0" collapsed="false">
      <c r="AC45" s="3"/>
      <c r="AD45" s="3"/>
      <c r="AE45" s="3"/>
    </row>
    <row r="46" customFormat="false" ht="16.5" hidden="false" customHeight="false" outlineLevel="0" collapsed="false">
      <c r="AC46" s="3"/>
      <c r="AD46" s="3"/>
      <c r="AE46" s="3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7" location="수익성!A1" display="수익성"/>
    <hyperlink ref="B18" location="비이자이익!A1" display="비이자이익"/>
    <hyperlink ref="B19" location="관리비!A1" display="관리비"/>
    <hyperlink ref="B20" location="농업지원사업비!Print_Titles" display="농업지원사업비"/>
    <hyperlink ref="B21" location="대출채권!A1" display="대출채권"/>
    <hyperlink ref="B22" location="예수부채!A1" display="예수부채"/>
    <hyperlink ref="B23" location="자본적정성!A1" display="자본적정성"/>
    <hyperlink ref="B24" location="자산건전성Ⅰ!A1" display="자산건전성 Ⅰ"/>
    <hyperlink ref="B25" location="자산건전성Ⅱ!A1" display="자산건전성 Ⅱ"/>
    <hyperlink ref="B26" location="IS_은행!A1" display="농협은행"/>
    <hyperlink ref="B27" location="은행_BS!A1" display="연결BS"/>
    <hyperlink ref="B28" location="은행_IS!A1" display="연결IS"/>
    <hyperlink ref="B29" location="은행_NIM!A1" display="이자이익/NIM"/>
    <hyperlink ref="B30" location="은행_주요계수!A1" display="주요계수"/>
    <hyperlink ref="B31" location="생명!A1" display="농협생명"/>
    <hyperlink ref="B32" location="손해!A1" display="농협손해"/>
    <hyperlink ref="B33" location="증권!A1" display="NH투자증권"/>
    <hyperlink ref="B34" location="자산운용!A1" display="NH-Amundi자산운용"/>
    <hyperlink ref="B35" location="캐피탈!A1" display="NH농협캐피탈"/>
    <hyperlink ref="B36" location="저축은행!A1" display="NH저축은행"/>
    <hyperlink ref="B38" location="현황!A1" display="기타"/>
    <hyperlink ref="B39" location="현황!A1" display="현황"/>
    <hyperlink ref="B40" location="주식수!A1" display="주식수"/>
    <hyperlink ref="B41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R118"/>
  <sheetViews>
    <sheetView showFormulas="false" showGridLines="false" showRowColHeaders="true" showZeros="true" rightToLeft="false" tabSelected="false" showOutlineSymbols="false" defaultGridColor="true" view="pageBreakPreview" topLeftCell="A1" colorId="64" zoomScale="77" zoomScaleNormal="100" zoomScalePageLayoutView="77" workbookViewId="0">
      <pane xSplit="8" ySplit="6" topLeftCell="AG7" activePane="bottomRight" state="frozen"/>
      <selection pane="topLeft" activeCell="A1" activeCellId="0" sqref="A1"/>
      <selection pane="topRight" activeCell="AG1" activeCellId="0" sqref="AG1"/>
      <selection pane="bottomLeft" activeCell="A7" activeCellId="0" sqref="A7"/>
      <selection pane="bottomRight" activeCell="A1" activeCellId="0" sqref="A1"/>
    </sheetView>
  </sheetViews>
  <sheetFormatPr defaultColWidth="12.9765625" defaultRowHeight="16.5" zeroHeight="false" outlineLevelRow="0" outlineLevelCol="0"/>
  <cols>
    <col collapsed="false" customWidth="true" hidden="false" outlineLevel="0" max="1" min="1" style="3" width="1.67"/>
    <col collapsed="false" customWidth="true" hidden="false" outlineLevel="0" max="2" min="2" style="8" width="35.66"/>
    <col collapsed="false" customWidth="true" hidden="false" outlineLevel="0" max="3" min="3" style="9" width="1.67"/>
    <col collapsed="false" customWidth="true" hidden="false" outlineLevel="0" max="4" min="4" style="10" width="1.11"/>
    <col collapsed="false" customWidth="true" hidden="false" outlineLevel="0" max="7" min="5" style="3" width="1.11"/>
    <col collapsed="false" customWidth="true" hidden="false" outlineLevel="0" max="8" min="8" style="3" width="25.44"/>
    <col collapsed="false" customWidth="false" hidden="true" outlineLevel="0" max="9" min="9" style="11" width="13"/>
    <col collapsed="false" customWidth="true" hidden="true" outlineLevel="0" max="12" min="10" style="11" width="12.89"/>
    <col collapsed="false" customWidth="true" hidden="true" outlineLevel="0" max="13" min="13" style="11" width="13.11"/>
    <col collapsed="false" customWidth="true" hidden="true" outlineLevel="0" max="15" min="14" style="11" width="12.89"/>
    <col collapsed="false" customWidth="true" hidden="true" outlineLevel="0" max="16" min="16" style="11" width="13.11"/>
    <col collapsed="false" customWidth="true" hidden="true" outlineLevel="0" max="20" min="17" style="11" width="12.89"/>
    <col collapsed="false" customWidth="false" hidden="true" outlineLevel="0" max="31" min="21" style="11" width="13"/>
    <col collapsed="false" customWidth="false" hidden="true" outlineLevel="0" max="32" min="32" style="3" width="13"/>
    <col collapsed="false" customWidth="false" hidden="false" outlineLevel="0" max="40" min="33" style="3" width="13"/>
    <col collapsed="false" customWidth="false" hidden="false" outlineLevel="0" max="42" min="41" style="12" width="13"/>
    <col collapsed="false" customWidth="true" hidden="false" outlineLevel="0" max="43" min="43" style="12" width="11.34"/>
    <col collapsed="false" customWidth="false" hidden="false" outlineLevel="0" max="1024" min="44" style="12" width="13"/>
  </cols>
  <sheetData>
    <row r="1" s="13" customFormat="true" ht="36" hidden="false" customHeight="true" outlineLevel="0" collapsed="false">
      <c r="B1" s="14"/>
      <c r="C1" s="14"/>
      <c r="D1" s="16" t="s">
        <v>46</v>
      </c>
      <c r="E1" s="62"/>
      <c r="F1" s="62"/>
      <c r="G1" s="62"/>
      <c r="H1" s="62"/>
      <c r="I1" s="1060"/>
      <c r="J1" s="1060"/>
      <c r="K1" s="1060"/>
      <c r="L1" s="1060"/>
      <c r="M1" s="1060"/>
      <c r="N1" s="1060"/>
      <c r="O1" s="1060"/>
      <c r="P1" s="1060"/>
      <c r="Q1" s="1060"/>
      <c r="R1" s="1060"/>
      <c r="S1" s="1060"/>
      <c r="T1" s="1060"/>
      <c r="U1" s="1060"/>
      <c r="V1" s="1060"/>
      <c r="W1" s="1060"/>
      <c r="X1" s="1060"/>
      <c r="Y1" s="1060"/>
      <c r="Z1" s="1060"/>
      <c r="AA1" s="1060"/>
      <c r="AB1" s="1060"/>
      <c r="AC1" s="1060"/>
      <c r="AD1" s="1060"/>
      <c r="AE1" s="1060"/>
    </row>
    <row r="2" s="18" customFormat="true" ht="7.5" hidden="false" customHeight="true" outlineLevel="0" collapsed="false">
      <c r="B2" s="19"/>
      <c r="C2" s="20"/>
      <c r="D2" s="21"/>
      <c r="I2" s="1061"/>
      <c r="J2" s="1061"/>
      <c r="K2" s="1062"/>
      <c r="L2" s="1062"/>
      <c r="M2" s="1062"/>
      <c r="N2" s="1062"/>
      <c r="O2" s="1062"/>
      <c r="P2" s="1062"/>
      <c r="Q2" s="1062"/>
      <c r="R2" s="1062"/>
      <c r="S2" s="1062"/>
      <c r="T2" s="1062"/>
      <c r="U2" s="1062"/>
      <c r="V2" s="1062"/>
      <c r="W2" s="1062"/>
      <c r="X2" s="1062"/>
      <c r="Y2" s="1062"/>
      <c r="Z2" s="1062"/>
      <c r="AA2" s="1062"/>
      <c r="AB2" s="1062"/>
      <c r="AC2" s="1062"/>
      <c r="AD2" s="1062"/>
      <c r="AE2" s="1062"/>
    </row>
    <row r="3" s="27" customFormat="true" ht="20.25" hidden="false" customHeight="true" outlineLevel="0" collapsed="false">
      <c r="A3" s="22"/>
      <c r="B3" s="23"/>
      <c r="C3" s="24"/>
      <c r="D3" s="64" t="s">
        <v>570</v>
      </c>
      <c r="E3" s="911"/>
      <c r="F3" s="911"/>
      <c r="G3" s="911"/>
      <c r="H3" s="911"/>
      <c r="I3" s="1063" t="s">
        <v>49</v>
      </c>
      <c r="J3" s="1063" t="s">
        <v>50</v>
      </c>
      <c r="K3" s="1063" t="s">
        <v>51</v>
      </c>
      <c r="L3" s="1064" t="n">
        <v>2012</v>
      </c>
      <c r="M3" s="1063" t="s">
        <v>53</v>
      </c>
      <c r="N3" s="1063" t="s">
        <v>54</v>
      </c>
      <c r="O3" s="1063" t="s">
        <v>55</v>
      </c>
      <c r="P3" s="1064" t="n">
        <v>2013</v>
      </c>
      <c r="Q3" s="1063" t="s">
        <v>57</v>
      </c>
      <c r="R3" s="1063" t="s">
        <v>58</v>
      </c>
      <c r="S3" s="1063" t="s">
        <v>59</v>
      </c>
      <c r="T3" s="1064" t="s">
        <v>60</v>
      </c>
      <c r="U3" s="1063" t="s">
        <v>61</v>
      </c>
      <c r="V3" s="1063" t="s">
        <v>62</v>
      </c>
      <c r="W3" s="1063" t="s">
        <v>63</v>
      </c>
      <c r="X3" s="1064" t="s">
        <v>123</v>
      </c>
      <c r="Y3" s="65" t="s">
        <v>64</v>
      </c>
      <c r="Z3" s="65" t="s">
        <v>65</v>
      </c>
      <c r="AA3" s="65" t="s">
        <v>66</v>
      </c>
      <c r="AB3" s="65" t="s">
        <v>67</v>
      </c>
      <c r="AC3" s="65" t="s">
        <v>68</v>
      </c>
      <c r="AD3" s="65" t="s">
        <v>69</v>
      </c>
      <c r="AE3" s="65" t="s">
        <v>70</v>
      </c>
      <c r="AF3" s="65" t="s">
        <v>114</v>
      </c>
      <c r="AG3" s="65" t="s">
        <v>71</v>
      </c>
      <c r="AH3" s="65" t="s">
        <v>72</v>
      </c>
      <c r="AI3" s="65" t="s">
        <v>73</v>
      </c>
      <c r="AJ3" s="65" t="s">
        <v>74</v>
      </c>
      <c r="AK3" s="65" t="s">
        <v>75</v>
      </c>
      <c r="AL3" s="65" t="s">
        <v>76</v>
      </c>
      <c r="AM3" s="65" t="s">
        <v>77</v>
      </c>
      <c r="AN3" s="65" t="s">
        <v>78</v>
      </c>
      <c r="AO3" s="65" t="s">
        <v>79</v>
      </c>
      <c r="AP3" s="65" t="s">
        <v>80</v>
      </c>
      <c r="AQ3" s="65" t="s">
        <v>81</v>
      </c>
      <c r="AR3" s="65" t="s">
        <v>82</v>
      </c>
    </row>
    <row r="4" customFormat="false" ht="20.1" hidden="false" customHeight="true" outlineLevel="0" collapsed="false">
      <c r="A4" s="28" t="s">
        <v>2</v>
      </c>
      <c r="B4" s="62"/>
      <c r="C4" s="29"/>
      <c r="D4" s="1065" t="s">
        <v>571</v>
      </c>
      <c r="E4" s="525"/>
      <c r="F4" s="158"/>
      <c r="G4" s="158"/>
      <c r="H4" s="159"/>
      <c r="I4" s="159" t="n">
        <v>282819093</v>
      </c>
      <c r="J4" s="159" t="n">
        <v>282819093</v>
      </c>
      <c r="K4" s="159" t="n">
        <v>282819093</v>
      </c>
      <c r="L4" s="159" t="n">
        <v>282819093</v>
      </c>
      <c r="M4" s="159" t="n">
        <v>282819093</v>
      </c>
      <c r="N4" s="159" t="n">
        <v>282819093</v>
      </c>
      <c r="O4" s="159" t="n">
        <v>282819093</v>
      </c>
      <c r="P4" s="159" t="n">
        <v>282819093</v>
      </c>
      <c r="Q4" s="159" t="n">
        <v>282819093</v>
      </c>
      <c r="R4" s="159" t="n">
        <v>282819093</v>
      </c>
      <c r="S4" s="159" t="n">
        <v>282819093</v>
      </c>
      <c r="T4" s="159" t="n">
        <v>282819093</v>
      </c>
      <c r="U4" s="159" t="n">
        <v>282819093</v>
      </c>
      <c r="V4" s="159" t="n">
        <v>282819093</v>
      </c>
      <c r="W4" s="159" t="n">
        <v>282819093</v>
      </c>
      <c r="X4" s="159" t="n">
        <v>282819093</v>
      </c>
      <c r="Y4" s="159" t="n">
        <v>282819093</v>
      </c>
      <c r="Z4" s="159" t="n">
        <v>282819093</v>
      </c>
      <c r="AA4" s="159" t="n">
        <v>282819093</v>
      </c>
      <c r="AB4" s="159" t="n">
        <v>282819093</v>
      </c>
      <c r="AC4" s="159" t="n">
        <v>282819093</v>
      </c>
      <c r="AD4" s="159" t="n">
        <v>282819093</v>
      </c>
      <c r="AE4" s="159" t="n">
        <v>282819093</v>
      </c>
      <c r="AF4" s="159" t="n">
        <v>282819093</v>
      </c>
      <c r="AG4" s="159" t="n">
        <v>282819093</v>
      </c>
      <c r="AH4" s="159" t="n">
        <v>282819093</v>
      </c>
      <c r="AI4" s="159" t="n">
        <v>282819093</v>
      </c>
      <c r="AJ4" s="159" t="n">
        <v>282819093</v>
      </c>
      <c r="AK4" s="159" t="n">
        <v>282819093</v>
      </c>
      <c r="AL4" s="159" t="n">
        <v>282819093</v>
      </c>
      <c r="AM4" s="159" t="n">
        <v>282819093</v>
      </c>
      <c r="AN4" s="159" t="n">
        <v>282819093</v>
      </c>
      <c r="AO4" s="159" t="n">
        <v>282819093</v>
      </c>
      <c r="AP4" s="159" t="n">
        <v>282819093</v>
      </c>
      <c r="AQ4" s="159" t="n">
        <v>282819093</v>
      </c>
      <c r="AR4" s="159" t="n">
        <v>282819093</v>
      </c>
    </row>
    <row r="5" customFormat="false" ht="20.1" hidden="false" customHeight="true" outlineLevel="0" collapsed="false">
      <c r="A5" s="34"/>
      <c r="B5" s="35"/>
      <c r="C5" s="29"/>
      <c r="D5" s="1"/>
      <c r="E5" s="1"/>
      <c r="F5" s="1"/>
      <c r="G5" s="1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</row>
    <row r="6" customFormat="false" ht="20.1" hidden="false" customHeight="true" outlineLevel="0" collapsed="false">
      <c r="A6" s="37" t="s">
        <v>4</v>
      </c>
      <c r="B6" s="38"/>
      <c r="D6" s="64" t="s">
        <v>572</v>
      </c>
      <c r="E6" s="911"/>
      <c r="F6" s="911"/>
      <c r="G6" s="911"/>
      <c r="H6" s="911"/>
      <c r="I6" s="1063" t="s">
        <v>49</v>
      </c>
      <c r="J6" s="1063" t="s">
        <v>50</v>
      </c>
      <c r="K6" s="1063" t="s">
        <v>51</v>
      </c>
      <c r="L6" s="1064" t="n">
        <v>2012</v>
      </c>
      <c r="M6" s="1063" t="s">
        <v>53</v>
      </c>
      <c r="N6" s="1063" t="s">
        <v>54</v>
      </c>
      <c r="O6" s="1063" t="s">
        <v>55</v>
      </c>
      <c r="P6" s="1064" t="n">
        <v>2013</v>
      </c>
      <c r="Q6" s="1063" t="s">
        <v>57</v>
      </c>
      <c r="R6" s="1063" t="s">
        <v>58</v>
      </c>
      <c r="S6" s="1063" t="s">
        <v>59</v>
      </c>
      <c r="T6" s="1064" t="s">
        <v>60</v>
      </c>
      <c r="U6" s="1063" t="s">
        <v>61</v>
      </c>
      <c r="V6" s="1063" t="s">
        <v>62</v>
      </c>
      <c r="W6" s="1063" t="s">
        <v>63</v>
      </c>
      <c r="X6" s="1064" t="s">
        <v>123</v>
      </c>
      <c r="Y6" s="65" t="s">
        <v>64</v>
      </c>
      <c r="Z6" s="65" t="s">
        <v>65</v>
      </c>
      <c r="AA6" s="65" t="s">
        <v>66</v>
      </c>
      <c r="AB6" s="65" t="s">
        <v>67</v>
      </c>
      <c r="AC6" s="65" t="s">
        <v>68</v>
      </c>
      <c r="AD6" s="65" t="s">
        <v>69</v>
      </c>
      <c r="AE6" s="65" t="s">
        <v>70</v>
      </c>
      <c r="AF6" s="65" t="s">
        <v>114</v>
      </c>
      <c r="AG6" s="65" t="s">
        <v>71</v>
      </c>
      <c r="AH6" s="65" t="s">
        <v>72</v>
      </c>
      <c r="AI6" s="65" t="s">
        <v>73</v>
      </c>
      <c r="AJ6" s="65" t="s">
        <v>74</v>
      </c>
      <c r="AK6" s="65" t="s">
        <v>75</v>
      </c>
      <c r="AL6" s="65" t="s">
        <v>76</v>
      </c>
      <c r="AM6" s="65" t="s">
        <v>77</v>
      </c>
      <c r="AN6" s="65" t="s">
        <v>78</v>
      </c>
      <c r="AO6" s="65" t="s">
        <v>79</v>
      </c>
      <c r="AP6" s="65" t="s">
        <v>80</v>
      </c>
      <c r="AQ6" s="65" t="s">
        <v>81</v>
      </c>
      <c r="AR6" s="65" t="s">
        <v>82</v>
      </c>
    </row>
    <row r="7" customFormat="false" ht="20.1" hidden="false" customHeight="true" outlineLevel="0" collapsed="false">
      <c r="A7" s="42"/>
      <c r="B7" s="42" t="s">
        <v>1</v>
      </c>
      <c r="C7" s="29"/>
      <c r="D7" s="1" t="s">
        <v>35</v>
      </c>
      <c r="E7" s="1"/>
      <c r="F7" s="1"/>
      <c r="G7" s="1"/>
      <c r="H7" s="68"/>
      <c r="I7" s="68" t="n">
        <v>383124456</v>
      </c>
      <c r="J7" s="68" t="n">
        <v>383124456</v>
      </c>
      <c r="K7" s="68" t="n">
        <v>383124456</v>
      </c>
      <c r="L7" s="68" t="n">
        <v>383124456</v>
      </c>
      <c r="M7" s="68" t="n">
        <v>398124456</v>
      </c>
      <c r="N7" s="68" t="n">
        <v>398124456</v>
      </c>
      <c r="O7" s="68" t="n">
        <v>398124456</v>
      </c>
      <c r="P7" s="68" t="n">
        <v>414791122</v>
      </c>
      <c r="Q7" s="68" t="n">
        <v>414791122</v>
      </c>
      <c r="R7" s="68" t="n">
        <v>414791122</v>
      </c>
      <c r="S7" s="68" t="n">
        <v>414791122</v>
      </c>
      <c r="T7" s="68" t="n">
        <v>414791122</v>
      </c>
      <c r="U7" s="68" t="n">
        <v>426555827</v>
      </c>
      <c r="V7" s="68" t="n">
        <v>426555827</v>
      </c>
      <c r="W7" s="68" t="n">
        <v>426555827</v>
      </c>
      <c r="X7" s="68" t="n">
        <v>426555827</v>
      </c>
      <c r="Y7" s="68" t="n">
        <v>426555827</v>
      </c>
      <c r="Z7" s="68" t="n">
        <v>426555827</v>
      </c>
      <c r="AA7" s="68" t="n">
        <v>426555827</v>
      </c>
      <c r="AB7" s="68" t="n">
        <v>426555827</v>
      </c>
      <c r="AC7" s="68" t="n">
        <v>426555827</v>
      </c>
      <c r="AD7" s="68" t="n">
        <v>426555827</v>
      </c>
      <c r="AE7" s="68" t="n">
        <v>426555827</v>
      </c>
      <c r="AF7" s="68" t="n">
        <v>426555827</v>
      </c>
      <c r="AG7" s="68" t="n">
        <v>426555827</v>
      </c>
      <c r="AH7" s="68" t="n">
        <v>432438179</v>
      </c>
      <c r="AI7" s="68" t="n">
        <v>432438179</v>
      </c>
      <c r="AJ7" s="68" t="n">
        <v>432438179</v>
      </c>
      <c r="AK7" s="68" t="n">
        <v>432438179</v>
      </c>
      <c r="AL7" s="68" t="n">
        <v>432438179</v>
      </c>
      <c r="AM7" s="68" t="n">
        <v>432438179</v>
      </c>
      <c r="AN7" s="68" t="n">
        <v>432438179</v>
      </c>
      <c r="AO7" s="68" t="n">
        <v>432438179</v>
      </c>
      <c r="AP7" s="68" t="n">
        <v>432438179</v>
      </c>
      <c r="AQ7" s="176" t="n">
        <v>432438179</v>
      </c>
      <c r="AR7" s="153" t="n">
        <v>435140881</v>
      </c>
    </row>
    <row r="8" customFormat="false" ht="20.1" hidden="false" customHeight="true" outlineLevel="0" collapsed="false">
      <c r="A8" s="41"/>
      <c r="B8" s="42" t="s">
        <v>5</v>
      </c>
      <c r="C8" s="36"/>
      <c r="D8" s="154" t="s">
        <v>38</v>
      </c>
      <c r="E8" s="155"/>
      <c r="F8" s="155"/>
      <c r="G8" s="155"/>
      <c r="H8" s="68"/>
      <c r="I8" s="68" t="n">
        <v>100000000</v>
      </c>
      <c r="J8" s="68" t="n">
        <v>100000000</v>
      </c>
      <c r="K8" s="68" t="n">
        <v>100000000</v>
      </c>
      <c r="L8" s="68" t="n">
        <v>111200000</v>
      </c>
      <c r="M8" s="68" t="n">
        <v>111200000</v>
      </c>
      <c r="N8" s="68" t="n">
        <v>113387500</v>
      </c>
      <c r="O8" s="1066" t="n">
        <v>113387500</v>
      </c>
      <c r="P8" s="1066" t="n">
        <v>113387500</v>
      </c>
      <c r="Q8" s="1066" t="n">
        <v>113387500</v>
      </c>
      <c r="R8" s="1066" t="n">
        <v>113387500</v>
      </c>
      <c r="S8" s="1066" t="n">
        <v>113387500</v>
      </c>
      <c r="T8" s="1066" t="n">
        <v>114793750</v>
      </c>
      <c r="U8" s="1066" t="n">
        <v>114793750</v>
      </c>
      <c r="V8" s="1066" t="n">
        <v>114793750</v>
      </c>
      <c r="W8" s="1066" t="n">
        <v>114793750</v>
      </c>
      <c r="X8" s="1066" t="n">
        <v>114793750</v>
      </c>
      <c r="Y8" s="1066" t="n">
        <v>114793750</v>
      </c>
      <c r="Z8" s="1066" t="n">
        <v>114793750</v>
      </c>
      <c r="AA8" s="1066" t="n">
        <v>114793750</v>
      </c>
      <c r="AB8" s="1066" t="n">
        <v>114793750</v>
      </c>
      <c r="AC8" s="1066" t="n">
        <v>114793750</v>
      </c>
      <c r="AD8" s="1066" t="n">
        <v>114793750</v>
      </c>
      <c r="AE8" s="1066" t="n">
        <v>114793750</v>
      </c>
      <c r="AF8" s="1066" t="n">
        <v>114793750</v>
      </c>
      <c r="AG8" s="1066" t="n">
        <v>114793750</v>
      </c>
      <c r="AH8" s="1066" t="n">
        <v>114793750</v>
      </c>
      <c r="AI8" s="1066" t="n">
        <v>114793750</v>
      </c>
      <c r="AJ8" s="1066" t="n">
        <v>114793750</v>
      </c>
      <c r="AK8" s="1066" t="n">
        <v>114793750</v>
      </c>
      <c r="AL8" s="1066" t="n">
        <v>114793750</v>
      </c>
      <c r="AM8" s="1066" t="n">
        <v>114793750</v>
      </c>
      <c r="AN8" s="1066" t="n">
        <v>114793750</v>
      </c>
      <c r="AO8" s="1066" t="n">
        <v>114793750</v>
      </c>
      <c r="AP8" s="1066" t="n">
        <v>114793750</v>
      </c>
      <c r="AQ8" s="176" t="n">
        <v>121043750</v>
      </c>
      <c r="AR8" s="153" t="n">
        <v>121043750</v>
      </c>
    </row>
    <row r="9" customFormat="false" ht="20.1" hidden="false" customHeight="true" outlineLevel="0" collapsed="false">
      <c r="A9" s="41"/>
      <c r="B9" s="44" t="s">
        <v>7</v>
      </c>
      <c r="C9" s="29"/>
      <c r="D9" s="1" t="s">
        <v>39</v>
      </c>
      <c r="E9" s="1"/>
      <c r="F9" s="1"/>
      <c r="G9" s="1"/>
      <c r="H9" s="68"/>
      <c r="I9" s="68" t="n">
        <v>10000000</v>
      </c>
      <c r="J9" s="68" t="n">
        <v>10000000</v>
      </c>
      <c r="K9" s="68" t="n">
        <v>10000000</v>
      </c>
      <c r="L9" s="68" t="n">
        <v>12000000</v>
      </c>
      <c r="M9" s="68" t="n">
        <v>12000000</v>
      </c>
      <c r="N9" s="68" t="n">
        <v>12000000</v>
      </c>
      <c r="O9" s="68" t="n">
        <v>12000000</v>
      </c>
      <c r="P9" s="68" t="n">
        <v>12000000</v>
      </c>
      <c r="Q9" s="68" t="n">
        <v>12000000</v>
      </c>
      <c r="R9" s="68" t="n">
        <v>12000000</v>
      </c>
      <c r="S9" s="68" t="n">
        <v>12000000</v>
      </c>
      <c r="T9" s="68" t="n">
        <v>12432500</v>
      </c>
      <c r="U9" s="68" t="n">
        <v>12432500</v>
      </c>
      <c r="V9" s="68" t="n">
        <v>12432500</v>
      </c>
      <c r="W9" s="68" t="n">
        <v>16182500</v>
      </c>
      <c r="X9" s="68" t="n">
        <v>16182500</v>
      </c>
      <c r="Y9" s="68" t="n">
        <v>16182500</v>
      </c>
      <c r="Z9" s="68" t="n">
        <v>16182500</v>
      </c>
      <c r="AA9" s="68" t="n">
        <v>16182500</v>
      </c>
      <c r="AB9" s="68" t="n">
        <v>16182500</v>
      </c>
      <c r="AC9" s="68" t="n">
        <v>16182500</v>
      </c>
      <c r="AD9" s="68" t="n">
        <v>16182500</v>
      </c>
      <c r="AE9" s="68" t="n">
        <v>16182500</v>
      </c>
      <c r="AF9" s="68" t="n">
        <v>16182500</v>
      </c>
      <c r="AG9" s="68" t="n">
        <v>16182500</v>
      </c>
      <c r="AH9" s="68" t="n">
        <v>16182500</v>
      </c>
      <c r="AI9" s="68" t="n">
        <v>16182500</v>
      </c>
      <c r="AJ9" s="68" t="n">
        <v>16182500</v>
      </c>
      <c r="AK9" s="68" t="n">
        <v>16182500</v>
      </c>
      <c r="AL9" s="68" t="n">
        <v>16182500</v>
      </c>
      <c r="AM9" s="68" t="n">
        <v>20182500</v>
      </c>
      <c r="AN9" s="68" t="n">
        <v>20182500</v>
      </c>
      <c r="AO9" s="632" t="n">
        <v>20182500</v>
      </c>
      <c r="AP9" s="632" t="n">
        <v>20182500</v>
      </c>
      <c r="AQ9" s="176" t="n">
        <v>20182500</v>
      </c>
      <c r="AR9" s="176" t="n">
        <v>20182500</v>
      </c>
    </row>
    <row r="10" customFormat="false" ht="20.1" hidden="false" customHeight="true" outlineLevel="0" collapsed="false">
      <c r="A10" s="41"/>
      <c r="B10" s="44" t="s">
        <v>9</v>
      </c>
      <c r="C10" s="47"/>
      <c r="D10" s="150" t="s">
        <v>130</v>
      </c>
      <c r="E10" s="1"/>
      <c r="F10" s="1"/>
      <c r="G10" s="1"/>
      <c r="H10" s="68"/>
      <c r="I10" s="480"/>
      <c r="J10" s="480"/>
      <c r="K10" s="480"/>
      <c r="L10" s="480"/>
      <c r="M10" s="480"/>
      <c r="N10" s="480"/>
      <c r="O10" s="480"/>
      <c r="P10" s="480"/>
      <c r="Q10" s="480"/>
      <c r="R10" s="68" t="n">
        <v>10320000</v>
      </c>
      <c r="S10" s="68" t="n">
        <v>10320000</v>
      </c>
      <c r="T10" s="68" t="n">
        <v>10320000</v>
      </c>
      <c r="U10" s="68" t="n">
        <v>10320000</v>
      </c>
      <c r="V10" s="68" t="n">
        <v>10320000</v>
      </c>
      <c r="W10" s="68" t="n">
        <v>10320000</v>
      </c>
      <c r="X10" s="68" t="n">
        <v>10320000</v>
      </c>
      <c r="Y10" s="68" t="n">
        <v>10320000</v>
      </c>
      <c r="Z10" s="68" t="n">
        <v>10320000</v>
      </c>
      <c r="AA10" s="68" t="n">
        <v>10320000</v>
      </c>
      <c r="AB10" s="68" t="n">
        <v>10320000</v>
      </c>
      <c r="AC10" s="68" t="n">
        <v>10320000</v>
      </c>
      <c r="AD10" s="68" t="n">
        <v>10320000</v>
      </c>
      <c r="AE10" s="68" t="n">
        <v>10320000</v>
      </c>
      <c r="AF10" s="68" t="n">
        <v>10320000</v>
      </c>
      <c r="AG10" s="68" t="n">
        <v>10320000</v>
      </c>
      <c r="AH10" s="68" t="n">
        <v>10320000</v>
      </c>
      <c r="AI10" s="68" t="n">
        <v>10320000</v>
      </c>
      <c r="AJ10" s="68" t="n">
        <v>10320000</v>
      </c>
      <c r="AK10" s="68" t="n">
        <v>10320000</v>
      </c>
      <c r="AL10" s="68" t="n">
        <v>10320000</v>
      </c>
      <c r="AM10" s="68" t="n">
        <v>10320000</v>
      </c>
      <c r="AN10" s="68" t="n">
        <v>10320000</v>
      </c>
      <c r="AO10" s="71" t="n">
        <v>10320000</v>
      </c>
      <c r="AP10" s="71" t="n">
        <v>10320000</v>
      </c>
      <c r="AQ10" s="176" t="n">
        <v>10320000</v>
      </c>
      <c r="AR10" s="176" t="n">
        <v>10320000</v>
      </c>
    </row>
    <row r="11" customFormat="false" ht="20.25" hidden="false" customHeight="true" outlineLevel="0" collapsed="false">
      <c r="A11" s="41"/>
      <c r="B11" s="44" t="s">
        <v>11</v>
      </c>
      <c r="C11" s="47"/>
      <c r="D11" s="150" t="s">
        <v>131</v>
      </c>
      <c r="E11" s="1"/>
      <c r="F11" s="1"/>
      <c r="G11" s="1"/>
      <c r="H11" s="68"/>
      <c r="I11" s="480"/>
      <c r="J11" s="480"/>
      <c r="K11" s="480"/>
      <c r="L11" s="480"/>
      <c r="M11" s="480"/>
      <c r="N11" s="480"/>
      <c r="O11" s="480"/>
      <c r="P11" s="480"/>
      <c r="Q11" s="480"/>
      <c r="R11" s="480"/>
      <c r="S11" s="480"/>
      <c r="T11" s="480"/>
      <c r="U11" s="480"/>
      <c r="V11" s="480"/>
      <c r="W11" s="480"/>
      <c r="X11" s="480"/>
      <c r="Y11" s="480"/>
      <c r="Z11" s="480"/>
      <c r="AA11" s="480"/>
      <c r="AB11" s="480"/>
      <c r="AC11" s="480"/>
      <c r="AD11" s="480"/>
      <c r="AE11" s="480"/>
      <c r="AF11" s="480"/>
      <c r="AG11" s="480"/>
      <c r="AH11" s="480"/>
      <c r="AI11" s="68" t="n">
        <v>6000000</v>
      </c>
      <c r="AJ11" s="68" t="n">
        <v>6000000</v>
      </c>
      <c r="AK11" s="68" t="n">
        <v>6000000</v>
      </c>
      <c r="AL11" s="68" t="n">
        <v>6000000</v>
      </c>
      <c r="AM11" s="68" t="n">
        <v>6000000</v>
      </c>
      <c r="AN11" s="68" t="n">
        <v>6000000</v>
      </c>
      <c r="AO11" s="152" t="n">
        <v>6000000</v>
      </c>
      <c r="AP11" s="152" t="n">
        <v>6000000</v>
      </c>
      <c r="AQ11" s="176" t="n">
        <v>6000000</v>
      </c>
      <c r="AR11" s="176" t="n">
        <v>6000000</v>
      </c>
    </row>
    <row r="12" customFormat="false" ht="20.25" hidden="false" customHeight="true" outlineLevel="0" collapsed="false">
      <c r="A12" s="41"/>
      <c r="B12" s="44"/>
      <c r="C12" s="47"/>
      <c r="D12" s="150" t="s">
        <v>132</v>
      </c>
      <c r="E12" s="1"/>
      <c r="F12" s="1"/>
      <c r="G12" s="1"/>
      <c r="H12" s="68"/>
      <c r="I12" s="480"/>
      <c r="J12" s="480"/>
      <c r="K12" s="480"/>
      <c r="L12" s="480"/>
      <c r="M12" s="480"/>
      <c r="N12" s="480"/>
      <c r="O12" s="480"/>
      <c r="P12" s="480"/>
      <c r="Q12" s="480"/>
      <c r="R12" s="480"/>
      <c r="S12" s="480"/>
      <c r="T12" s="480"/>
      <c r="U12" s="480"/>
      <c r="V12" s="480"/>
      <c r="W12" s="480"/>
      <c r="X12" s="480"/>
      <c r="Y12" s="480"/>
      <c r="Z12" s="480"/>
      <c r="AA12" s="480"/>
      <c r="AB12" s="480"/>
      <c r="AC12" s="480"/>
      <c r="AD12" s="480"/>
      <c r="AE12" s="480"/>
      <c r="AF12" s="480"/>
      <c r="AG12" s="480"/>
      <c r="AH12" s="480"/>
      <c r="AI12" s="480"/>
      <c r="AJ12" s="480"/>
      <c r="AK12" s="480"/>
      <c r="AL12" s="480"/>
      <c r="AM12" s="480"/>
      <c r="AN12" s="68" t="n">
        <v>6000000</v>
      </c>
      <c r="AO12" s="68" t="n">
        <v>6000000</v>
      </c>
      <c r="AP12" s="68" t="n">
        <v>6000000</v>
      </c>
      <c r="AQ12" s="176" t="n">
        <v>6000000</v>
      </c>
      <c r="AR12" s="176" t="n">
        <v>6000000</v>
      </c>
    </row>
    <row r="13" customFormat="false" ht="20.1" hidden="false" customHeight="true" outlineLevel="0" collapsed="false">
      <c r="A13" s="41"/>
      <c r="B13" s="44" t="s">
        <v>13</v>
      </c>
      <c r="C13" s="29"/>
      <c r="D13" s="1" t="s">
        <v>42</v>
      </c>
      <c r="E13" s="1"/>
      <c r="F13" s="1"/>
      <c r="G13" s="1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1067"/>
      <c r="AQ13" s="176"/>
    </row>
    <row r="14" customFormat="false" ht="20.1" hidden="false" customHeight="true" outlineLevel="0" collapsed="false">
      <c r="A14" s="41"/>
      <c r="B14" s="44" t="s">
        <v>15</v>
      </c>
      <c r="D14" s="1"/>
      <c r="E14" s="1" t="s">
        <v>573</v>
      </c>
      <c r="F14" s="1"/>
      <c r="G14" s="1"/>
      <c r="H14" s="68"/>
      <c r="I14" s="68" t="n">
        <v>12300000</v>
      </c>
      <c r="J14" s="68" t="n">
        <v>12300000</v>
      </c>
      <c r="K14" s="68" t="n">
        <v>12300000</v>
      </c>
      <c r="L14" s="68" t="n">
        <v>18270862</v>
      </c>
      <c r="M14" s="68" t="n">
        <v>18270862</v>
      </c>
      <c r="N14" s="68" t="n">
        <v>18270862</v>
      </c>
      <c r="O14" s="68" t="n">
        <v>18270862</v>
      </c>
      <c r="P14" s="68" t="n">
        <v>18270862</v>
      </c>
      <c r="Q14" s="68" t="n">
        <v>18270862</v>
      </c>
      <c r="R14" s="68" t="n">
        <v>26704592</v>
      </c>
      <c r="S14" s="68" t="n">
        <v>26704592</v>
      </c>
      <c r="T14" s="68" t="n">
        <v>26704592</v>
      </c>
      <c r="U14" s="68" t="n">
        <v>26704592</v>
      </c>
      <c r="V14" s="68" t="n">
        <v>26704592</v>
      </c>
      <c r="W14" s="68" t="n">
        <v>26704592</v>
      </c>
      <c r="X14" s="68" t="n">
        <v>26704592</v>
      </c>
      <c r="Y14" s="68" t="n">
        <v>32040771</v>
      </c>
      <c r="Z14" s="68" t="n">
        <v>32040771</v>
      </c>
      <c r="AA14" s="68" t="n">
        <v>32040771</v>
      </c>
      <c r="AB14" s="68" t="n">
        <v>32040771</v>
      </c>
      <c r="AC14" s="68" t="n">
        <v>42040771</v>
      </c>
      <c r="AD14" s="68" t="n">
        <v>42040771</v>
      </c>
      <c r="AE14" s="68" t="n">
        <v>42040771</v>
      </c>
      <c r="AF14" s="68" t="n">
        <v>42040771</v>
      </c>
      <c r="AG14" s="68" t="n">
        <v>52040771</v>
      </c>
      <c r="AH14" s="68" t="n">
        <v>52040771</v>
      </c>
      <c r="AI14" s="68" t="n">
        <v>52040771</v>
      </c>
      <c r="AJ14" s="68" t="n">
        <v>52040771</v>
      </c>
      <c r="AK14" s="68" t="n">
        <v>52040771</v>
      </c>
      <c r="AL14" s="68" t="n">
        <v>52040771</v>
      </c>
      <c r="AM14" s="68" t="n">
        <v>52040771</v>
      </c>
      <c r="AN14" s="68" t="n">
        <v>52040771</v>
      </c>
      <c r="AO14" s="68" t="n">
        <v>52040771</v>
      </c>
      <c r="AP14" s="68" t="n">
        <v>52040771</v>
      </c>
      <c r="AQ14" s="252" t="n">
        <v>52040771</v>
      </c>
      <c r="AR14" s="252" t="n">
        <v>52040771</v>
      </c>
    </row>
    <row r="15" customFormat="false" ht="20.1" hidden="false" customHeight="true" outlineLevel="0" collapsed="false">
      <c r="A15" s="41"/>
      <c r="B15" s="44" t="s">
        <v>17</v>
      </c>
      <c r="C15" s="45"/>
      <c r="D15" s="1"/>
      <c r="E15" s="1" t="s">
        <v>574</v>
      </c>
      <c r="F15" s="1"/>
      <c r="G15" s="1"/>
      <c r="H15" s="68"/>
      <c r="I15" s="68" t="n">
        <v>8800000</v>
      </c>
      <c r="J15" s="68" t="n">
        <v>8800000</v>
      </c>
      <c r="K15" s="68" t="n">
        <v>8800000</v>
      </c>
      <c r="L15" s="68" t="n">
        <v>16404195</v>
      </c>
      <c r="M15" s="68" t="n">
        <v>18270862</v>
      </c>
      <c r="N15" s="68" t="n">
        <v>18270862</v>
      </c>
      <c r="O15" s="68" t="n">
        <v>18270862</v>
      </c>
      <c r="P15" s="68" t="n">
        <v>18270862</v>
      </c>
      <c r="Q15" s="68" t="n">
        <v>18270862</v>
      </c>
      <c r="R15" s="68" t="n">
        <v>26704592</v>
      </c>
      <c r="S15" s="68" t="n">
        <v>26704592</v>
      </c>
      <c r="T15" s="68" t="n">
        <v>26704592</v>
      </c>
      <c r="U15" s="68" t="n">
        <v>26704592</v>
      </c>
      <c r="V15" s="68" t="n">
        <v>26704592</v>
      </c>
      <c r="W15" s="68" t="n">
        <v>26704592</v>
      </c>
      <c r="X15" s="68" t="n">
        <v>26704592</v>
      </c>
      <c r="Y15" s="68" t="n">
        <v>32040771</v>
      </c>
      <c r="Z15" s="68" t="n">
        <v>32040771</v>
      </c>
      <c r="AA15" s="68" t="n">
        <v>32040771</v>
      </c>
      <c r="AB15" s="68" t="n">
        <v>32040771</v>
      </c>
      <c r="AC15" s="68" t="n">
        <v>42040771</v>
      </c>
      <c r="AD15" s="68" t="n">
        <v>42040771</v>
      </c>
      <c r="AE15" s="68" t="n">
        <v>42040771</v>
      </c>
      <c r="AF15" s="68" t="n">
        <v>42040771</v>
      </c>
      <c r="AG15" s="68" t="n">
        <v>52040771</v>
      </c>
      <c r="AH15" s="68" t="n">
        <v>52040771</v>
      </c>
      <c r="AI15" s="68" t="n">
        <v>52040771</v>
      </c>
      <c r="AJ15" s="68" t="n">
        <v>52040771</v>
      </c>
      <c r="AK15" s="68" t="n">
        <v>52040771</v>
      </c>
      <c r="AL15" s="68" t="n">
        <v>52040771</v>
      </c>
      <c r="AM15" s="68" t="n">
        <v>52040771</v>
      </c>
      <c r="AN15" s="68" t="n">
        <v>52040771</v>
      </c>
      <c r="AO15" s="68" t="n">
        <v>52040771</v>
      </c>
      <c r="AP15" s="68" t="n">
        <v>52040771</v>
      </c>
      <c r="AQ15" s="252" t="n">
        <v>52040771</v>
      </c>
      <c r="AR15" s="252" t="n">
        <v>52040771</v>
      </c>
    </row>
    <row r="16" customFormat="false" ht="20.1" hidden="false" customHeight="true" outlineLevel="0" collapsed="false">
      <c r="A16" s="41"/>
      <c r="B16" s="44" t="s">
        <v>19</v>
      </c>
      <c r="C16" s="29"/>
      <c r="D16" s="1068"/>
      <c r="E16" s="1068" t="s">
        <v>575</v>
      </c>
      <c r="F16" s="1069"/>
      <c r="G16" s="1069"/>
      <c r="H16" s="1070"/>
      <c r="I16" s="1070" t="n">
        <v>0.715447154471545</v>
      </c>
      <c r="J16" s="1070" t="n">
        <v>0.715447154471545</v>
      </c>
      <c r="K16" s="1070" t="n">
        <v>0.715447154471545</v>
      </c>
      <c r="L16" s="1070" t="n">
        <v>0.897833665428593</v>
      </c>
      <c r="M16" s="1070" t="n">
        <v>1</v>
      </c>
      <c r="N16" s="1070" t="n">
        <v>1</v>
      </c>
      <c r="O16" s="1070" t="n">
        <v>1</v>
      </c>
      <c r="P16" s="1070" t="n">
        <v>1</v>
      </c>
      <c r="Q16" s="1070" t="n">
        <v>1</v>
      </c>
      <c r="R16" s="1070" t="n">
        <v>1</v>
      </c>
      <c r="S16" s="1070" t="n">
        <v>1</v>
      </c>
      <c r="T16" s="1070" t="n">
        <v>1</v>
      </c>
      <c r="U16" s="1070" t="n">
        <v>1</v>
      </c>
      <c r="V16" s="1070" t="n">
        <v>1</v>
      </c>
      <c r="W16" s="1070" t="n">
        <v>1</v>
      </c>
      <c r="X16" s="1070" t="n">
        <v>1</v>
      </c>
      <c r="Y16" s="1070" t="n">
        <v>1</v>
      </c>
      <c r="Z16" s="1070" t="n">
        <v>1</v>
      </c>
      <c r="AA16" s="1070" t="n">
        <v>1</v>
      </c>
      <c r="AB16" s="1070" t="n">
        <v>1</v>
      </c>
      <c r="AC16" s="1070" t="n">
        <v>1</v>
      </c>
      <c r="AD16" s="1070" t="n">
        <v>1</v>
      </c>
      <c r="AE16" s="1070" t="n">
        <v>1</v>
      </c>
      <c r="AF16" s="1070" t="n">
        <v>1</v>
      </c>
      <c r="AG16" s="1070" t="n">
        <v>1</v>
      </c>
      <c r="AH16" s="1070" t="n">
        <v>1</v>
      </c>
      <c r="AI16" s="1070" t="n">
        <v>1</v>
      </c>
      <c r="AJ16" s="1070" t="n">
        <v>1</v>
      </c>
      <c r="AK16" s="1070" t="n">
        <v>1</v>
      </c>
      <c r="AL16" s="1070" t="n">
        <v>1</v>
      </c>
      <c r="AM16" s="1070" t="n">
        <v>1</v>
      </c>
      <c r="AN16" s="1070" t="n">
        <v>1</v>
      </c>
      <c r="AO16" s="1070" t="n">
        <v>1</v>
      </c>
      <c r="AP16" s="1070" t="n">
        <v>1</v>
      </c>
      <c r="AQ16" s="1070" t="n">
        <v>1</v>
      </c>
      <c r="AR16" s="1070" t="n">
        <v>1</v>
      </c>
    </row>
    <row r="17" customFormat="false" ht="20.1" hidden="false" customHeight="true" outlineLevel="0" collapsed="false">
      <c r="A17" s="41"/>
      <c r="B17" s="44" t="s">
        <v>21</v>
      </c>
      <c r="C17" s="29"/>
      <c r="D17" s="1" t="s">
        <v>576</v>
      </c>
      <c r="E17" s="1"/>
      <c r="F17" s="1"/>
      <c r="G17" s="1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1067"/>
    </row>
    <row r="18" s="1072" customFormat="true" ht="20.1" hidden="false" customHeight="true" outlineLevel="0" collapsed="false">
      <c r="A18" s="41"/>
      <c r="B18" s="44" t="s">
        <v>23</v>
      </c>
      <c r="C18" s="1071"/>
      <c r="D18" s="1"/>
      <c r="E18" s="1" t="s">
        <v>573</v>
      </c>
      <c r="F18" s="1"/>
      <c r="G18" s="1"/>
      <c r="H18" s="68"/>
      <c r="I18" s="68" t="n">
        <v>6000000</v>
      </c>
      <c r="J18" s="68" t="n">
        <v>6000000</v>
      </c>
      <c r="K18" s="68" t="n">
        <v>6000000</v>
      </c>
      <c r="L18" s="68" t="n">
        <v>6000000</v>
      </c>
      <c r="M18" s="68" t="n">
        <v>6000000</v>
      </c>
      <c r="N18" s="68" t="n">
        <v>6000000</v>
      </c>
      <c r="O18" s="68" t="n">
        <v>6000000</v>
      </c>
      <c r="P18" s="68" t="n">
        <v>6000000</v>
      </c>
      <c r="Q18" s="68" t="n">
        <v>6000000</v>
      </c>
      <c r="R18" s="68" t="n">
        <v>6000000</v>
      </c>
      <c r="S18" s="68" t="n">
        <v>6000000</v>
      </c>
      <c r="T18" s="68" t="n">
        <v>6000000</v>
      </c>
      <c r="U18" s="68" t="n">
        <v>6000000</v>
      </c>
      <c r="V18" s="68" t="n">
        <v>6000000</v>
      </c>
      <c r="W18" s="68" t="n">
        <v>6000000</v>
      </c>
      <c r="X18" s="68" t="n">
        <v>6000000</v>
      </c>
      <c r="Y18" s="68" t="n">
        <v>6000000</v>
      </c>
      <c r="Z18" s="68" t="n">
        <v>6000000</v>
      </c>
      <c r="AA18" s="68" t="n">
        <v>6000000</v>
      </c>
      <c r="AB18" s="68" t="n">
        <v>6000000</v>
      </c>
      <c r="AC18" s="68" t="n">
        <v>6000000</v>
      </c>
      <c r="AD18" s="68" t="n">
        <v>6000000</v>
      </c>
      <c r="AE18" s="68" t="n">
        <v>6000000</v>
      </c>
      <c r="AF18" s="68" t="n">
        <v>6000000</v>
      </c>
      <c r="AG18" s="68" t="n">
        <v>6000000</v>
      </c>
      <c r="AH18" s="68" t="n">
        <v>6000000</v>
      </c>
      <c r="AI18" s="68" t="n">
        <v>6000000</v>
      </c>
      <c r="AJ18" s="68" t="n">
        <v>6000000</v>
      </c>
      <c r="AK18" s="68" t="n">
        <v>6000000</v>
      </c>
      <c r="AL18" s="68" t="n">
        <v>6000000</v>
      </c>
      <c r="AM18" s="68" t="n">
        <v>6000000</v>
      </c>
      <c r="AN18" s="68" t="n">
        <v>6000000</v>
      </c>
      <c r="AO18" s="71" t="n">
        <v>6000000</v>
      </c>
      <c r="AP18" s="71" t="n">
        <v>6000000</v>
      </c>
      <c r="AQ18" s="153" t="n">
        <v>6000000</v>
      </c>
      <c r="AR18" s="153" t="n">
        <v>6000000</v>
      </c>
    </row>
    <row r="19" customFormat="false" ht="20.1" hidden="false" customHeight="true" outlineLevel="0" collapsed="false">
      <c r="A19" s="41"/>
      <c r="B19" s="44" t="s">
        <v>25</v>
      </c>
      <c r="C19" s="45"/>
      <c r="D19" s="1"/>
      <c r="E19" s="1" t="s">
        <v>574</v>
      </c>
      <c r="F19" s="1"/>
      <c r="G19" s="1"/>
      <c r="H19" s="68"/>
      <c r="I19" s="68" t="n">
        <v>3600000</v>
      </c>
      <c r="J19" s="68" t="n">
        <v>3600000</v>
      </c>
      <c r="K19" s="68" t="n">
        <v>3600000</v>
      </c>
      <c r="L19" s="68" t="n">
        <v>3600000</v>
      </c>
      <c r="M19" s="68" t="n">
        <v>3600000</v>
      </c>
      <c r="N19" s="68" t="n">
        <v>3600000</v>
      </c>
      <c r="O19" s="68" t="n">
        <v>3600000</v>
      </c>
      <c r="P19" s="68" t="n">
        <v>3600000</v>
      </c>
      <c r="Q19" s="68" t="n">
        <v>3600000</v>
      </c>
      <c r="R19" s="68" t="n">
        <v>3600000</v>
      </c>
      <c r="S19" s="68" t="n">
        <v>3600000</v>
      </c>
      <c r="T19" s="68" t="n">
        <v>3600000</v>
      </c>
      <c r="U19" s="68" t="n">
        <v>3600000</v>
      </c>
      <c r="V19" s="68" t="n">
        <v>3600000</v>
      </c>
      <c r="W19" s="68" t="n">
        <v>3600000</v>
      </c>
      <c r="X19" s="68" t="n">
        <v>3600000</v>
      </c>
      <c r="Y19" s="68" t="n">
        <v>3600000</v>
      </c>
      <c r="Z19" s="68" t="n">
        <v>3600000</v>
      </c>
      <c r="AA19" s="68" t="n">
        <v>3600000</v>
      </c>
      <c r="AB19" s="68" t="n">
        <v>3600000</v>
      </c>
      <c r="AC19" s="68" t="n">
        <v>3600000</v>
      </c>
      <c r="AD19" s="68" t="n">
        <v>3600000</v>
      </c>
      <c r="AE19" s="68" t="n">
        <v>3600000</v>
      </c>
      <c r="AF19" s="68" t="n">
        <v>3600000</v>
      </c>
      <c r="AG19" s="68" t="n">
        <v>3600000</v>
      </c>
      <c r="AH19" s="68" t="n">
        <v>3600000</v>
      </c>
      <c r="AI19" s="68" t="n">
        <v>3600000</v>
      </c>
      <c r="AJ19" s="68" t="n">
        <v>3600000</v>
      </c>
      <c r="AK19" s="68" t="n">
        <v>3600000</v>
      </c>
      <c r="AL19" s="68" t="n">
        <v>3600000</v>
      </c>
      <c r="AM19" s="68" t="n">
        <v>3600000</v>
      </c>
      <c r="AN19" s="68" t="n">
        <v>3600000</v>
      </c>
      <c r="AO19" s="71" t="n">
        <v>3600000</v>
      </c>
      <c r="AP19" s="71" t="n">
        <v>3600000</v>
      </c>
      <c r="AQ19" s="153" t="n">
        <v>3600000</v>
      </c>
      <c r="AR19" s="153" t="n">
        <v>3600000</v>
      </c>
    </row>
    <row r="20" customFormat="false" ht="20.1" hidden="false" customHeight="true" outlineLevel="0" collapsed="false">
      <c r="A20" s="41"/>
      <c r="B20" s="44" t="s">
        <v>27</v>
      </c>
      <c r="C20" s="29"/>
      <c r="D20" s="1065"/>
      <c r="E20" s="1065" t="s">
        <v>575</v>
      </c>
      <c r="F20" s="158"/>
      <c r="G20" s="158"/>
      <c r="H20" s="159"/>
      <c r="I20" s="1073" t="n">
        <v>0.6</v>
      </c>
      <c r="J20" s="1073" t="n">
        <v>0.6</v>
      </c>
      <c r="K20" s="1073" t="n">
        <v>0.6</v>
      </c>
      <c r="L20" s="1073" t="n">
        <v>0.6</v>
      </c>
      <c r="M20" s="1073" t="n">
        <v>0.6</v>
      </c>
      <c r="N20" s="1073" t="n">
        <v>0.6</v>
      </c>
      <c r="O20" s="1073" t="n">
        <v>0.6</v>
      </c>
      <c r="P20" s="1073" t="n">
        <v>0.6</v>
      </c>
      <c r="Q20" s="1073" t="n">
        <v>0.6</v>
      </c>
      <c r="R20" s="1073" t="n">
        <v>0.6</v>
      </c>
      <c r="S20" s="1073" t="n">
        <v>0.6</v>
      </c>
      <c r="T20" s="1073" t="n">
        <v>0.6</v>
      </c>
      <c r="U20" s="1073" t="n">
        <v>0.6</v>
      </c>
      <c r="V20" s="1073" t="n">
        <v>0.6</v>
      </c>
      <c r="W20" s="1073" t="n">
        <v>0.6</v>
      </c>
      <c r="X20" s="1073" t="n">
        <v>0.6</v>
      </c>
      <c r="Y20" s="1073" t="n">
        <v>0.6</v>
      </c>
      <c r="Z20" s="1073" t="n">
        <v>0.6</v>
      </c>
      <c r="AA20" s="1073" t="n">
        <v>0.6</v>
      </c>
      <c r="AB20" s="1073" t="n">
        <v>0.6</v>
      </c>
      <c r="AC20" s="1073" t="n">
        <v>0.6</v>
      </c>
      <c r="AD20" s="1073" t="n">
        <v>0.6</v>
      </c>
      <c r="AE20" s="1073" t="n">
        <v>0.6</v>
      </c>
      <c r="AF20" s="1073" t="n">
        <v>0.6</v>
      </c>
      <c r="AG20" s="1073" t="n">
        <v>0.6</v>
      </c>
      <c r="AH20" s="1073" t="n">
        <v>0.6</v>
      </c>
      <c r="AI20" s="1073" t="n">
        <v>0.6</v>
      </c>
      <c r="AJ20" s="1073" t="n">
        <v>0.6</v>
      </c>
      <c r="AK20" s="1073" t="n">
        <v>0.6</v>
      </c>
      <c r="AL20" s="1073" t="n">
        <v>0.6</v>
      </c>
      <c r="AM20" s="1073" t="n">
        <v>0.6</v>
      </c>
      <c r="AN20" s="1073" t="n">
        <v>0.6</v>
      </c>
      <c r="AO20" s="1073" t="n">
        <v>0.6</v>
      </c>
      <c r="AP20" s="1073" t="n">
        <v>0.6</v>
      </c>
      <c r="AQ20" s="1074" t="n">
        <v>0.6</v>
      </c>
      <c r="AR20" s="1074" t="n">
        <v>0.6</v>
      </c>
    </row>
    <row r="21" customFormat="false" ht="20.1" hidden="false" customHeight="true" outlineLevel="0" collapsed="false">
      <c r="A21" s="41"/>
      <c r="B21" s="44" t="s">
        <v>29</v>
      </c>
      <c r="D21" s="1"/>
      <c r="E21" s="1"/>
      <c r="F21" s="1"/>
      <c r="G21" s="1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</row>
    <row r="22" customFormat="false" ht="20.1" hidden="false" customHeight="true" outlineLevel="0" collapsed="false">
      <c r="A22" s="41"/>
      <c r="B22" s="44" t="s">
        <v>31</v>
      </c>
      <c r="D22" s="423" t="s">
        <v>577</v>
      </c>
      <c r="E22" s="423"/>
      <c r="F22" s="423"/>
      <c r="G22" s="423"/>
      <c r="H22" s="423"/>
      <c r="I22" s="1063" t="s">
        <v>49</v>
      </c>
      <c r="J22" s="1063" t="s">
        <v>50</v>
      </c>
      <c r="K22" s="1063" t="s">
        <v>51</v>
      </c>
      <c r="L22" s="1064" t="n">
        <v>2012</v>
      </c>
      <c r="M22" s="1063" t="s">
        <v>53</v>
      </c>
      <c r="N22" s="1063" t="s">
        <v>54</v>
      </c>
      <c r="O22" s="1063" t="s">
        <v>55</v>
      </c>
      <c r="P22" s="1064" t="n">
        <v>2013</v>
      </c>
      <c r="Q22" s="1063" t="s">
        <v>57</v>
      </c>
      <c r="R22" s="1063" t="s">
        <v>58</v>
      </c>
      <c r="S22" s="1063" t="s">
        <v>59</v>
      </c>
      <c r="T22" s="1064" t="s">
        <v>60</v>
      </c>
      <c r="U22" s="1063" t="s">
        <v>61</v>
      </c>
      <c r="V22" s="1063" t="s">
        <v>62</v>
      </c>
      <c r="W22" s="1063" t="s">
        <v>63</v>
      </c>
      <c r="X22" s="1064" t="s">
        <v>123</v>
      </c>
      <c r="Y22" s="65" t="s">
        <v>64</v>
      </c>
      <c r="Z22" s="65" t="s">
        <v>65</v>
      </c>
      <c r="AA22" s="65" t="s">
        <v>66</v>
      </c>
      <c r="AB22" s="65" t="s">
        <v>67</v>
      </c>
      <c r="AC22" s="65" t="s">
        <v>68</v>
      </c>
      <c r="AD22" s="65" t="s">
        <v>69</v>
      </c>
      <c r="AE22" s="65" t="s">
        <v>70</v>
      </c>
      <c r="AF22" s="65" t="s">
        <v>114</v>
      </c>
      <c r="AG22" s="65" t="s">
        <v>71</v>
      </c>
      <c r="AH22" s="65" t="s">
        <v>72</v>
      </c>
      <c r="AI22" s="65" t="s">
        <v>73</v>
      </c>
      <c r="AJ22" s="65" t="s">
        <v>74</v>
      </c>
      <c r="AK22" s="65" t="s">
        <v>75</v>
      </c>
      <c r="AL22" s="65" t="s">
        <v>76</v>
      </c>
      <c r="AM22" s="65" t="s">
        <v>77</v>
      </c>
      <c r="AN22" s="65" t="s">
        <v>78</v>
      </c>
      <c r="AO22" s="65" t="s">
        <v>79</v>
      </c>
      <c r="AP22" s="65" t="s">
        <v>80</v>
      </c>
      <c r="AQ22" s="65" t="s">
        <v>81</v>
      </c>
      <c r="AR22" s="65" t="s">
        <v>82</v>
      </c>
    </row>
    <row r="23" customFormat="false" ht="20.1" hidden="false" customHeight="true" outlineLevel="0" collapsed="false">
      <c r="A23" s="41"/>
      <c r="B23" s="44" t="s">
        <v>32</v>
      </c>
      <c r="D23" s="154"/>
      <c r="E23" s="1075" t="s">
        <v>578</v>
      </c>
      <c r="F23" s="155"/>
      <c r="G23" s="155"/>
      <c r="H23" s="68"/>
      <c r="I23" s="480"/>
      <c r="J23" s="480"/>
      <c r="K23" s="480"/>
      <c r="L23" s="480"/>
      <c r="M23" s="480"/>
      <c r="N23" s="480"/>
      <c r="O23" s="480"/>
      <c r="P23" s="480"/>
      <c r="Q23" s="480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</row>
    <row r="24" s="3" customFormat="true" ht="20.1" hidden="false" customHeight="true" outlineLevel="0" collapsed="false">
      <c r="A24" s="41"/>
      <c r="B24" s="44" t="s">
        <v>33</v>
      </c>
      <c r="C24" s="9"/>
      <c r="D24" s="1"/>
      <c r="E24" s="1"/>
      <c r="F24" s="1" t="s">
        <v>573</v>
      </c>
      <c r="G24" s="1"/>
      <c r="H24" s="68"/>
      <c r="I24" s="480"/>
      <c r="J24" s="480"/>
      <c r="K24" s="480"/>
      <c r="L24" s="480"/>
      <c r="M24" s="480"/>
      <c r="N24" s="480"/>
      <c r="O24" s="480"/>
      <c r="P24" s="480"/>
      <c r="Q24" s="480"/>
      <c r="R24" s="68" t="n">
        <v>199253863</v>
      </c>
      <c r="S24" s="68" t="n">
        <v>199253863</v>
      </c>
      <c r="T24" s="68" t="n">
        <v>281408887</v>
      </c>
      <c r="U24" s="68" t="n">
        <v>281408887</v>
      </c>
      <c r="V24" s="68" t="n">
        <v>281408887</v>
      </c>
      <c r="W24" s="68" t="n">
        <v>281408887</v>
      </c>
      <c r="X24" s="68" t="n">
        <v>281408887</v>
      </c>
      <c r="Y24" s="68" t="n">
        <v>281408887</v>
      </c>
      <c r="Z24" s="68" t="n">
        <v>281408887</v>
      </c>
      <c r="AA24" s="68" t="n">
        <v>281408887</v>
      </c>
      <c r="AB24" s="68" t="n">
        <v>281408887</v>
      </c>
      <c r="AC24" s="68" t="n">
        <v>281408887</v>
      </c>
      <c r="AD24" s="68" t="n">
        <v>281408887</v>
      </c>
      <c r="AE24" s="68" t="n">
        <v>281408887</v>
      </c>
      <c r="AF24" s="68" t="n">
        <v>281408887</v>
      </c>
      <c r="AG24" s="68" t="n">
        <v>281408887</v>
      </c>
      <c r="AH24" s="68" t="n">
        <v>281408887</v>
      </c>
      <c r="AI24" s="68" t="n">
        <v>281408887</v>
      </c>
      <c r="AJ24" s="68" t="n">
        <v>281408887</v>
      </c>
      <c r="AK24" s="68" t="n">
        <v>281408887</v>
      </c>
      <c r="AL24" s="68" t="n">
        <v>281408887</v>
      </c>
      <c r="AM24" s="68" t="n">
        <v>281408887</v>
      </c>
      <c r="AN24" s="68" t="n">
        <v>281408887</v>
      </c>
      <c r="AO24" s="68" t="n">
        <v>281408887</v>
      </c>
      <c r="AP24" s="66" t="n">
        <v>281408887</v>
      </c>
      <c r="AQ24" s="1076" t="n">
        <v>281408887</v>
      </c>
      <c r="AR24" s="69" t="n">
        <v>281408887</v>
      </c>
    </row>
    <row r="25" s="3" customFormat="true" ht="20.1" hidden="false" customHeight="true" outlineLevel="0" collapsed="false">
      <c r="A25" s="41"/>
      <c r="B25" s="44" t="s">
        <v>34</v>
      </c>
      <c r="C25" s="9"/>
      <c r="D25" s="1"/>
      <c r="E25" s="150" t="s">
        <v>0</v>
      </c>
      <c r="F25" s="1" t="s">
        <v>579</v>
      </c>
      <c r="G25" s="1"/>
      <c r="H25" s="68"/>
      <c r="I25" s="480"/>
      <c r="J25" s="480"/>
      <c r="K25" s="480"/>
      <c r="L25" s="480"/>
      <c r="M25" s="480"/>
      <c r="N25" s="480"/>
      <c r="O25" s="480"/>
      <c r="P25" s="480"/>
      <c r="Q25" s="480"/>
      <c r="R25" s="68" t="n">
        <v>75426214</v>
      </c>
      <c r="S25" s="68" t="n">
        <v>75426214</v>
      </c>
      <c r="T25" s="68" t="n">
        <v>138195501</v>
      </c>
      <c r="U25" s="68" t="n">
        <v>138195501</v>
      </c>
      <c r="V25" s="68" t="n">
        <v>138195501</v>
      </c>
      <c r="W25" s="68" t="n">
        <v>138195501</v>
      </c>
      <c r="X25" s="68" t="n">
        <v>138195501</v>
      </c>
      <c r="Y25" s="68" t="n">
        <v>138195501</v>
      </c>
      <c r="Z25" s="68" t="n">
        <v>138195501</v>
      </c>
      <c r="AA25" s="68" t="n">
        <v>138195501</v>
      </c>
      <c r="AB25" s="68" t="n">
        <v>138195501</v>
      </c>
      <c r="AC25" s="68" t="n">
        <v>138195501</v>
      </c>
      <c r="AD25" s="68" t="n">
        <v>138195501</v>
      </c>
      <c r="AE25" s="68" t="n">
        <v>138195501</v>
      </c>
      <c r="AF25" s="68" t="n">
        <v>138195501</v>
      </c>
      <c r="AG25" s="68" t="n">
        <v>138195501</v>
      </c>
      <c r="AH25" s="68" t="n">
        <v>138195501</v>
      </c>
      <c r="AI25" s="68" t="n">
        <v>138195501</v>
      </c>
      <c r="AJ25" s="68" t="n">
        <v>138195501</v>
      </c>
      <c r="AK25" s="68" t="n">
        <v>138195501</v>
      </c>
      <c r="AL25" s="68" t="n">
        <v>138195501</v>
      </c>
      <c r="AM25" s="68" t="n">
        <v>138195501</v>
      </c>
      <c r="AN25" s="68" t="n">
        <v>138195501</v>
      </c>
      <c r="AO25" s="68" t="n">
        <v>138195501</v>
      </c>
      <c r="AP25" s="66" t="n">
        <v>138195501</v>
      </c>
      <c r="AQ25" s="1076" t="n">
        <v>138195501</v>
      </c>
      <c r="AR25" s="69" t="n">
        <v>138195501</v>
      </c>
    </row>
    <row r="26" s="3" customFormat="true" ht="20.1" hidden="false" customHeight="true" outlineLevel="0" collapsed="false">
      <c r="A26" s="41"/>
      <c r="B26" s="42" t="s">
        <v>35</v>
      </c>
      <c r="C26" s="9"/>
      <c r="D26" s="1"/>
      <c r="E26" s="1"/>
      <c r="F26" s="1" t="s">
        <v>575</v>
      </c>
      <c r="G26" s="1"/>
      <c r="H26" s="68"/>
      <c r="I26" s="480"/>
      <c r="J26" s="480"/>
      <c r="K26" s="480"/>
      <c r="L26" s="480"/>
      <c r="M26" s="480"/>
      <c r="N26" s="480"/>
      <c r="O26" s="480"/>
      <c r="P26" s="480"/>
      <c r="Q26" s="480"/>
      <c r="R26" s="1070" t="n">
        <v>0.378543295795475</v>
      </c>
      <c r="S26" s="1070" t="n">
        <v>0.378543295795475</v>
      </c>
      <c r="T26" s="1070" t="n">
        <v>0.491084352286287</v>
      </c>
      <c r="U26" s="1070" t="n">
        <v>0.491084352286287</v>
      </c>
      <c r="V26" s="1070" t="n">
        <v>0.491084352286287</v>
      </c>
      <c r="W26" s="1070" t="n">
        <v>0.491084352286287</v>
      </c>
      <c r="X26" s="1070" t="n">
        <v>0.491084352286287</v>
      </c>
      <c r="Y26" s="1070" t="n">
        <v>0.491084352286287</v>
      </c>
      <c r="Z26" s="1070" t="n">
        <v>0.491084352286287</v>
      </c>
      <c r="AA26" s="1070" t="n">
        <v>0.491084352286287</v>
      </c>
      <c r="AB26" s="1070" t="n">
        <v>0.491084352286287</v>
      </c>
      <c r="AC26" s="1070" t="n">
        <v>0.491084352286287</v>
      </c>
      <c r="AD26" s="1070" t="n">
        <v>0.491084352286287</v>
      </c>
      <c r="AE26" s="1070" t="n">
        <v>0.491084352286287</v>
      </c>
      <c r="AF26" s="1070" t="n">
        <v>0.491084352286287</v>
      </c>
      <c r="AG26" s="1070" t="n">
        <v>0.491084352286287</v>
      </c>
      <c r="AH26" s="1070" t="n">
        <v>0.491084352286287</v>
      </c>
      <c r="AI26" s="1070" t="n">
        <v>0.491084352286287</v>
      </c>
      <c r="AJ26" s="1070" t="n">
        <v>0.49108435228629</v>
      </c>
      <c r="AK26" s="1070" t="n">
        <v>0.49108435228629</v>
      </c>
      <c r="AL26" s="1070" t="n">
        <v>0.49108435228629</v>
      </c>
      <c r="AM26" s="1070" t="n">
        <v>0.49108435228629</v>
      </c>
      <c r="AN26" s="1070" t="n">
        <v>0.49108435228629</v>
      </c>
      <c r="AO26" s="1070" t="n">
        <v>0.49108435228629</v>
      </c>
      <c r="AP26" s="1077" t="n">
        <v>0.49108435228629</v>
      </c>
      <c r="AQ26" s="1078" t="n">
        <v>0.49108435228629</v>
      </c>
      <c r="AR26" s="1078" t="n">
        <v>0.49108435228629</v>
      </c>
    </row>
    <row r="27" s="3" customFormat="true" ht="20.1" hidden="false" customHeight="true" outlineLevel="0" collapsed="false">
      <c r="A27" s="41"/>
      <c r="B27" s="44" t="s">
        <v>13</v>
      </c>
      <c r="C27" s="9"/>
      <c r="D27" s="154"/>
      <c r="F27" s="1075" t="s">
        <v>580</v>
      </c>
      <c r="G27" s="155"/>
      <c r="H27" s="68"/>
      <c r="I27" s="480"/>
      <c r="J27" s="480"/>
      <c r="K27" s="480"/>
      <c r="L27" s="480"/>
      <c r="M27" s="480"/>
      <c r="N27" s="480"/>
      <c r="O27" s="480"/>
      <c r="P27" s="480"/>
      <c r="Q27" s="480"/>
      <c r="R27" s="68" t="n">
        <v>948484</v>
      </c>
      <c r="S27" s="68" t="n">
        <v>948484</v>
      </c>
      <c r="T27" s="68" t="n">
        <v>957651</v>
      </c>
      <c r="U27" s="68" t="n">
        <v>957651</v>
      </c>
      <c r="V27" s="68" t="n">
        <v>946884</v>
      </c>
      <c r="W27" s="68" t="n">
        <v>946884</v>
      </c>
      <c r="X27" s="68" t="n">
        <v>946884</v>
      </c>
      <c r="Y27" s="68" t="n">
        <v>946884</v>
      </c>
      <c r="Z27" s="68" t="n">
        <v>946884</v>
      </c>
      <c r="AA27" s="68" t="n">
        <v>946884</v>
      </c>
      <c r="AB27" s="68" t="n">
        <v>946884</v>
      </c>
      <c r="AC27" s="68" t="n">
        <v>946884</v>
      </c>
      <c r="AD27" s="68" t="n">
        <v>946884</v>
      </c>
      <c r="AE27" s="68" t="n">
        <v>946884</v>
      </c>
      <c r="AF27" s="68" t="n">
        <v>946884</v>
      </c>
      <c r="AG27" s="68" t="n">
        <v>946884</v>
      </c>
      <c r="AH27" s="68" t="n">
        <v>946884</v>
      </c>
      <c r="AI27" s="68" t="n">
        <v>946884</v>
      </c>
      <c r="AJ27" s="68" t="n">
        <v>946884</v>
      </c>
      <c r="AK27" s="68" t="n">
        <v>946884</v>
      </c>
      <c r="AL27" s="68" t="n">
        <v>695849</v>
      </c>
      <c r="AM27" s="68" t="n">
        <v>695993</v>
      </c>
      <c r="AN27" s="68" t="n">
        <v>683671</v>
      </c>
      <c r="AO27" s="68" t="n">
        <v>683671</v>
      </c>
      <c r="AP27" s="66" t="n">
        <v>683671</v>
      </c>
      <c r="AQ27" s="1076" t="n">
        <v>683671</v>
      </c>
      <c r="AR27" s="69" t="n">
        <v>683671</v>
      </c>
    </row>
    <row r="28" s="11" customFormat="true" ht="20.1" hidden="false" customHeight="true" outlineLevel="0" collapsed="false">
      <c r="A28" s="41"/>
      <c r="B28" s="44" t="s">
        <v>15</v>
      </c>
      <c r="C28" s="9"/>
      <c r="D28" s="404"/>
      <c r="E28" s="404"/>
      <c r="F28" s="888"/>
      <c r="G28" s="888" t="s">
        <v>581</v>
      </c>
      <c r="H28" s="1079"/>
      <c r="I28" s="1080"/>
      <c r="J28" s="1080"/>
      <c r="K28" s="1080"/>
      <c r="L28" s="1080"/>
      <c r="M28" s="1080"/>
      <c r="N28" s="1080"/>
      <c r="O28" s="1080"/>
      <c r="P28" s="1080"/>
      <c r="Q28" s="1080"/>
      <c r="R28" s="1081" t="n">
        <v>0.38330347452285</v>
      </c>
      <c r="S28" s="1081" t="n">
        <v>0.38330347452285</v>
      </c>
      <c r="T28" s="1081" t="n">
        <v>0.494487411124298</v>
      </c>
      <c r="U28" s="1081" t="n">
        <v>0.494487411124298</v>
      </c>
      <c r="V28" s="1081" t="n">
        <v>0.494449150072506</v>
      </c>
      <c r="W28" s="1081" t="n">
        <v>0.494449150072506</v>
      </c>
      <c r="X28" s="1081" t="n">
        <v>0.494449150072506</v>
      </c>
      <c r="Y28" s="1081" t="n">
        <v>0.494449150072506</v>
      </c>
      <c r="Z28" s="1081" t="n">
        <v>0.494449150072506</v>
      </c>
      <c r="AA28" s="1081" t="n">
        <v>0.494449150072506</v>
      </c>
      <c r="AB28" s="1081" t="n">
        <v>0.494449150072506</v>
      </c>
      <c r="AC28" s="1081" t="n">
        <v>0.494449150072506</v>
      </c>
      <c r="AD28" s="1081" t="n">
        <v>0.494449150072506</v>
      </c>
      <c r="AE28" s="1081" t="n">
        <v>0.494449150072506</v>
      </c>
      <c r="AF28" s="1081" t="n">
        <v>0.494449150072506</v>
      </c>
      <c r="AG28" s="1081" t="n">
        <v>0.494449150072506</v>
      </c>
      <c r="AH28" s="1081" t="n">
        <v>0.494449150072506</v>
      </c>
      <c r="AI28" s="1081" t="n">
        <v>0.494449150072506</v>
      </c>
      <c r="AJ28" s="1081" t="n">
        <v>0.494449150072506</v>
      </c>
      <c r="AK28" s="1081" t="n">
        <v>0.494449150072506</v>
      </c>
      <c r="AL28" s="1081" t="n">
        <v>0.493557085139248</v>
      </c>
      <c r="AM28" s="1081" t="n">
        <v>0.493557596850166</v>
      </c>
      <c r="AN28" s="1081" t="n">
        <v>0.493513810031167</v>
      </c>
      <c r="AO28" s="1081" t="n">
        <v>0.493513810031167</v>
      </c>
      <c r="AP28" s="1081" t="n">
        <v>0.493513810031167</v>
      </c>
      <c r="AQ28" s="1082" t="n">
        <v>0.493513810031167</v>
      </c>
      <c r="AR28" s="1082" t="n">
        <v>0.493513810031167</v>
      </c>
    </row>
    <row r="29" s="3" customFormat="true" ht="20.1" hidden="false" customHeight="true" outlineLevel="0" collapsed="false">
      <c r="A29" s="41"/>
      <c r="B29" s="44" t="s">
        <v>36</v>
      </c>
      <c r="C29" s="9"/>
      <c r="D29" s="154"/>
      <c r="E29" s="1075" t="s">
        <v>582</v>
      </c>
      <c r="F29" s="155"/>
      <c r="G29" s="155"/>
      <c r="H29" s="68"/>
      <c r="I29" s="480"/>
      <c r="J29" s="480"/>
      <c r="K29" s="480"/>
      <c r="L29" s="480"/>
      <c r="M29" s="480"/>
      <c r="N29" s="480"/>
      <c r="O29" s="480"/>
      <c r="P29" s="480"/>
      <c r="Q29" s="480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Q29" s="256"/>
    </row>
    <row r="30" s="11" customFormat="true" ht="20.1" hidden="false" customHeight="true" outlineLevel="0" collapsed="false">
      <c r="A30" s="41"/>
      <c r="B30" s="44" t="s">
        <v>37</v>
      </c>
      <c r="C30" s="9"/>
      <c r="D30" s="1"/>
      <c r="E30" s="1"/>
      <c r="F30" s="1" t="s">
        <v>573</v>
      </c>
      <c r="G30" s="1"/>
      <c r="H30" s="68"/>
      <c r="I30" s="480"/>
      <c r="J30" s="480"/>
      <c r="K30" s="480"/>
      <c r="L30" s="480"/>
      <c r="M30" s="480"/>
      <c r="N30" s="480"/>
      <c r="O30" s="480"/>
      <c r="P30" s="480"/>
      <c r="Q30" s="480"/>
      <c r="R30" s="68" t="n">
        <v>18870968</v>
      </c>
      <c r="S30" s="68" t="n">
        <v>18870968</v>
      </c>
      <c r="T30" s="68" t="n">
        <v>18870968</v>
      </c>
      <c r="U30" s="68" t="n">
        <v>18870968</v>
      </c>
      <c r="V30" s="68" t="n">
        <v>18870968</v>
      </c>
      <c r="W30" s="68" t="n">
        <v>18870968</v>
      </c>
      <c r="X30" s="68" t="n">
        <v>18870968</v>
      </c>
      <c r="Y30" s="68" t="n">
        <v>18870968</v>
      </c>
      <c r="Z30" s="68" t="n">
        <v>18870968</v>
      </c>
      <c r="AA30" s="68" t="n">
        <v>18870968</v>
      </c>
      <c r="AB30" s="68" t="n">
        <v>18870968</v>
      </c>
      <c r="AC30" s="68" t="n">
        <v>18870968</v>
      </c>
      <c r="AD30" s="68" t="n">
        <v>18870968</v>
      </c>
      <c r="AE30" s="68" t="n">
        <v>18870968</v>
      </c>
      <c r="AF30" s="68" t="n">
        <v>18870968</v>
      </c>
      <c r="AG30" s="68" t="n">
        <v>18870968</v>
      </c>
      <c r="AH30" s="68" t="n">
        <v>18870968</v>
      </c>
      <c r="AI30" s="68" t="n">
        <v>18870968</v>
      </c>
      <c r="AJ30" s="68" t="n">
        <v>18870968</v>
      </c>
      <c r="AK30" s="68" t="n">
        <v>18870968</v>
      </c>
      <c r="AL30" s="68" t="n">
        <v>18870968</v>
      </c>
      <c r="AM30" s="68" t="n">
        <v>18870968</v>
      </c>
      <c r="AN30" s="68" t="n">
        <v>18870968</v>
      </c>
      <c r="AO30" s="68" t="n">
        <v>18870968</v>
      </c>
      <c r="AP30" s="68" t="n">
        <v>18870969</v>
      </c>
      <c r="AQ30" s="252" t="n">
        <v>18870969</v>
      </c>
      <c r="AR30" s="252" t="n">
        <v>18870969</v>
      </c>
    </row>
    <row r="31" s="3" customFormat="true" ht="20.1" hidden="false" customHeight="true" outlineLevel="0" collapsed="false">
      <c r="A31" s="41"/>
      <c r="B31" s="42" t="s">
        <v>38</v>
      </c>
      <c r="C31" s="9"/>
      <c r="D31" s="1"/>
      <c r="E31" s="1"/>
      <c r="F31" s="1" t="s">
        <v>579</v>
      </c>
      <c r="G31" s="1"/>
      <c r="H31" s="68"/>
      <c r="I31" s="480"/>
      <c r="J31" s="480"/>
      <c r="K31" s="480"/>
      <c r="L31" s="480"/>
      <c r="M31" s="480"/>
      <c r="N31" s="480"/>
      <c r="O31" s="480"/>
      <c r="P31" s="480"/>
      <c r="Q31" s="480"/>
      <c r="R31" s="68" t="n">
        <v>0</v>
      </c>
      <c r="S31" s="68" t="n">
        <v>0</v>
      </c>
      <c r="T31" s="68" t="n">
        <v>0</v>
      </c>
      <c r="U31" s="68" t="n">
        <v>0</v>
      </c>
      <c r="V31" s="68" t="n">
        <v>0</v>
      </c>
      <c r="W31" s="68" t="n">
        <v>0</v>
      </c>
      <c r="X31" s="68" t="n">
        <v>0</v>
      </c>
      <c r="Y31" s="68" t="n">
        <v>0</v>
      </c>
      <c r="Z31" s="68" t="n">
        <v>0</v>
      </c>
      <c r="AA31" s="68" t="n">
        <v>0</v>
      </c>
      <c r="AB31" s="68" t="n">
        <v>0</v>
      </c>
      <c r="AC31" s="68" t="n">
        <v>0</v>
      </c>
      <c r="AD31" s="68" t="n">
        <v>0</v>
      </c>
      <c r="AE31" s="68" t="n">
        <v>0</v>
      </c>
      <c r="AF31" s="68" t="n">
        <v>0</v>
      </c>
      <c r="AG31" s="68" t="n">
        <v>0</v>
      </c>
      <c r="AH31" s="68" t="n">
        <v>0</v>
      </c>
      <c r="AI31" s="68" t="n">
        <v>0</v>
      </c>
      <c r="AJ31" s="68" t="n">
        <v>0</v>
      </c>
      <c r="AK31" s="68" t="n">
        <v>0</v>
      </c>
      <c r="AL31" s="68" t="n">
        <v>0</v>
      </c>
      <c r="AM31" s="68" t="n">
        <v>0</v>
      </c>
      <c r="AN31" s="68" t="n">
        <v>0</v>
      </c>
      <c r="AO31" s="1083" t="s">
        <v>190</v>
      </c>
      <c r="AP31" s="1083" t="s">
        <v>190</v>
      </c>
      <c r="AQ31" s="1084" t="s">
        <v>190</v>
      </c>
      <c r="AR31" s="1084" t="s">
        <v>190</v>
      </c>
    </row>
    <row r="32" s="3" customFormat="true" ht="20.1" hidden="false" customHeight="true" outlineLevel="0" collapsed="false">
      <c r="A32" s="41"/>
      <c r="B32" s="42" t="s">
        <v>39</v>
      </c>
      <c r="C32" s="9"/>
      <c r="D32" s="154"/>
      <c r="F32" s="1075" t="s">
        <v>580</v>
      </c>
      <c r="G32" s="155"/>
      <c r="H32" s="68"/>
      <c r="I32" s="480"/>
      <c r="J32" s="480"/>
      <c r="K32" s="480"/>
      <c r="L32" s="480"/>
      <c r="M32" s="480"/>
      <c r="N32" s="480"/>
      <c r="O32" s="480"/>
      <c r="P32" s="480"/>
      <c r="Q32" s="480"/>
      <c r="R32" s="68" t="n">
        <v>3</v>
      </c>
      <c r="S32" s="68" t="n">
        <v>3</v>
      </c>
      <c r="T32" s="68" t="n">
        <v>3</v>
      </c>
      <c r="U32" s="68" t="n">
        <v>3</v>
      </c>
      <c r="V32" s="68" t="n">
        <v>414</v>
      </c>
      <c r="W32" s="68" t="n">
        <v>414</v>
      </c>
      <c r="X32" s="68" t="n">
        <v>414</v>
      </c>
      <c r="Y32" s="68" t="n">
        <v>414</v>
      </c>
      <c r="Z32" s="68" t="n">
        <v>414</v>
      </c>
      <c r="AA32" s="68" t="n">
        <v>414</v>
      </c>
      <c r="AB32" s="68" t="n">
        <v>414</v>
      </c>
      <c r="AC32" s="68" t="n">
        <v>414</v>
      </c>
      <c r="AD32" s="68" t="n">
        <v>414</v>
      </c>
      <c r="AE32" s="68" t="n">
        <v>414</v>
      </c>
      <c r="AF32" s="68" t="n">
        <v>414</v>
      </c>
      <c r="AG32" s="68" t="n">
        <v>414</v>
      </c>
      <c r="AH32" s="68" t="n">
        <v>414</v>
      </c>
      <c r="AI32" s="68" t="n">
        <v>414</v>
      </c>
      <c r="AJ32" s="68" t="n">
        <v>414</v>
      </c>
      <c r="AK32" s="68" t="n">
        <v>414</v>
      </c>
      <c r="AL32" s="68" t="n">
        <v>414</v>
      </c>
      <c r="AM32" s="68" t="n">
        <v>414</v>
      </c>
      <c r="AN32" s="68" t="n">
        <v>0</v>
      </c>
      <c r="AO32" s="1085" t="n">
        <v>0</v>
      </c>
      <c r="AP32" s="1085" t="n">
        <v>0</v>
      </c>
      <c r="AQ32" s="1085" t="n">
        <v>0</v>
      </c>
      <c r="AR32" s="1085" t="n">
        <v>0</v>
      </c>
    </row>
    <row r="33" s="3" customFormat="true" ht="20.1" hidden="false" customHeight="true" outlineLevel="0" collapsed="false">
      <c r="A33" s="41"/>
      <c r="B33" s="42" t="s">
        <v>40</v>
      </c>
      <c r="C33" s="9"/>
      <c r="D33" s="1086"/>
      <c r="E33" s="1086" t="s">
        <v>583</v>
      </c>
      <c r="F33" s="1087"/>
      <c r="G33" s="773"/>
      <c r="H33" s="660"/>
      <c r="I33" s="682"/>
      <c r="J33" s="682"/>
      <c r="K33" s="682"/>
      <c r="L33" s="682"/>
      <c r="M33" s="682"/>
      <c r="N33" s="682"/>
      <c r="O33" s="682"/>
      <c r="P33" s="682"/>
      <c r="Q33" s="682"/>
      <c r="R33" s="660"/>
      <c r="S33" s="660"/>
      <c r="T33" s="660"/>
      <c r="U33" s="660"/>
      <c r="V33" s="660"/>
      <c r="W33" s="660"/>
      <c r="X33" s="660"/>
      <c r="Y33" s="660"/>
      <c r="Z33" s="660"/>
      <c r="AA33" s="660"/>
      <c r="AB33" s="660"/>
      <c r="AC33" s="660"/>
      <c r="AD33" s="660"/>
      <c r="AE33" s="660"/>
      <c r="AF33" s="660"/>
      <c r="AG33" s="660"/>
      <c r="AH33" s="660"/>
      <c r="AI33" s="660"/>
      <c r="AJ33" s="660"/>
      <c r="AK33" s="660"/>
      <c r="AL33" s="660"/>
      <c r="AM33" s="660"/>
      <c r="AN33" s="660"/>
      <c r="AQ33" s="256"/>
    </row>
    <row r="34" s="3" customFormat="true" ht="20.1" hidden="false" customHeight="true" outlineLevel="0" collapsed="false">
      <c r="A34" s="41"/>
      <c r="B34" s="42" t="s">
        <v>41</v>
      </c>
      <c r="C34" s="9"/>
      <c r="D34" s="154"/>
      <c r="F34" s="1075" t="s">
        <v>584</v>
      </c>
      <c r="G34" s="155"/>
      <c r="H34" s="68"/>
      <c r="I34" s="480"/>
      <c r="J34" s="480"/>
      <c r="K34" s="480"/>
      <c r="L34" s="480"/>
      <c r="M34" s="480"/>
      <c r="N34" s="480"/>
      <c r="O34" s="480"/>
      <c r="P34" s="480"/>
      <c r="Q34" s="480"/>
      <c r="R34" s="68" t="n">
        <v>217176344</v>
      </c>
      <c r="S34" s="68" t="n">
        <v>217176344</v>
      </c>
      <c r="T34" s="68" t="n">
        <v>299322201</v>
      </c>
      <c r="U34" s="68" t="n">
        <v>299322201</v>
      </c>
      <c r="V34" s="68" t="n">
        <v>299332557</v>
      </c>
      <c r="W34" s="68" t="n">
        <v>299332557</v>
      </c>
      <c r="X34" s="68" t="n">
        <v>299332557</v>
      </c>
      <c r="Y34" s="68" t="n">
        <v>299332557</v>
      </c>
      <c r="Z34" s="68" t="n">
        <v>299332557</v>
      </c>
      <c r="AA34" s="68" t="n">
        <v>299332557</v>
      </c>
      <c r="AB34" s="68" t="n">
        <v>299332557</v>
      </c>
      <c r="AC34" s="68" t="n">
        <v>299332557</v>
      </c>
      <c r="AD34" s="68" t="n">
        <v>299332557</v>
      </c>
      <c r="AE34" s="68" t="n">
        <v>299332557</v>
      </c>
      <c r="AF34" s="68" t="n">
        <v>299332557</v>
      </c>
      <c r="AG34" s="68" t="n">
        <v>299332557</v>
      </c>
      <c r="AH34" s="68" t="n">
        <v>299332557</v>
      </c>
      <c r="AI34" s="68" t="n">
        <v>299332557</v>
      </c>
      <c r="AJ34" s="68" t="n">
        <v>299332557</v>
      </c>
      <c r="AK34" s="68" t="n">
        <v>299332557</v>
      </c>
      <c r="AL34" s="68" t="n">
        <v>299583592</v>
      </c>
      <c r="AM34" s="68" t="n">
        <v>299583448</v>
      </c>
      <c r="AN34" s="68" t="n">
        <v>299596184</v>
      </c>
      <c r="AO34" s="68" t="n">
        <v>299596184</v>
      </c>
      <c r="AP34" s="68" t="n">
        <v>299596184</v>
      </c>
      <c r="AQ34" s="230" t="n">
        <v>299596184</v>
      </c>
      <c r="AR34" s="109" t="n">
        <v>299596184</v>
      </c>
    </row>
    <row r="35" s="11" customFormat="true" ht="20.1" hidden="false" customHeight="true" outlineLevel="0" collapsed="false">
      <c r="A35" s="41"/>
      <c r="B35" s="42" t="s">
        <v>42</v>
      </c>
      <c r="C35" s="9"/>
      <c r="D35" s="154"/>
      <c r="E35" s="3"/>
      <c r="F35" s="1" t="s">
        <v>579</v>
      </c>
      <c r="G35" s="155"/>
      <c r="H35" s="68"/>
      <c r="I35" s="480"/>
      <c r="J35" s="480"/>
      <c r="K35" s="480"/>
      <c r="L35" s="480"/>
      <c r="M35" s="480"/>
      <c r="N35" s="480"/>
      <c r="O35" s="480"/>
      <c r="P35" s="480"/>
      <c r="Q35" s="480"/>
      <c r="R35" s="68" t="n">
        <v>75426214</v>
      </c>
      <c r="S35" s="68" t="n">
        <v>75426214</v>
      </c>
      <c r="T35" s="68" t="n">
        <v>138195501</v>
      </c>
      <c r="U35" s="68" t="n">
        <v>138195501</v>
      </c>
      <c r="V35" s="68" t="n">
        <v>138195501</v>
      </c>
      <c r="W35" s="68" t="n">
        <v>138195501</v>
      </c>
      <c r="X35" s="68" t="n">
        <v>138195501</v>
      </c>
      <c r="Y35" s="68" t="n">
        <v>138195501</v>
      </c>
      <c r="Z35" s="68" t="n">
        <v>138195501</v>
      </c>
      <c r="AA35" s="68" t="n">
        <v>138195501</v>
      </c>
      <c r="AB35" s="68" t="n">
        <v>138195501</v>
      </c>
      <c r="AC35" s="68" t="n">
        <v>138195501</v>
      </c>
      <c r="AD35" s="68" t="n">
        <v>138195501</v>
      </c>
      <c r="AE35" s="68" t="n">
        <v>138195501</v>
      </c>
      <c r="AF35" s="68" t="n">
        <v>138195501</v>
      </c>
      <c r="AG35" s="68" t="n">
        <v>138195501</v>
      </c>
      <c r="AH35" s="68" t="n">
        <v>138195501</v>
      </c>
      <c r="AI35" s="68" t="n">
        <v>138195501</v>
      </c>
      <c r="AJ35" s="68" t="n">
        <v>138195501</v>
      </c>
      <c r="AK35" s="68" t="n">
        <v>138195501</v>
      </c>
      <c r="AL35" s="68" t="n">
        <v>138195501</v>
      </c>
      <c r="AM35" s="68" t="n">
        <v>138195501</v>
      </c>
      <c r="AN35" s="68" t="n">
        <v>138195501</v>
      </c>
      <c r="AO35" s="68" t="n">
        <v>138195501</v>
      </c>
      <c r="AP35" s="68" t="n">
        <v>138195501</v>
      </c>
      <c r="AQ35" s="252" t="n">
        <v>138195501</v>
      </c>
      <c r="AR35" s="111" t="n">
        <v>138195501</v>
      </c>
    </row>
    <row r="36" s="11" customFormat="true" ht="20.1" hidden="false" customHeight="true" outlineLevel="0" collapsed="false">
      <c r="A36" s="41"/>
      <c r="B36" s="42" t="s">
        <v>43</v>
      </c>
      <c r="C36" s="9"/>
      <c r="D36" s="915"/>
      <c r="E36" s="915"/>
      <c r="F36" s="915"/>
      <c r="G36" s="915" t="s">
        <v>575</v>
      </c>
      <c r="H36" s="924"/>
      <c r="I36" s="1088"/>
      <c r="J36" s="1088"/>
      <c r="K36" s="1088"/>
      <c r="L36" s="1088"/>
      <c r="M36" s="1088"/>
      <c r="N36" s="1088"/>
      <c r="O36" s="1088"/>
      <c r="P36" s="1088"/>
      <c r="Q36" s="1088"/>
      <c r="R36" s="1089" t="n">
        <v>0.34730400471241</v>
      </c>
      <c r="S36" s="1089" t="n">
        <v>0.34730400471241</v>
      </c>
      <c r="T36" s="1089" t="n">
        <v>0.461694790891906</v>
      </c>
      <c r="U36" s="1089" t="n">
        <v>0.461694790891906</v>
      </c>
      <c r="V36" s="1089" t="n">
        <v>0.461678817650297</v>
      </c>
      <c r="W36" s="1089" t="n">
        <v>0.461678817650297</v>
      </c>
      <c r="X36" s="1089" t="n">
        <v>0.461678817650297</v>
      </c>
      <c r="Y36" s="1089" t="n">
        <v>0.461678817650297</v>
      </c>
      <c r="Z36" s="1089" t="n">
        <v>0.461678817650297</v>
      </c>
      <c r="AA36" s="1089" t="n">
        <v>0.461678817650297</v>
      </c>
      <c r="AB36" s="1089" t="n">
        <v>0.461678817650297</v>
      </c>
      <c r="AC36" s="1089" t="n">
        <v>0.461678817650297</v>
      </c>
      <c r="AD36" s="1089" t="n">
        <v>0.461678817650297</v>
      </c>
      <c r="AE36" s="1089" t="n">
        <v>0.461678817650297</v>
      </c>
      <c r="AF36" s="1089" t="n">
        <v>0.461678817650297</v>
      </c>
      <c r="AG36" s="1089" t="n">
        <v>0.461678817650297</v>
      </c>
      <c r="AH36" s="1089" t="n">
        <v>0.461678817650297</v>
      </c>
      <c r="AI36" s="1089" t="n">
        <v>0.461678817650297</v>
      </c>
      <c r="AJ36" s="1089" t="n">
        <v>0.461678817650297</v>
      </c>
      <c r="AK36" s="1089" t="n">
        <v>0.461678817650297</v>
      </c>
      <c r="AL36" s="1089" t="n">
        <v>0.461291955535402</v>
      </c>
      <c r="AM36" s="1089" t="n">
        <v>0.461292177263411</v>
      </c>
      <c r="AN36" s="1089" t="n">
        <v>0.461272567477028</v>
      </c>
      <c r="AO36" s="1089" t="n">
        <v>0.461272567477028</v>
      </c>
      <c r="AP36" s="1089" t="n">
        <v>1.46127256747703</v>
      </c>
      <c r="AQ36" s="1090" t="n">
        <v>0.461272567477028</v>
      </c>
      <c r="AR36" s="1090" t="n">
        <v>0.461272567477028</v>
      </c>
    </row>
    <row r="37" s="11" customFormat="true" ht="20.1" hidden="false" customHeight="true" outlineLevel="0" collapsed="false">
      <c r="A37" s="41"/>
      <c r="B37" s="42" t="s">
        <v>44</v>
      </c>
      <c r="C37" s="9"/>
      <c r="D37" s="1"/>
      <c r="E37" s="1"/>
      <c r="F37" s="1"/>
      <c r="G37" s="1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1091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="11" customFormat="true" ht="20.1" hidden="false" customHeight="true" outlineLevel="0" collapsed="false">
      <c r="A38" s="41"/>
      <c r="B38" s="44" t="s">
        <v>45</v>
      </c>
      <c r="C38" s="9"/>
      <c r="D38" s="423" t="s">
        <v>585</v>
      </c>
      <c r="E38" s="423"/>
      <c r="F38" s="423"/>
      <c r="G38" s="423"/>
      <c r="H38" s="423"/>
      <c r="I38" s="1063" t="s">
        <v>49</v>
      </c>
      <c r="J38" s="1063" t="s">
        <v>50</v>
      </c>
      <c r="K38" s="1063" t="s">
        <v>51</v>
      </c>
      <c r="L38" s="1064" t="n">
        <v>2012</v>
      </c>
      <c r="M38" s="1063" t="s">
        <v>53</v>
      </c>
      <c r="N38" s="1063" t="s">
        <v>54</v>
      </c>
      <c r="O38" s="1063" t="s">
        <v>55</v>
      </c>
      <c r="P38" s="1064" t="n">
        <v>2013</v>
      </c>
      <c r="Q38" s="1063" t="s">
        <v>57</v>
      </c>
      <c r="R38" s="1063" t="s">
        <v>58</v>
      </c>
      <c r="S38" s="1063" t="s">
        <v>59</v>
      </c>
    </row>
    <row r="39" s="11" customFormat="true" ht="20.1" hidden="false" customHeight="true" outlineLevel="0" collapsed="false">
      <c r="A39" s="41"/>
      <c r="B39" s="72" t="s">
        <v>46</v>
      </c>
      <c r="C39" s="9"/>
      <c r="D39" s="154"/>
      <c r="E39" s="1075" t="s">
        <v>586</v>
      </c>
      <c r="F39" s="155"/>
      <c r="G39" s="155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</row>
    <row r="40" s="11" customFormat="true" ht="22.5" hidden="false" customHeight="true" outlineLevel="0" collapsed="false">
      <c r="A40" s="41"/>
      <c r="B40" s="44" t="s">
        <v>47</v>
      </c>
      <c r="C40" s="9"/>
      <c r="D40" s="1"/>
      <c r="E40" s="1"/>
      <c r="F40" s="1" t="s">
        <v>573</v>
      </c>
      <c r="G40" s="1"/>
      <c r="H40" s="68"/>
      <c r="I40" s="68" t="n">
        <v>57285669</v>
      </c>
      <c r="J40" s="68" t="n">
        <v>60125029</v>
      </c>
      <c r="K40" s="68" t="n">
        <v>60125029</v>
      </c>
      <c r="L40" s="68" t="n">
        <v>90125029</v>
      </c>
      <c r="M40" s="68" t="n">
        <v>90125029</v>
      </c>
      <c r="N40" s="68" t="n">
        <v>120125030</v>
      </c>
      <c r="O40" s="68" t="n">
        <v>120125030</v>
      </c>
      <c r="P40" s="68" t="n">
        <v>120125030</v>
      </c>
      <c r="Q40" s="68" t="n">
        <v>120125030</v>
      </c>
      <c r="R40" s="68" t="n">
        <v>120125030</v>
      </c>
      <c r="S40" s="68" t="n">
        <v>120125030</v>
      </c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</row>
    <row r="41" s="11" customFormat="true" ht="22.5" hidden="false" customHeight="true" outlineLevel="0" collapsed="false">
      <c r="A41" s="41"/>
      <c r="B41" s="60"/>
      <c r="C41" s="9"/>
      <c r="D41" s="1"/>
      <c r="E41" s="1"/>
      <c r="F41" s="1" t="s">
        <v>574</v>
      </c>
      <c r="G41" s="1"/>
      <c r="H41" s="68"/>
      <c r="I41" s="68" t="n">
        <v>29903671</v>
      </c>
      <c r="J41" s="68" t="n">
        <v>31398854</v>
      </c>
      <c r="K41" s="68" t="n">
        <v>31398854</v>
      </c>
      <c r="L41" s="68" t="n">
        <v>61398854</v>
      </c>
      <c r="M41" s="68" t="n">
        <v>61398854</v>
      </c>
      <c r="N41" s="68" t="n">
        <v>91398854</v>
      </c>
      <c r="O41" s="68" t="n">
        <v>91398854</v>
      </c>
      <c r="P41" s="68" t="n">
        <v>91398854</v>
      </c>
      <c r="Q41" s="68" t="n">
        <v>91398854</v>
      </c>
      <c r="R41" s="68" t="n">
        <v>91398854</v>
      </c>
      <c r="S41" s="68" t="n">
        <v>91398854</v>
      </c>
    </row>
    <row r="42" s="11" customFormat="true" ht="19.5" hidden="false" customHeight="true" outlineLevel="0" collapsed="false">
      <c r="A42" s="41"/>
      <c r="B42" s="60"/>
      <c r="C42" s="9"/>
      <c r="D42" s="1"/>
      <c r="E42" s="915"/>
      <c r="F42" s="915" t="s">
        <v>575</v>
      </c>
      <c r="G42" s="915"/>
      <c r="H42" s="924"/>
      <c r="I42" s="1089" t="n">
        <v>0.522009632112353</v>
      </c>
      <c r="J42" s="1089" t="n">
        <v>0.522226010069783</v>
      </c>
      <c r="K42" s="1089" t="n">
        <v>0.522226010069783</v>
      </c>
      <c r="L42" s="1089" t="n">
        <v>0.681263070661536</v>
      </c>
      <c r="M42" s="1089" t="n">
        <v>0.681263070661536</v>
      </c>
      <c r="N42" s="1089" t="n">
        <v>0.760864359409525</v>
      </c>
      <c r="O42" s="1089" t="n">
        <v>0.760864359409525</v>
      </c>
      <c r="P42" s="1089" t="n">
        <v>0.760864359409525</v>
      </c>
      <c r="Q42" s="1089" t="n">
        <v>0.760864359409525</v>
      </c>
      <c r="R42" s="1089" t="n">
        <v>0.760864359409525</v>
      </c>
      <c r="S42" s="1070" t="n">
        <v>0.760864359409525</v>
      </c>
    </row>
    <row r="43" s="11" customFormat="true" ht="19.5" hidden="false" customHeight="true" outlineLevel="0" collapsed="false">
      <c r="A43" s="41"/>
      <c r="B43" s="61"/>
      <c r="C43" s="9"/>
      <c r="D43" s="29"/>
      <c r="E43" s="1" t="s">
        <v>587</v>
      </c>
      <c r="F43" s="1"/>
      <c r="G43" s="1"/>
      <c r="H43" s="1"/>
      <c r="I43" s="68"/>
      <c r="J43" s="1070"/>
      <c r="K43" s="1070"/>
      <c r="L43" s="1070"/>
      <c r="M43" s="1070"/>
      <c r="N43" s="1070"/>
      <c r="O43" s="1070"/>
      <c r="P43" s="1070"/>
      <c r="Q43" s="1070"/>
      <c r="R43" s="1070"/>
      <c r="S43" s="1092"/>
      <c r="T43" s="1092"/>
      <c r="U43" s="1092"/>
      <c r="V43" s="1092"/>
      <c r="W43" s="1092"/>
      <c r="X43" s="1092"/>
      <c r="Y43" s="1070"/>
      <c r="Z43" s="1070"/>
      <c r="AA43" s="1070"/>
      <c r="AB43" s="1070"/>
      <c r="AC43" s="1070"/>
      <c r="AD43" s="1070"/>
      <c r="AE43" s="1070"/>
    </row>
    <row r="44" s="11" customFormat="true" ht="19.5" hidden="false" customHeight="true" outlineLevel="0" collapsed="false">
      <c r="A44" s="41"/>
      <c r="B44" s="61"/>
      <c r="C44" s="9"/>
      <c r="D44" s="29"/>
      <c r="E44" s="1"/>
      <c r="F44" s="1" t="s">
        <v>573</v>
      </c>
      <c r="G44" s="1"/>
      <c r="H44" s="1"/>
      <c r="I44" s="68"/>
      <c r="J44" s="68" t="n">
        <v>6000000</v>
      </c>
      <c r="K44" s="68" t="n">
        <v>6000000</v>
      </c>
      <c r="L44" s="68" t="n">
        <v>6000000</v>
      </c>
      <c r="M44" s="68" t="n">
        <v>6000000</v>
      </c>
      <c r="N44" s="68" t="n">
        <v>6000000</v>
      </c>
      <c r="O44" s="68" t="n">
        <v>6000000</v>
      </c>
      <c r="P44" s="68" t="n">
        <v>6000000</v>
      </c>
      <c r="Q44" s="68" t="n">
        <v>6000000</v>
      </c>
      <c r="R44" s="68" t="n">
        <v>6000000</v>
      </c>
      <c r="S44" s="68" t="n">
        <v>6000000</v>
      </c>
      <c r="T44" s="68" t="n">
        <v>6000000</v>
      </c>
      <c r="U44" s="68" t="n">
        <v>6000000</v>
      </c>
      <c r="V44" s="68" t="n">
        <v>6000000</v>
      </c>
      <c r="W44" s="68" t="n">
        <v>6000000</v>
      </c>
      <c r="X44" s="68" t="n">
        <v>7306267</v>
      </c>
      <c r="Y44" s="3"/>
      <c r="Z44" s="3"/>
      <c r="AA44" s="3"/>
      <c r="AB44" s="3"/>
      <c r="AC44" s="3"/>
      <c r="AD44" s="3"/>
      <c r="AE44" s="3"/>
    </row>
    <row r="45" s="3" customFormat="true" ht="24" hidden="false" customHeight="true" outlineLevel="0" collapsed="false">
      <c r="A45" s="41"/>
      <c r="B45" s="61"/>
      <c r="C45" s="9"/>
      <c r="D45" s="47"/>
      <c r="E45" s="1"/>
      <c r="F45" s="1" t="s">
        <v>574</v>
      </c>
      <c r="G45" s="1"/>
      <c r="H45" s="1"/>
      <c r="I45" s="68"/>
      <c r="J45" s="68" t="n">
        <v>6000000</v>
      </c>
      <c r="K45" s="68" t="n">
        <v>6000000</v>
      </c>
      <c r="L45" s="68" t="n">
        <v>6000000</v>
      </c>
      <c r="M45" s="68" t="n">
        <v>6000000</v>
      </c>
      <c r="N45" s="68" t="n">
        <v>6000000</v>
      </c>
      <c r="O45" s="68" t="n">
        <v>6000000</v>
      </c>
      <c r="P45" s="68" t="n">
        <v>6000000</v>
      </c>
      <c r="Q45" s="68" t="n">
        <v>6000000</v>
      </c>
      <c r="R45" s="68" t="n">
        <v>6000000</v>
      </c>
      <c r="S45" s="68" t="n">
        <v>6000000</v>
      </c>
      <c r="T45" s="68" t="n">
        <v>6000000</v>
      </c>
      <c r="U45" s="68" t="n">
        <v>6000000</v>
      </c>
      <c r="V45" s="68" t="n">
        <v>6000000</v>
      </c>
      <c r="W45" s="68" t="n">
        <v>6000000</v>
      </c>
      <c r="X45" s="68" t="n">
        <v>2306267</v>
      </c>
      <c r="AF45" s="11"/>
      <c r="AG45" s="11"/>
      <c r="AH45" s="11"/>
      <c r="AI45" s="11"/>
      <c r="AJ45" s="11"/>
      <c r="AK45" s="11"/>
      <c r="AL45" s="11"/>
      <c r="AM45" s="11"/>
      <c r="AN45" s="11"/>
    </row>
    <row r="46" s="3" customFormat="true" ht="24" hidden="false" customHeight="true" outlineLevel="0" collapsed="false">
      <c r="A46" s="41"/>
      <c r="B46" s="61"/>
      <c r="C46" s="9"/>
      <c r="D46" s="55"/>
      <c r="E46" s="915"/>
      <c r="F46" s="915" t="s">
        <v>575</v>
      </c>
      <c r="G46" s="915"/>
      <c r="H46" s="915"/>
      <c r="I46" s="924"/>
      <c r="J46" s="1089" t="n">
        <v>1</v>
      </c>
      <c r="K46" s="1089" t="n">
        <v>1</v>
      </c>
      <c r="L46" s="1089" t="n">
        <v>1</v>
      </c>
      <c r="M46" s="1089" t="n">
        <v>1</v>
      </c>
      <c r="N46" s="1089" t="n">
        <v>1</v>
      </c>
      <c r="O46" s="1089" t="n">
        <v>1</v>
      </c>
      <c r="P46" s="1089" t="n">
        <v>1</v>
      </c>
      <c r="Q46" s="1089" t="n">
        <v>1</v>
      </c>
      <c r="R46" s="1089" t="n">
        <v>1</v>
      </c>
      <c r="S46" s="1089" t="n">
        <v>1</v>
      </c>
      <c r="T46" s="1089" t="n">
        <v>1</v>
      </c>
      <c r="U46" s="1089" t="n">
        <v>1</v>
      </c>
      <c r="V46" s="1089" t="n">
        <v>1</v>
      </c>
      <c r="W46" s="1089" t="n">
        <v>1</v>
      </c>
      <c r="X46" s="1089" t="n">
        <v>0.315655997789295</v>
      </c>
    </row>
    <row r="47" s="3" customFormat="true" ht="24" hidden="false" customHeight="true" outlineLevel="0" collapsed="false">
      <c r="A47" s="41"/>
      <c r="B47" s="61"/>
      <c r="C47" s="9"/>
      <c r="D47" s="10"/>
      <c r="E47" s="1" t="s">
        <v>588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="3" customFormat="true" ht="24" hidden="false" customHeight="true" outlineLevel="0" collapsed="false">
      <c r="A48" s="41"/>
      <c r="B48" s="61"/>
      <c r="C48" s="9"/>
      <c r="D48" s="10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="3" customFormat="true" ht="12.75" hidden="false" customHeight="true" outlineLevel="0" collapsed="false">
      <c r="A49" s="41"/>
      <c r="B49" s="61"/>
      <c r="C49" s="9"/>
      <c r="D49" s="10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="3" customFormat="true" ht="18.75" hidden="false" customHeight="true" outlineLevel="0" collapsed="false">
      <c r="A50" s="41"/>
      <c r="B50" s="61"/>
      <c r="C50" s="9"/>
      <c r="D50" s="10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="3" customFormat="true" ht="12.75" hidden="false" customHeight="true" outlineLevel="0" collapsed="false">
      <c r="A51" s="41"/>
      <c r="B51" s="61"/>
      <c r="C51" s="9"/>
      <c r="D51" s="10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="3" customFormat="true" ht="12.75" hidden="false" customHeight="true" outlineLevel="0" collapsed="false">
      <c r="A52" s="41"/>
      <c r="B52" s="61"/>
      <c r="C52" s="9"/>
      <c r="D52" s="10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="3" customFormat="true" ht="12.75" hidden="false" customHeight="true" outlineLevel="0" collapsed="false">
      <c r="A53" s="41"/>
      <c r="B53" s="61"/>
      <c r="C53" s="9"/>
      <c r="D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="3" customFormat="true" ht="12.75" hidden="false" customHeight="true" outlineLevel="0" collapsed="false">
      <c r="A54" s="41"/>
      <c r="B54" s="61"/>
      <c r="C54" s="9"/>
      <c r="D54" s="10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="3" customFormat="true" ht="12.75" hidden="false" customHeight="true" outlineLevel="0" collapsed="false">
      <c r="A55" s="41"/>
      <c r="B55" s="61"/>
      <c r="C55" s="9"/>
      <c r="D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="3" customFormat="true" ht="12.75" hidden="false" customHeight="true" outlineLevel="0" collapsed="false">
      <c r="A56" s="41"/>
      <c r="B56" s="61"/>
      <c r="C56" s="9"/>
      <c r="D56" s="10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="3" customFormat="true" ht="12.75" hidden="false" customHeight="true" outlineLevel="0" collapsed="false">
      <c r="A57" s="41"/>
      <c r="B57" s="61"/>
      <c r="C57" s="9"/>
      <c r="D57" s="10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="3" customFormat="true" ht="12.75" hidden="false" customHeight="true" outlineLevel="0" collapsed="false">
      <c r="A58" s="41"/>
      <c r="B58" s="61"/>
      <c r="C58" s="9"/>
      <c r="D58" s="10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="3" customFormat="true" ht="12.75" hidden="false" customHeight="true" outlineLevel="0" collapsed="false">
      <c r="A59" s="41"/>
      <c r="B59" s="61"/>
      <c r="C59" s="9"/>
      <c r="D59" s="10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="3" customFormat="true" ht="12.75" hidden="false" customHeight="true" outlineLevel="0" collapsed="false">
      <c r="A60" s="41"/>
      <c r="B60" s="61"/>
      <c r="C60" s="9"/>
      <c r="D60" s="10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="3" customFormat="true" ht="12.75" hidden="false" customHeight="true" outlineLevel="0" collapsed="false">
      <c r="A61" s="41"/>
      <c r="B61" s="61"/>
      <c r="C61" s="9"/>
      <c r="D61" s="10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="3" customFormat="true" ht="12.75" hidden="false" customHeight="true" outlineLevel="0" collapsed="false">
      <c r="A62" s="41"/>
      <c r="B62" s="61"/>
      <c r="C62" s="9"/>
      <c r="D62" s="10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="3" customFormat="true" ht="12.75" hidden="false" customHeight="true" outlineLevel="0" collapsed="false">
      <c r="A63" s="41"/>
      <c r="B63" s="61"/>
      <c r="C63" s="9"/>
      <c r="D63" s="10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="3" customFormat="true" ht="12.75" hidden="false" customHeight="true" outlineLevel="0" collapsed="false">
      <c r="A64" s="41"/>
      <c r="B64" s="61"/>
      <c r="C64" s="9"/>
      <c r="D64" s="10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="3" customFormat="true" ht="12.75" hidden="false" customHeight="true" outlineLevel="0" collapsed="false">
      <c r="A65" s="41"/>
      <c r="B65" s="61"/>
      <c r="C65" s="9"/>
      <c r="D65" s="10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="3" customFormat="true" ht="12.75" hidden="false" customHeight="true" outlineLevel="0" collapsed="false">
      <c r="A66" s="41"/>
      <c r="B66" s="61"/>
      <c r="C66" s="9"/>
      <c r="D66" s="10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="3" customFormat="true" ht="12.75" hidden="false" customHeight="true" outlineLevel="0" collapsed="false">
      <c r="A67" s="41"/>
      <c r="B67" s="61"/>
      <c r="C67" s="9"/>
      <c r="D67" s="10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="3" customFormat="true" ht="12.75" hidden="false" customHeight="true" outlineLevel="0" collapsed="false">
      <c r="A68" s="41"/>
      <c r="B68" s="61"/>
      <c r="C68" s="9"/>
      <c r="D68" s="10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="3" customFormat="true" ht="12.75" hidden="false" customHeight="true" outlineLevel="0" collapsed="false">
      <c r="A69" s="41"/>
      <c r="B69" s="61"/>
      <c r="C69" s="9"/>
      <c r="D69" s="10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="3" customFormat="true" ht="12.75" hidden="false" customHeight="true" outlineLevel="0" collapsed="false">
      <c r="A70" s="41"/>
      <c r="B70" s="61"/>
      <c r="C70" s="9"/>
      <c r="D70" s="10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="3" customFormat="true" ht="12.75" hidden="false" customHeight="true" outlineLevel="0" collapsed="false">
      <c r="A71" s="41"/>
      <c r="B71" s="61"/>
      <c r="C71" s="9"/>
      <c r="D71" s="10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="3" customFormat="true" ht="12.75" hidden="false" customHeight="true" outlineLevel="0" collapsed="false">
      <c r="A72" s="41"/>
      <c r="B72" s="61"/>
      <c r="C72" s="9"/>
      <c r="D72" s="10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="3" customFormat="true" ht="12.75" hidden="false" customHeight="true" outlineLevel="0" collapsed="false">
      <c r="A73" s="41"/>
      <c r="B73" s="61"/>
      <c r="C73" s="9"/>
      <c r="D73" s="10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="3" customFormat="true" ht="12.75" hidden="false" customHeight="true" outlineLevel="0" collapsed="false">
      <c r="A74" s="41"/>
      <c r="B74" s="61"/>
      <c r="C74" s="9"/>
      <c r="D74" s="10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="3" customFormat="true" ht="12.75" hidden="false" customHeight="true" outlineLevel="0" collapsed="false">
      <c r="A75" s="41"/>
      <c r="B75" s="61"/>
      <c r="C75" s="9"/>
      <c r="D75" s="10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="3" customFormat="true" ht="12.75" hidden="false" customHeight="true" outlineLevel="0" collapsed="false">
      <c r="A76" s="41"/>
      <c r="B76" s="61"/>
      <c r="C76" s="9"/>
      <c r="D76" s="10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="3" customFormat="true" ht="12.75" hidden="false" customHeight="true" outlineLevel="0" collapsed="false">
      <c r="A77" s="41"/>
      <c r="B77" s="61"/>
      <c r="C77" s="9"/>
      <c r="D77" s="10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="3" customFormat="true" ht="12.75" hidden="false" customHeight="true" outlineLevel="0" collapsed="false">
      <c r="A78" s="41"/>
      <c r="B78" s="61"/>
      <c r="C78" s="9"/>
      <c r="D78" s="10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="3" customFormat="true" ht="12.75" hidden="false" customHeight="true" outlineLevel="0" collapsed="false">
      <c r="A79" s="41"/>
      <c r="B79" s="61"/>
      <c r="C79" s="9"/>
      <c r="D79" s="10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="3" customFormat="true" ht="12.75" hidden="false" customHeight="true" outlineLevel="0" collapsed="false">
      <c r="A80" s="41"/>
      <c r="B80" s="61"/>
      <c r="C80" s="9"/>
      <c r="D80" s="10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="3" customFormat="true" ht="12.75" hidden="false" customHeight="true" outlineLevel="0" collapsed="false">
      <c r="A81" s="41"/>
      <c r="B81" s="61"/>
      <c r="C81" s="9"/>
      <c r="D81" s="10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="3" customFormat="true" ht="12.75" hidden="false" customHeight="true" outlineLevel="0" collapsed="false">
      <c r="A82" s="41"/>
      <c r="B82" s="61"/>
      <c r="C82" s="9"/>
      <c r="D82" s="10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="3" customFormat="true" ht="12.75" hidden="false" customHeight="true" outlineLevel="0" collapsed="false">
      <c r="A83" s="41"/>
      <c r="B83" s="61"/>
      <c r="C83" s="9"/>
      <c r="D83" s="10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="3" customFormat="true" ht="12.75" hidden="false" customHeight="true" outlineLevel="0" collapsed="false">
      <c r="A84" s="41"/>
      <c r="B84" s="61"/>
      <c r="C84" s="9"/>
      <c r="D84" s="10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="3" customFormat="true" ht="12.75" hidden="false" customHeight="true" outlineLevel="0" collapsed="false">
      <c r="A85" s="41"/>
      <c r="B85" s="61"/>
      <c r="C85" s="9"/>
      <c r="D85" s="10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="3" customFormat="true" ht="12.75" hidden="false" customHeight="true" outlineLevel="0" collapsed="false">
      <c r="A86" s="41"/>
      <c r="B86" s="61"/>
      <c r="C86" s="9"/>
      <c r="D86" s="10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="3" customFormat="true" ht="12.75" hidden="false" customHeight="true" outlineLevel="0" collapsed="false">
      <c r="A87" s="41"/>
      <c r="B87" s="61"/>
      <c r="C87" s="9"/>
      <c r="D87" s="10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="3" customFormat="true" ht="12.75" hidden="false" customHeight="true" outlineLevel="0" collapsed="false">
      <c r="B88" s="8"/>
      <c r="C88" s="9"/>
      <c r="D88" s="10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="3" customFormat="true" ht="12.75" hidden="false" customHeight="true" outlineLevel="0" collapsed="false">
      <c r="B89" s="8"/>
      <c r="C89" s="9"/>
      <c r="D89" s="10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="3" customFormat="true" ht="12.75" hidden="false" customHeight="true" outlineLevel="0" collapsed="false">
      <c r="B90" s="8"/>
      <c r="C90" s="9"/>
      <c r="D90" s="10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="3" customFormat="true" ht="12.75" hidden="false" customHeight="true" outlineLevel="0" collapsed="false">
      <c r="B91" s="8"/>
      <c r="C91" s="9"/>
      <c r="D91" s="10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="3" customFormat="true" ht="12.75" hidden="false" customHeight="true" outlineLevel="0" collapsed="false">
      <c r="B92" s="8"/>
      <c r="C92" s="9"/>
      <c r="D92" s="10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="3" customFormat="true" ht="12.75" hidden="false" customHeight="true" outlineLevel="0" collapsed="false">
      <c r="B93" s="8"/>
      <c r="C93" s="9"/>
      <c r="D93" s="10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="3" customFormat="true" ht="12.75" hidden="false" customHeight="true" outlineLevel="0" collapsed="false">
      <c r="B94" s="8"/>
      <c r="C94" s="9"/>
      <c r="D94" s="10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="3" customFormat="true" ht="12.75" hidden="false" customHeight="true" outlineLevel="0" collapsed="false">
      <c r="B95" s="8"/>
      <c r="C95" s="9"/>
      <c r="D95" s="10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="3" customFormat="true" ht="12.75" hidden="false" customHeight="true" outlineLevel="0" collapsed="false">
      <c r="B96" s="8"/>
      <c r="C96" s="9"/>
      <c r="D96" s="10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="3" customFormat="true" ht="12.75" hidden="false" customHeight="true" outlineLevel="0" collapsed="false">
      <c r="B97" s="8"/>
      <c r="C97" s="9"/>
      <c r="D97" s="10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="3" customFormat="true" ht="12.75" hidden="false" customHeight="true" outlineLevel="0" collapsed="false">
      <c r="B98" s="8"/>
      <c r="C98" s="9"/>
      <c r="D98" s="10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</row>
    <row r="99" s="3" customFormat="true" ht="12.75" hidden="false" customHeight="true" outlineLevel="0" collapsed="false">
      <c r="B99" s="8"/>
      <c r="C99" s="9"/>
      <c r="D99" s="10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</row>
    <row r="100" s="3" customFormat="true" ht="12.75" hidden="false" customHeight="true" outlineLevel="0" collapsed="false">
      <c r="B100" s="8"/>
      <c r="C100" s="9"/>
      <c r="D100" s="10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</row>
    <row r="101" s="3" customFormat="true" ht="12.75" hidden="false" customHeight="true" outlineLevel="0" collapsed="false">
      <c r="B101" s="8"/>
      <c r="C101" s="9"/>
      <c r="D101" s="10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</row>
    <row r="102" s="3" customFormat="true" ht="12.75" hidden="false" customHeight="true" outlineLevel="0" collapsed="false">
      <c r="B102" s="8"/>
      <c r="C102" s="9"/>
      <c r="D102" s="10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</row>
    <row r="103" s="3" customFormat="true" ht="12.75" hidden="false" customHeight="true" outlineLevel="0" collapsed="false">
      <c r="B103" s="8"/>
      <c r="C103" s="9"/>
      <c r="D103" s="10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="3" customFormat="true" ht="12.75" hidden="false" customHeight="true" outlineLevel="0" collapsed="false">
      <c r="B104" s="8"/>
      <c r="C104" s="9"/>
      <c r="D104" s="10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</row>
    <row r="105" s="3" customFormat="true" ht="12.75" hidden="false" customHeight="true" outlineLevel="0" collapsed="false">
      <c r="B105" s="8"/>
      <c r="C105" s="9"/>
      <c r="D105" s="10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</row>
    <row r="106" s="3" customFormat="true" ht="12.75" hidden="false" customHeight="true" outlineLevel="0" collapsed="false">
      <c r="B106" s="8"/>
      <c r="C106" s="9"/>
      <c r="D106" s="10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</row>
    <row r="107" s="3" customFormat="true" ht="12.75" hidden="false" customHeight="true" outlineLevel="0" collapsed="false">
      <c r="B107" s="8"/>
      <c r="C107" s="9"/>
      <c r="D107" s="10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</row>
    <row r="108" s="3" customFormat="true" ht="12.75" hidden="false" customHeight="true" outlineLevel="0" collapsed="false">
      <c r="B108" s="8"/>
      <c r="C108" s="9"/>
      <c r="D108" s="10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</row>
    <row r="109" s="3" customFormat="true" ht="12.75" hidden="false" customHeight="true" outlineLevel="0" collapsed="false">
      <c r="B109" s="8"/>
      <c r="C109" s="9"/>
      <c r="D109" s="10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</row>
    <row r="110" s="3" customFormat="true" ht="12.75" hidden="false" customHeight="true" outlineLevel="0" collapsed="false">
      <c r="B110" s="8"/>
      <c r="C110" s="9"/>
      <c r="D110" s="10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</row>
    <row r="111" s="3" customFormat="true" ht="12.75" hidden="false" customHeight="true" outlineLevel="0" collapsed="false">
      <c r="B111" s="8"/>
      <c r="C111" s="9"/>
      <c r="D111" s="10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</row>
    <row r="112" s="3" customFormat="true" ht="12.75" hidden="false" customHeight="true" outlineLevel="0" collapsed="false">
      <c r="B112" s="8"/>
      <c r="C112" s="9"/>
      <c r="D112" s="10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</row>
    <row r="113" s="3" customFormat="true" ht="12.75" hidden="false" customHeight="true" outlineLevel="0" collapsed="false">
      <c r="B113" s="8"/>
      <c r="C113" s="9"/>
      <c r="D113" s="10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</row>
    <row r="114" s="3" customFormat="true" ht="12.75" hidden="false" customHeight="true" outlineLevel="0" collapsed="false">
      <c r="B114" s="8"/>
      <c r="C114" s="9"/>
      <c r="D114" s="10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</row>
    <row r="115" s="3" customFormat="true" ht="12.75" hidden="false" customHeight="true" outlineLevel="0" collapsed="false">
      <c r="B115" s="8"/>
      <c r="C115" s="9"/>
      <c r="D115" s="10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</row>
    <row r="116" s="3" customFormat="true" ht="12.75" hidden="false" customHeight="true" outlineLevel="0" collapsed="false">
      <c r="B116" s="8"/>
      <c r="C116" s="9"/>
      <c r="D116" s="10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</row>
    <row r="117" s="3" customFormat="true" ht="12.75" hidden="false" customHeight="true" outlineLevel="0" collapsed="false">
      <c r="B117" s="8"/>
      <c r="C117" s="9"/>
      <c r="D117" s="10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</row>
    <row r="118" s="3" customFormat="true" ht="12.75" hidden="false" customHeight="true" outlineLevel="0" collapsed="false">
      <c r="B118" s="8"/>
      <c r="C118" s="9"/>
      <c r="D118" s="10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3" location="연결BS!A1" display="연결BS"/>
    <hyperlink ref="B14" location="연결IS!A1" display="연결IS"/>
    <hyperlink ref="B15" location="연결손익Ⅰ!A1" display="연결손익Ⅰ"/>
    <hyperlink ref="B16" location="연결손익Ⅱ!A1" display="연결손익Ⅱ"/>
    <hyperlink ref="B17" location="수익성!A1" display="수익성"/>
    <hyperlink ref="B18" location="비이자이익!A1" display="비이자이익"/>
    <hyperlink ref="B19" location="관리비!A1" display="관리비"/>
    <hyperlink ref="B20" location="농업지원사업비!Print_Titles" display="농업지원사업비"/>
    <hyperlink ref="B21" location="대출채권!A1" display="대출채권"/>
    <hyperlink ref="B22" location="예수부채!A1" display="예수부채"/>
    <hyperlink ref="B23" location="자본적정성!A1" display="자본적정성"/>
    <hyperlink ref="B24" location="자산건전성Ⅰ!A1" display="자산건전성 Ⅰ"/>
    <hyperlink ref="B25" location="자산건전성Ⅱ!A1" display="자산건전성 Ⅱ"/>
    <hyperlink ref="B26" location="IS_은행!A1" display="농협은행"/>
    <hyperlink ref="B27" location="은행_BS!A1" display="연결BS"/>
    <hyperlink ref="B28" location="은행_IS!A1" display="연결IS"/>
    <hyperlink ref="B29" location="은행_NIM!A1" display="이자이익/NIM"/>
    <hyperlink ref="B30" location="은행_주요계수!A1" display="주요계수"/>
    <hyperlink ref="B31" location="생명!A1" display="농협생명"/>
    <hyperlink ref="B32" location="손해!A1" display="농협손해"/>
    <hyperlink ref="B33" location="증권!A1" display="NH투자증권"/>
    <hyperlink ref="B34" location="자산운용!A1" display="NH-Amundi자산운용"/>
    <hyperlink ref="B35" location="캐피탈!A1" display="NH농협캐피탈"/>
    <hyperlink ref="B36" location="저축은행!A1" display="NH저축은행"/>
    <hyperlink ref="B37" location="현황!A1" display="기타"/>
    <hyperlink ref="B38" location="현황!A1" display="현황"/>
    <hyperlink ref="B39" location="주식수!A1" display="주식수"/>
    <hyperlink ref="B40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N86"/>
  <sheetViews>
    <sheetView showFormulas="false" showGridLines="false" showRowColHeaders="true" showZeros="true" rightToLeft="false" tabSelected="true" showOutlineSymbols="false" defaultGridColor="true" view="pageBreakPreview" topLeftCell="A1" colorId="64" zoomScale="100" zoomScaleNormal="100" zoomScalePageLayoutView="100" workbookViewId="0">
      <selection pane="topLeft" activeCell="O12" activeCellId="0" sqref="O12"/>
    </sheetView>
  </sheetViews>
  <sheetFormatPr defaultColWidth="7.09375" defaultRowHeight="17.25" zeroHeight="false" outlineLevelRow="0" outlineLevelCol="0"/>
  <cols>
    <col collapsed="false" customWidth="true" hidden="false" outlineLevel="0" max="1" min="1" style="743" width="1.67"/>
    <col collapsed="false" customWidth="true" hidden="false" outlineLevel="0" max="2" min="2" style="1093" width="35.66"/>
    <col collapsed="false" customWidth="true" hidden="false" outlineLevel="0" max="3" min="3" style="767" width="1.67"/>
    <col collapsed="false" customWidth="true" hidden="false" outlineLevel="0" max="5" min="4" style="742" width="1.11"/>
    <col collapsed="false" customWidth="true" hidden="false" outlineLevel="0" max="6" min="6" style="743" width="40.11"/>
    <col collapsed="false" customWidth="true" hidden="false" outlineLevel="0" max="9" min="7" style="1094" width="8.44"/>
    <col collapsed="false" customWidth="true" hidden="false" outlineLevel="0" max="10" min="10" style="1094" width="8.33"/>
    <col collapsed="false" customWidth="true" hidden="false" outlineLevel="0" max="11" min="11" style="1095" width="0.11"/>
    <col collapsed="false" customWidth="true" hidden="false" outlineLevel="0" max="12" min="12" style="1096" width="8.44"/>
    <col collapsed="false" customWidth="true" hidden="false" outlineLevel="0" max="13" min="13" style="1096" width="4.23"/>
    <col collapsed="false" customWidth="false" hidden="false" outlineLevel="0" max="1024" min="14" style="1096" width="7.1"/>
  </cols>
  <sheetData>
    <row r="1" s="1097" customFormat="true" ht="36" hidden="false" customHeight="true" outlineLevel="0" collapsed="false">
      <c r="B1" s="1098"/>
      <c r="C1" s="1098"/>
      <c r="D1" s="16" t="s">
        <v>589</v>
      </c>
      <c r="E1" s="1099"/>
      <c r="F1" s="1099"/>
      <c r="G1" s="1100"/>
      <c r="H1" s="1100"/>
      <c r="I1" s="1100"/>
      <c r="J1" s="1100"/>
      <c r="K1" s="1100"/>
      <c r="L1" s="1100"/>
      <c r="M1" s="1100"/>
      <c r="N1" s="1100"/>
    </row>
    <row r="2" s="1101" customFormat="true" ht="7.5" hidden="false" customHeight="true" outlineLevel="0" collapsed="false">
      <c r="B2" s="1102"/>
      <c r="C2" s="1103"/>
      <c r="D2" s="1104"/>
      <c r="E2" s="1104"/>
      <c r="M2" s="1105"/>
    </row>
    <row r="3" s="1112" customFormat="true" ht="24.95" hidden="false" customHeight="true" outlineLevel="0" collapsed="false">
      <c r="A3" s="1106"/>
      <c r="B3" s="1107"/>
      <c r="C3" s="1108"/>
      <c r="D3" s="1109"/>
      <c r="E3" s="1109"/>
      <c r="F3" s="1110"/>
      <c r="G3" s="1111"/>
      <c r="H3" s="1111"/>
      <c r="I3" s="1111"/>
      <c r="J3" s="1111"/>
      <c r="K3" s="1111"/>
      <c r="L3" s="1111"/>
      <c r="M3" s="1111"/>
    </row>
    <row r="4" customFormat="false" ht="24.95" hidden="false" customHeight="true" outlineLevel="0" collapsed="false">
      <c r="A4" s="1113" t="s">
        <v>2</v>
      </c>
      <c r="B4" s="1099"/>
      <c r="C4" s="710"/>
      <c r="F4" s="466"/>
      <c r="G4" s="1114"/>
      <c r="H4" s="1114"/>
      <c r="I4" s="1114"/>
      <c r="J4" s="1114"/>
      <c r="K4" s="1114"/>
      <c r="L4" s="1114"/>
      <c r="M4" s="1114"/>
      <c r="N4" s="1115"/>
    </row>
    <row r="5" customFormat="false" ht="24.95" hidden="false" customHeight="true" outlineLevel="0" collapsed="false">
      <c r="A5" s="1116"/>
      <c r="B5" s="1117"/>
      <c r="C5" s="710"/>
      <c r="F5" s="466"/>
      <c r="G5" s="1114"/>
      <c r="H5" s="1114"/>
      <c r="I5" s="1114"/>
      <c r="J5" s="1114"/>
      <c r="K5" s="1114"/>
      <c r="L5" s="1114"/>
      <c r="M5" s="1114"/>
      <c r="N5" s="1115"/>
    </row>
    <row r="6" customFormat="false" ht="24.95" hidden="false" customHeight="true" outlineLevel="0" collapsed="false">
      <c r="A6" s="1118" t="s">
        <v>4</v>
      </c>
      <c r="B6" s="1119"/>
      <c r="C6" s="751"/>
      <c r="F6" s="466"/>
      <c r="G6" s="1114"/>
      <c r="H6" s="1114"/>
      <c r="I6" s="1114"/>
      <c r="J6" s="1114"/>
      <c r="K6" s="1114"/>
      <c r="L6" s="1114"/>
      <c r="M6" s="1114"/>
      <c r="N6" s="1120"/>
    </row>
    <row r="7" customFormat="false" ht="24.95" hidden="false" customHeight="true" outlineLevel="0" collapsed="false">
      <c r="A7" s="42"/>
      <c r="B7" s="42" t="s">
        <v>1</v>
      </c>
      <c r="F7" s="466"/>
      <c r="G7" s="1114"/>
      <c r="H7" s="1114"/>
      <c r="I7" s="1114"/>
      <c r="J7" s="1114"/>
      <c r="K7" s="1114"/>
      <c r="L7" s="1114"/>
      <c r="M7" s="1114"/>
      <c r="N7" s="466"/>
    </row>
    <row r="8" s="1124" customFormat="true" ht="24.95" hidden="false" customHeight="true" outlineLevel="0" collapsed="false">
      <c r="A8" s="1121"/>
      <c r="B8" s="42" t="s">
        <v>5</v>
      </c>
      <c r="C8" s="767"/>
      <c r="D8" s="742"/>
      <c r="E8" s="742"/>
      <c r="F8" s="466"/>
      <c r="G8" s="1122"/>
      <c r="H8" s="1122"/>
      <c r="I8" s="1122"/>
      <c r="J8" s="1122"/>
      <c r="K8" s="1123"/>
      <c r="L8" s="1115"/>
      <c r="M8" s="1115"/>
      <c r="N8" s="466"/>
    </row>
    <row r="9" s="1124" customFormat="true" ht="24.95" hidden="false" customHeight="true" outlineLevel="0" collapsed="false">
      <c r="A9" s="1121"/>
      <c r="B9" s="44" t="s">
        <v>7</v>
      </c>
      <c r="C9" s="767"/>
      <c r="D9" s="742"/>
      <c r="E9" s="742"/>
      <c r="F9" s="466"/>
      <c r="G9" s="1122"/>
      <c r="H9" s="1122"/>
      <c r="I9" s="1122"/>
      <c r="J9" s="1122"/>
      <c r="K9" s="1123"/>
      <c r="L9" s="1115"/>
      <c r="M9" s="1115"/>
      <c r="N9" s="1115"/>
    </row>
    <row r="10" customFormat="false" ht="24.95" hidden="false" customHeight="true" outlineLevel="0" collapsed="false">
      <c r="A10" s="1121"/>
      <c r="B10" s="44" t="s">
        <v>9</v>
      </c>
      <c r="N10" s="1115"/>
    </row>
    <row r="11" customFormat="false" ht="24.95" hidden="false" customHeight="true" outlineLevel="0" collapsed="false">
      <c r="A11" s="1121"/>
      <c r="B11" s="44" t="s">
        <v>11</v>
      </c>
      <c r="N11" s="1115"/>
    </row>
    <row r="12" customFormat="false" ht="24.95" hidden="false" customHeight="true" outlineLevel="0" collapsed="false">
      <c r="A12" s="1121"/>
      <c r="B12" s="44" t="s">
        <v>13</v>
      </c>
      <c r="N12" s="1115"/>
    </row>
    <row r="13" customFormat="false" ht="24.95" hidden="false" customHeight="true" outlineLevel="0" collapsed="false">
      <c r="A13" s="1121"/>
      <c r="B13" s="44" t="s">
        <v>15</v>
      </c>
      <c r="N13" s="1115"/>
    </row>
    <row r="14" customFormat="false" ht="24.95" hidden="false" customHeight="true" outlineLevel="0" collapsed="false">
      <c r="A14" s="1121"/>
      <c r="B14" s="44" t="s">
        <v>17</v>
      </c>
      <c r="N14" s="1115"/>
    </row>
    <row r="15" customFormat="false" ht="24.95" hidden="false" customHeight="true" outlineLevel="0" collapsed="false">
      <c r="A15" s="1121"/>
      <c r="B15" s="44" t="s">
        <v>19</v>
      </c>
    </row>
    <row r="16" customFormat="false" ht="24.95" hidden="false" customHeight="true" outlineLevel="0" collapsed="false">
      <c r="A16" s="1121"/>
      <c r="B16" s="44" t="s">
        <v>21</v>
      </c>
    </row>
    <row r="17" customFormat="false" ht="24.95" hidden="false" customHeight="true" outlineLevel="0" collapsed="false">
      <c r="A17" s="1121"/>
      <c r="B17" s="44" t="s">
        <v>23</v>
      </c>
    </row>
    <row r="18" customFormat="false" ht="24.95" hidden="false" customHeight="true" outlineLevel="0" collapsed="false">
      <c r="A18" s="1121"/>
      <c r="B18" s="44" t="s">
        <v>25</v>
      </c>
    </row>
    <row r="19" customFormat="false" ht="24.95" hidden="false" customHeight="true" outlineLevel="0" collapsed="false">
      <c r="A19" s="1121"/>
      <c r="B19" s="44" t="s">
        <v>27</v>
      </c>
    </row>
    <row r="20" customFormat="false" ht="24.95" hidden="false" customHeight="true" outlineLevel="0" collapsed="false">
      <c r="A20" s="1121"/>
      <c r="B20" s="44" t="s">
        <v>29</v>
      </c>
    </row>
    <row r="21" s="743" customFormat="true" ht="24.95" hidden="false" customHeight="true" outlineLevel="0" collapsed="false">
      <c r="A21" s="1121"/>
      <c r="B21" s="44" t="s">
        <v>31</v>
      </c>
      <c r="C21" s="767"/>
      <c r="D21" s="742"/>
      <c r="E21" s="742"/>
      <c r="G21" s="1094"/>
      <c r="H21" s="1094"/>
      <c r="I21" s="1094"/>
      <c r="J21" s="1094"/>
      <c r="K21" s="1095"/>
      <c r="L21" s="1096"/>
    </row>
    <row r="22" s="743" customFormat="true" ht="24.95" hidden="false" customHeight="true" outlineLevel="0" collapsed="false">
      <c r="A22" s="1121"/>
      <c r="B22" s="44" t="s">
        <v>32</v>
      </c>
      <c r="C22" s="767"/>
      <c r="D22" s="742"/>
      <c r="E22" s="742"/>
      <c r="G22" s="1094"/>
      <c r="H22" s="1094"/>
      <c r="I22" s="1094"/>
      <c r="J22" s="1094"/>
      <c r="K22" s="1095"/>
      <c r="L22" s="1096"/>
    </row>
    <row r="23" s="743" customFormat="true" ht="24.95" hidden="false" customHeight="true" outlineLevel="0" collapsed="false">
      <c r="A23" s="1121"/>
      <c r="B23" s="44" t="s">
        <v>33</v>
      </c>
      <c r="C23" s="767"/>
      <c r="D23" s="742"/>
      <c r="E23" s="742"/>
      <c r="G23" s="1094"/>
      <c r="H23" s="1094"/>
      <c r="I23" s="1094"/>
      <c r="J23" s="1094"/>
      <c r="K23" s="1095"/>
      <c r="L23" s="1096"/>
      <c r="M23" s="1125"/>
    </row>
    <row r="24" s="743" customFormat="true" ht="24.95" hidden="false" customHeight="true" outlineLevel="0" collapsed="false">
      <c r="A24" s="1121"/>
      <c r="B24" s="44" t="s">
        <v>34</v>
      </c>
      <c r="C24" s="767"/>
      <c r="D24" s="742"/>
      <c r="E24" s="742"/>
      <c r="G24" s="1094"/>
      <c r="H24" s="1094"/>
      <c r="I24" s="1094"/>
      <c r="J24" s="1094"/>
      <c r="K24" s="1095"/>
      <c r="L24" s="1096"/>
      <c r="M24" s="1096"/>
      <c r="N24" s="1096"/>
    </row>
    <row r="25" s="743" customFormat="true" ht="24.95" hidden="false" customHeight="true" outlineLevel="0" collapsed="false">
      <c r="A25" s="1121"/>
      <c r="B25" s="42" t="s">
        <v>35</v>
      </c>
      <c r="C25" s="767"/>
      <c r="D25" s="742"/>
      <c r="E25" s="1126"/>
      <c r="G25" s="1094"/>
      <c r="H25" s="1094"/>
      <c r="I25" s="1094"/>
      <c r="J25" s="1094"/>
      <c r="K25" s="1095"/>
      <c r="L25" s="1096"/>
      <c r="M25" s="1096"/>
      <c r="N25" s="1096"/>
    </row>
    <row r="26" s="743" customFormat="true" ht="24.95" hidden="false" customHeight="true" outlineLevel="0" collapsed="false">
      <c r="A26" s="1121"/>
      <c r="B26" s="44" t="s">
        <v>13</v>
      </c>
      <c r="C26" s="767"/>
      <c r="D26" s="742"/>
      <c r="E26" s="742"/>
      <c r="G26" s="1094"/>
      <c r="H26" s="1094"/>
      <c r="I26" s="1094"/>
      <c r="J26" s="1094"/>
      <c r="K26" s="1095"/>
      <c r="L26" s="1096"/>
      <c r="M26" s="1096"/>
      <c r="N26" s="1096"/>
    </row>
    <row r="27" s="743" customFormat="true" ht="24.95" hidden="false" customHeight="true" outlineLevel="0" collapsed="false">
      <c r="A27" s="1121"/>
      <c r="B27" s="44" t="s">
        <v>15</v>
      </c>
      <c r="C27" s="767"/>
      <c r="D27" s="742"/>
      <c r="E27" s="742"/>
      <c r="G27" s="1094"/>
      <c r="H27" s="1094"/>
      <c r="I27" s="1094"/>
      <c r="J27" s="1094"/>
      <c r="K27" s="1095"/>
      <c r="L27" s="1096"/>
      <c r="M27" s="1096"/>
      <c r="N27" s="1096"/>
    </row>
    <row r="28" s="743" customFormat="true" ht="24.95" hidden="false" customHeight="true" outlineLevel="0" collapsed="false">
      <c r="A28" s="1121"/>
      <c r="B28" s="44" t="s">
        <v>36</v>
      </c>
      <c r="C28" s="767"/>
      <c r="D28" s="742"/>
      <c r="E28" s="742"/>
      <c r="G28" s="1094"/>
      <c r="H28" s="1094"/>
      <c r="I28" s="1094"/>
      <c r="J28" s="1094"/>
    </row>
    <row r="29" s="743" customFormat="true" ht="24.95" hidden="false" customHeight="true" outlineLevel="0" collapsed="false">
      <c r="A29" s="1121"/>
      <c r="B29" s="44" t="s">
        <v>37</v>
      </c>
      <c r="C29" s="767"/>
      <c r="D29" s="742"/>
      <c r="E29" s="742"/>
      <c r="G29" s="1094"/>
      <c r="H29" s="1094"/>
    </row>
    <row r="30" s="743" customFormat="true" ht="24.95" hidden="false" customHeight="true" outlineLevel="0" collapsed="false">
      <c r="A30" s="1121"/>
      <c r="B30" s="42" t="s">
        <v>38</v>
      </c>
      <c r="C30" s="767"/>
      <c r="D30" s="742"/>
      <c r="E30" s="742"/>
      <c r="G30" s="1094"/>
      <c r="H30" s="1094"/>
    </row>
    <row r="31" s="743" customFormat="true" ht="24.95" hidden="false" customHeight="true" outlineLevel="0" collapsed="false">
      <c r="A31" s="1121"/>
      <c r="B31" s="42" t="s">
        <v>39</v>
      </c>
      <c r="C31" s="767"/>
      <c r="D31" s="742"/>
      <c r="E31" s="742"/>
      <c r="F31" s="1094"/>
      <c r="G31" s="1094"/>
      <c r="H31" s="1094"/>
    </row>
    <row r="32" s="743" customFormat="true" ht="24.95" hidden="false" customHeight="true" outlineLevel="0" collapsed="false">
      <c r="A32" s="1121"/>
      <c r="B32" s="42" t="s">
        <v>40</v>
      </c>
      <c r="C32" s="767"/>
      <c r="D32" s="742"/>
      <c r="E32" s="742"/>
      <c r="F32" s="1094"/>
      <c r="G32" s="1094"/>
      <c r="H32" s="1094"/>
      <c r="I32" s="1094"/>
    </row>
    <row r="33" s="743" customFormat="true" ht="24.95" hidden="false" customHeight="true" outlineLevel="0" collapsed="false">
      <c r="A33" s="1121"/>
      <c r="B33" s="42" t="s">
        <v>41</v>
      </c>
      <c r="C33" s="767"/>
      <c r="D33" s="742"/>
      <c r="E33" s="742"/>
      <c r="F33" s="1094"/>
      <c r="G33" s="1094"/>
      <c r="H33" s="1094"/>
      <c r="I33" s="1094"/>
      <c r="J33" s="1094"/>
      <c r="K33" s="1094"/>
    </row>
    <row r="34" s="743" customFormat="true" ht="24.95" hidden="false" customHeight="true" outlineLevel="0" collapsed="false">
      <c r="A34" s="1121"/>
      <c r="B34" s="42" t="s">
        <v>42</v>
      </c>
      <c r="C34" s="767"/>
      <c r="D34" s="742"/>
      <c r="E34" s="742"/>
      <c r="F34" s="1127" t="s">
        <v>590</v>
      </c>
      <c r="G34" s="1128"/>
      <c r="H34" s="1128"/>
      <c r="I34" s="1128"/>
      <c r="J34" s="1128"/>
      <c r="K34" s="1094"/>
    </row>
    <row r="35" s="743" customFormat="true" ht="24.95" hidden="false" customHeight="true" outlineLevel="0" collapsed="false">
      <c r="A35" s="1121"/>
      <c r="B35" s="42" t="s">
        <v>43</v>
      </c>
      <c r="C35" s="767"/>
      <c r="D35" s="742"/>
      <c r="E35" s="742"/>
      <c r="F35" s="1127" t="s">
        <v>591</v>
      </c>
      <c r="G35" s="1128"/>
      <c r="H35" s="1128"/>
      <c r="I35" s="1128"/>
      <c r="J35" s="1128"/>
      <c r="K35" s="1129"/>
      <c r="L35" s="1130"/>
    </row>
    <row r="36" s="743" customFormat="true" ht="24.95" hidden="false" customHeight="true" outlineLevel="0" collapsed="false">
      <c r="A36" s="1121"/>
      <c r="B36" s="42" t="s">
        <v>44</v>
      </c>
      <c r="C36" s="767"/>
      <c r="D36" s="742"/>
      <c r="E36" s="742"/>
      <c r="F36" s="1127" t="s">
        <v>592</v>
      </c>
      <c r="G36" s="1128"/>
      <c r="H36" s="1128"/>
      <c r="I36" s="1128"/>
      <c r="J36" s="1128"/>
      <c r="K36" s="1129"/>
      <c r="L36" s="1130"/>
    </row>
    <row r="37" s="743" customFormat="true" ht="24.95" hidden="false" customHeight="true" outlineLevel="0" collapsed="false">
      <c r="A37" s="1121"/>
      <c r="B37" s="44" t="s">
        <v>45</v>
      </c>
      <c r="C37" s="767"/>
      <c r="D37" s="742"/>
      <c r="E37" s="742"/>
      <c r="F37" s="1127" t="s">
        <v>593</v>
      </c>
      <c r="G37" s="1128"/>
      <c r="H37" s="1128"/>
      <c r="I37" s="1128"/>
      <c r="J37" s="1128"/>
      <c r="K37" s="1129"/>
      <c r="L37" s="1130"/>
    </row>
    <row r="38" s="743" customFormat="true" ht="24.95" hidden="false" customHeight="true" outlineLevel="0" collapsed="false">
      <c r="A38" s="1121"/>
      <c r="B38" s="44" t="s">
        <v>46</v>
      </c>
      <c r="C38" s="767"/>
      <c r="D38" s="742"/>
      <c r="E38" s="742"/>
      <c r="F38" s="1127" t="s">
        <v>594</v>
      </c>
      <c r="G38" s="1128"/>
      <c r="H38" s="1128"/>
      <c r="I38" s="1128"/>
      <c r="J38" s="1128"/>
      <c r="K38" s="1129"/>
      <c r="L38" s="1130"/>
    </row>
    <row r="39" s="743" customFormat="true" ht="24.95" hidden="false" customHeight="true" outlineLevel="0" collapsed="false">
      <c r="A39" s="1121"/>
      <c r="B39" s="72" t="s">
        <v>47</v>
      </c>
      <c r="C39" s="767"/>
      <c r="D39" s="742"/>
      <c r="E39" s="742"/>
      <c r="F39" s="1127" t="s">
        <v>595</v>
      </c>
      <c r="G39" s="1128"/>
      <c r="H39" s="1128"/>
      <c r="I39" s="1128"/>
      <c r="J39" s="1128"/>
      <c r="K39" s="1131"/>
      <c r="L39" s="1132"/>
      <c r="M39" s="1096"/>
      <c r="N39" s="1096"/>
    </row>
    <row r="40" customFormat="false" ht="17.25" hidden="false" customHeight="false" outlineLevel="0" collapsed="false">
      <c r="A40" s="1121"/>
      <c r="B40" s="1133"/>
      <c r="G40" s="1129"/>
      <c r="H40" s="1129"/>
      <c r="I40" s="1129"/>
      <c r="J40" s="1129"/>
      <c r="K40" s="1131"/>
      <c r="L40" s="1132"/>
    </row>
    <row r="41" customFormat="false" ht="17.25" hidden="false" customHeight="false" outlineLevel="0" collapsed="false">
      <c r="A41" s="1121"/>
      <c r="B41" s="1133"/>
    </row>
    <row r="42" customFormat="false" ht="17.25" hidden="false" customHeight="false" outlineLevel="0" collapsed="false">
      <c r="A42" s="1121"/>
      <c r="B42" s="1134"/>
    </row>
    <row r="43" customFormat="false" ht="17.25" hidden="false" customHeight="false" outlineLevel="0" collapsed="false">
      <c r="A43" s="1121"/>
      <c r="B43" s="1134"/>
    </row>
    <row r="44" customFormat="false" ht="17.25" hidden="false" customHeight="false" outlineLevel="0" collapsed="false">
      <c r="A44" s="1121"/>
      <c r="B44" s="1134"/>
    </row>
    <row r="45" customFormat="false" ht="17.25" hidden="false" customHeight="false" outlineLevel="0" collapsed="false">
      <c r="A45" s="1121"/>
      <c r="B45" s="1134"/>
    </row>
    <row r="46" customFormat="false" ht="17.25" hidden="false" customHeight="false" outlineLevel="0" collapsed="false">
      <c r="A46" s="1121"/>
      <c r="B46" s="1134"/>
    </row>
    <row r="47" customFormat="false" ht="17.25" hidden="false" customHeight="false" outlineLevel="0" collapsed="false">
      <c r="A47" s="1121"/>
      <c r="B47" s="1134"/>
    </row>
    <row r="48" customFormat="false" ht="17.25" hidden="false" customHeight="false" outlineLevel="0" collapsed="false">
      <c r="A48" s="1121"/>
      <c r="B48" s="1134"/>
    </row>
    <row r="49" customFormat="false" ht="17.25" hidden="false" customHeight="false" outlineLevel="0" collapsed="false">
      <c r="A49" s="1121"/>
      <c r="B49" s="1134"/>
    </row>
    <row r="50" customFormat="false" ht="17.25" hidden="false" customHeight="false" outlineLevel="0" collapsed="false">
      <c r="A50" s="1121"/>
      <c r="B50" s="1134"/>
    </row>
    <row r="51" customFormat="false" ht="17.25" hidden="false" customHeight="false" outlineLevel="0" collapsed="false">
      <c r="A51" s="1121"/>
      <c r="B51" s="1134"/>
    </row>
    <row r="52" customFormat="false" ht="17.25" hidden="false" customHeight="false" outlineLevel="0" collapsed="false">
      <c r="A52" s="1121"/>
      <c r="B52" s="1134"/>
    </row>
    <row r="53" customFormat="false" ht="17.25" hidden="false" customHeight="false" outlineLevel="0" collapsed="false">
      <c r="A53" s="1121"/>
      <c r="B53" s="1134"/>
    </row>
    <row r="54" customFormat="false" ht="17.25" hidden="false" customHeight="false" outlineLevel="0" collapsed="false">
      <c r="A54" s="1121"/>
      <c r="B54" s="1134"/>
    </row>
    <row r="55" customFormat="false" ht="17.25" hidden="false" customHeight="false" outlineLevel="0" collapsed="false">
      <c r="A55" s="1121"/>
      <c r="B55" s="1134"/>
    </row>
    <row r="56" customFormat="false" ht="17.25" hidden="false" customHeight="false" outlineLevel="0" collapsed="false">
      <c r="A56" s="1121"/>
      <c r="B56" s="1134"/>
    </row>
    <row r="57" customFormat="false" ht="17.25" hidden="false" customHeight="false" outlineLevel="0" collapsed="false">
      <c r="A57" s="1121"/>
      <c r="B57" s="1134"/>
    </row>
    <row r="58" customFormat="false" ht="17.25" hidden="false" customHeight="false" outlineLevel="0" collapsed="false">
      <c r="A58" s="1121"/>
      <c r="B58" s="1134"/>
    </row>
    <row r="59" customFormat="false" ht="17.25" hidden="false" customHeight="false" outlineLevel="0" collapsed="false">
      <c r="A59" s="1121"/>
      <c r="B59" s="1134"/>
    </row>
    <row r="60" customFormat="false" ht="17.25" hidden="false" customHeight="false" outlineLevel="0" collapsed="false">
      <c r="A60" s="1121"/>
      <c r="B60" s="1134"/>
    </row>
    <row r="61" customFormat="false" ht="17.25" hidden="false" customHeight="false" outlineLevel="0" collapsed="false">
      <c r="A61" s="1121"/>
      <c r="B61" s="1134"/>
    </row>
    <row r="62" customFormat="false" ht="17.25" hidden="false" customHeight="false" outlineLevel="0" collapsed="false">
      <c r="A62" s="1121"/>
      <c r="B62" s="1134"/>
    </row>
    <row r="63" customFormat="false" ht="17.25" hidden="false" customHeight="false" outlineLevel="0" collapsed="false">
      <c r="A63" s="1121"/>
      <c r="B63" s="1134"/>
    </row>
    <row r="64" customFormat="false" ht="17.25" hidden="false" customHeight="false" outlineLevel="0" collapsed="false">
      <c r="A64" s="1121"/>
      <c r="B64" s="1134"/>
    </row>
    <row r="65" customFormat="false" ht="17.25" hidden="false" customHeight="false" outlineLevel="0" collapsed="false">
      <c r="A65" s="1121"/>
      <c r="B65" s="1134"/>
    </row>
    <row r="66" customFormat="false" ht="17.25" hidden="false" customHeight="false" outlineLevel="0" collapsed="false">
      <c r="A66" s="1121"/>
      <c r="B66" s="1134"/>
    </row>
    <row r="67" customFormat="false" ht="17.25" hidden="false" customHeight="false" outlineLevel="0" collapsed="false">
      <c r="A67" s="1121"/>
      <c r="B67" s="1134"/>
    </row>
    <row r="68" customFormat="false" ht="17.25" hidden="false" customHeight="false" outlineLevel="0" collapsed="false">
      <c r="A68" s="1121"/>
      <c r="B68" s="1134"/>
    </row>
    <row r="69" customFormat="false" ht="17.25" hidden="false" customHeight="false" outlineLevel="0" collapsed="false">
      <c r="A69" s="1121"/>
      <c r="B69" s="1134"/>
    </row>
    <row r="70" customFormat="false" ht="17.25" hidden="false" customHeight="false" outlineLevel="0" collapsed="false">
      <c r="A70" s="1121"/>
      <c r="B70" s="1134"/>
    </row>
    <row r="71" customFormat="false" ht="17.25" hidden="false" customHeight="false" outlineLevel="0" collapsed="false">
      <c r="A71" s="1121"/>
      <c r="B71" s="1134"/>
    </row>
    <row r="72" customFormat="false" ht="17.25" hidden="false" customHeight="false" outlineLevel="0" collapsed="false">
      <c r="A72" s="1121"/>
      <c r="B72" s="1134"/>
    </row>
    <row r="73" customFormat="false" ht="17.25" hidden="false" customHeight="false" outlineLevel="0" collapsed="false">
      <c r="A73" s="1121"/>
      <c r="B73" s="1134"/>
    </row>
    <row r="74" customFormat="false" ht="17.25" hidden="false" customHeight="false" outlineLevel="0" collapsed="false">
      <c r="A74" s="1121"/>
      <c r="B74" s="1134"/>
    </row>
    <row r="75" customFormat="false" ht="17.25" hidden="false" customHeight="false" outlineLevel="0" collapsed="false">
      <c r="A75" s="1121"/>
      <c r="B75" s="1134"/>
    </row>
    <row r="76" customFormat="false" ht="17.25" hidden="false" customHeight="false" outlineLevel="0" collapsed="false">
      <c r="A76" s="1121"/>
      <c r="B76" s="1134"/>
    </row>
    <row r="77" customFormat="false" ht="17.25" hidden="false" customHeight="false" outlineLevel="0" collapsed="false">
      <c r="A77" s="1121"/>
      <c r="B77" s="1134"/>
    </row>
    <row r="78" customFormat="false" ht="17.25" hidden="false" customHeight="false" outlineLevel="0" collapsed="false">
      <c r="A78" s="1121"/>
      <c r="B78" s="1134"/>
    </row>
    <row r="79" customFormat="false" ht="17.25" hidden="false" customHeight="false" outlineLevel="0" collapsed="false">
      <c r="A79" s="1121"/>
      <c r="B79" s="1134"/>
    </row>
    <row r="80" customFormat="false" ht="17.25" hidden="false" customHeight="false" outlineLevel="0" collapsed="false">
      <c r="A80" s="1121"/>
      <c r="B80" s="1134"/>
    </row>
    <row r="81" customFormat="false" ht="17.25" hidden="false" customHeight="false" outlineLevel="0" collapsed="false">
      <c r="A81" s="1121"/>
      <c r="B81" s="1134"/>
    </row>
    <row r="82" customFormat="false" ht="17.25" hidden="false" customHeight="false" outlineLevel="0" collapsed="false">
      <c r="A82" s="1121"/>
      <c r="B82" s="1134"/>
    </row>
    <row r="83" customFormat="false" ht="17.25" hidden="false" customHeight="false" outlineLevel="0" collapsed="false">
      <c r="A83" s="1121"/>
      <c r="B83" s="1134"/>
    </row>
    <row r="84" customFormat="false" ht="17.25" hidden="false" customHeight="false" outlineLevel="0" collapsed="false">
      <c r="A84" s="1121"/>
      <c r="B84" s="1134"/>
    </row>
    <row r="85" customFormat="false" ht="17.25" hidden="false" customHeight="false" outlineLevel="0" collapsed="false">
      <c r="A85" s="1121"/>
      <c r="B85" s="1134"/>
    </row>
    <row r="86" customFormat="false" ht="17.25" hidden="false" customHeight="false" outlineLevel="0" collapsed="false">
      <c r="A86" s="1121"/>
      <c r="B86" s="1134"/>
    </row>
  </sheetData>
  <hyperlinks>
    <hyperlink ref="A4" location="목차!A1" display="Table of  Contents"/>
    <hyperlink ref="B7" location="공지사항!A1" display="공지사항"/>
    <hyperlink ref="B8" location="주요경영실적!A1" display="농협금융 "/>
    <hyperlink ref="B9" location="주요경영실적!A1" display="주요경영실적"/>
    <hyperlink ref="B10" location="개황Ⅰ!A1" display="개황 Ⅰ"/>
    <hyperlink ref="B11" location="개황Ⅱ!A1" display="개황 Ⅱ"/>
    <hyperlink ref="B12" location="연결BS!A1" display="연결BS"/>
    <hyperlink ref="B13" location="연결IS!A1" display="연결IS"/>
    <hyperlink ref="B14" location="연결손익Ⅰ!A1" display="연결손익Ⅰ"/>
    <hyperlink ref="B15" location="연결손익Ⅱ!A1" display="연결손익Ⅱ"/>
    <hyperlink ref="B16" location="수익성!A1" display="수익성"/>
    <hyperlink ref="B17" location="비이자이익!A1" display="비이자이익"/>
    <hyperlink ref="B18" location="관리비!A1" display="관리비"/>
    <hyperlink ref="B19" location="농업지원사업비!Print_Titles" display="농업지원사업비"/>
    <hyperlink ref="B20" location="대출채권!A1" display="대출채권"/>
    <hyperlink ref="B21" location="예수부채!A1" display="예수부채"/>
    <hyperlink ref="B22" location="자본적정성!A1" display="자본적정성"/>
    <hyperlink ref="B23" location="자산건전성Ⅰ!A1" display="자산건전성 Ⅰ"/>
    <hyperlink ref="B24" location="자산건전성Ⅱ!A1" display="자산건전성 Ⅱ"/>
    <hyperlink ref="B25" location="IS_은행!A1" display="농협은행"/>
    <hyperlink ref="B26" location="은행_BS!A1" display="연결BS"/>
    <hyperlink ref="B27" location="은행_IS!A1" display="연결IS"/>
    <hyperlink ref="B28" location="은행_NIM!A1" display="이자이익/NIM"/>
    <hyperlink ref="B29" location="은행_주요계수!A1" display="주요계수"/>
    <hyperlink ref="B30" location="생명!A1" display="농협생명"/>
    <hyperlink ref="B31" location="손해!A1" display="농협손해"/>
    <hyperlink ref="B32" location="증권!A1" display="NH투자증권"/>
    <hyperlink ref="B33" location="자산운용!A1" display="NH-Amundi자산운용"/>
    <hyperlink ref="B34" location="캐피탈!A1" display="NH농협캐피탈"/>
    <hyperlink ref="B35" location="저축은행!A1" display="NH저축은행"/>
    <hyperlink ref="B36" location="현황!A1" display="기타"/>
    <hyperlink ref="B37" location="현황!A1" display="현황"/>
    <hyperlink ref="B38" location="주식수!A1" display="주식수"/>
    <hyperlink ref="B39" location="지분도!A1" display="지분도"/>
  </hyperlinks>
  <printOptions headings="false" gridLines="false" gridLinesSet="true" horizontalCentered="false" verticalCentered="false"/>
  <pageMargins left="0.590277777777778" right="0.590277777777778" top="0.590277777777778" bottom="0.393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LibreOffice/7.1.5.2$Windows_X86_64 LibreOffice_project/85f04e9f809797b8199d13c421bd8a2b025d52b5</Application>
  <AppVersion>15.0000</AppVersion>
  <Company>신한은행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2001-10-04T11:50:45Z</dcterms:created>
  <dc:creator>기본값</dc:creator>
  <dc:description/>
  <dc:language>nl-NL</dc:language>
  <cp:lastModifiedBy>NH</cp:lastModifiedBy>
  <cp:lastPrinted>2021-02-15T11:34:54Z</cp:lastPrinted>
  <dcterms:modified xsi:type="dcterms:W3CDTF">2021-03-31T06:44:26Z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